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Dana Švejdová\Documents\Nabídky 2024\Kaznějov\VV\1604\"/>
    </mc:Choice>
  </mc:AlternateContent>
  <xr:revisionPtr revIDLastSave="0" documentId="13_ncr:1_{91830DDF-C407-4FC3-98E1-49EC203ED1D1}" xr6:coauthVersionLast="47" xr6:coauthVersionMax="47" xr10:uidLastSave="{00000000-0000-0000-0000-000000000000}"/>
  <bookViews>
    <workbookView xWindow="-108" yWindow="-108" windowWidth="23256" windowHeight="12456" firstSheet="1" activeTab="5" xr2:uid="{00000000-000D-0000-FFFF-FFFF00000000}"/>
  </bookViews>
  <sheets>
    <sheet name="Rekapitulace stavby" sheetId="1" r:id="rId1"/>
    <sheet name="D.1.1 - Architektonicko-s..." sheetId="2" r:id="rId2"/>
    <sheet name="D.1.3 - ZTI" sheetId="3" r:id="rId3"/>
    <sheet name="D.1.5.1 - Vytápění" sheetId="4" r:id="rId4"/>
    <sheet name="D.1.5.2 - VZT" sheetId="5" r:id="rId5"/>
    <sheet name="D.1.7. - D.1.7. Elektro N..." sheetId="6" r:id="rId6"/>
    <sheet name="Pokyny pro vyplnění" sheetId="7" r:id="rId7"/>
  </sheets>
  <definedNames>
    <definedName name="_xlnm._FilterDatabase" localSheetId="1" hidden="1">'D.1.1 - Architektonicko-s...'!$C$113:$K$1404</definedName>
    <definedName name="_xlnm._FilterDatabase" localSheetId="2" hidden="1">'D.1.3 - ZTI'!$C$84:$K$203</definedName>
    <definedName name="_xlnm._FilterDatabase" localSheetId="3" hidden="1">'D.1.5.1 - Vytápění'!$C$90:$K$372</definedName>
    <definedName name="_xlnm._FilterDatabase" localSheetId="4" hidden="1">'D.1.5.2 - VZT'!$C$79:$K$103</definedName>
    <definedName name="_xlnm._FilterDatabase" localSheetId="5" hidden="1">'D.1.7. - D.1.7. Elektro N...'!$C$86:$K$193</definedName>
    <definedName name="_xlnm.Print_Titles" localSheetId="1">'D.1.1 - Architektonicko-s...'!$113:$113</definedName>
    <definedName name="_xlnm.Print_Titles" localSheetId="2">'D.1.3 - ZTI'!$84:$84</definedName>
    <definedName name="_xlnm.Print_Titles" localSheetId="3">'D.1.5.1 - Vytápění'!$90:$90</definedName>
    <definedName name="_xlnm.Print_Titles" localSheetId="4">'D.1.5.2 - VZT'!$79:$79</definedName>
    <definedName name="_xlnm.Print_Titles" localSheetId="5">'D.1.7. - D.1.7. Elektro N...'!$86:$86</definedName>
    <definedName name="_xlnm.Print_Titles" localSheetId="0">'Rekapitulace stavby'!$52:$52</definedName>
    <definedName name="_xlnm.Print_Area" localSheetId="1">'D.1.1 - Architektonicko-s...'!$C$4:$J$39,'D.1.1 - Architektonicko-s...'!$C$45:$J$95,'D.1.1 - Architektonicko-s...'!$C$101:$K$1404</definedName>
    <definedName name="_xlnm.Print_Area" localSheetId="2">'D.1.3 - ZTI'!$C$4:$J$39,'D.1.3 - ZTI'!$C$45:$J$66,'D.1.3 - ZTI'!$C$72:$K$203</definedName>
    <definedName name="_xlnm.Print_Area" localSheetId="3">'D.1.5.1 - Vytápění'!$C$4:$J$39,'D.1.5.1 - Vytápění'!$C$45:$J$72,'D.1.5.1 - Vytápění'!$C$78:$K$372</definedName>
    <definedName name="_xlnm.Print_Area" localSheetId="4">'D.1.5.2 - VZT'!$C$4:$J$39,'D.1.5.2 - VZT'!$C$45:$J$61,'D.1.5.2 - VZT'!$C$67:$K$103</definedName>
    <definedName name="_xlnm.Print_Area" localSheetId="5">'D.1.7. - D.1.7. Elektro N...'!$C$4:$J$39,'D.1.7. - D.1.7. Elektro N...'!$C$45:$J$68,'D.1.7. - D.1.7. Elektro N...'!$C$74:$K$193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T98" i="6"/>
  <c r="R99" i="6"/>
  <c r="R98" i="6"/>
  <c r="P99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J84" i="6"/>
  <c r="J83" i="6"/>
  <c r="F83" i="6"/>
  <c r="F81" i="6"/>
  <c r="E79" i="6"/>
  <c r="J55" i="6"/>
  <c r="J54" i="6"/>
  <c r="F54" i="6"/>
  <c r="F52" i="6"/>
  <c r="E50" i="6"/>
  <c r="J18" i="6"/>
  <c r="E18" i="6"/>
  <c r="F55" i="6"/>
  <c r="J17" i="6"/>
  <c r="J12" i="6"/>
  <c r="J81" i="6"/>
  <c r="E7" i="6"/>
  <c r="E77" i="6"/>
  <c r="J37" i="5"/>
  <c r="J36" i="5"/>
  <c r="AY58" i="1"/>
  <c r="J35" i="5"/>
  <c r="AX58" i="1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F74" i="5"/>
  <c r="E72" i="5"/>
  <c r="F52" i="5"/>
  <c r="E50" i="5"/>
  <c r="J24" i="5"/>
  <c r="E24" i="5"/>
  <c r="J77" i="5"/>
  <c r="J23" i="5"/>
  <c r="J21" i="5"/>
  <c r="E21" i="5"/>
  <c r="J76" i="5"/>
  <c r="J20" i="5"/>
  <c r="J18" i="5"/>
  <c r="E18" i="5"/>
  <c r="F77" i="5"/>
  <c r="J17" i="5"/>
  <c r="J15" i="5"/>
  <c r="E15" i="5"/>
  <c r="F54" i="5"/>
  <c r="J14" i="5"/>
  <c r="J12" i="5"/>
  <c r="J74" i="5"/>
  <c r="E7" i="5"/>
  <c r="E70" i="5"/>
  <c r="J37" i="4"/>
  <c r="J36" i="4"/>
  <c r="AY57" i="1"/>
  <c r="J35" i="4"/>
  <c r="AX57" i="1"/>
  <c r="BI370" i="4"/>
  <c r="BH370" i="4"/>
  <c r="BG370" i="4"/>
  <c r="BF370" i="4"/>
  <c r="T370" i="4"/>
  <c r="R370" i="4"/>
  <c r="P370" i="4"/>
  <c r="BI367" i="4"/>
  <c r="BH367" i="4"/>
  <c r="BG367" i="4"/>
  <c r="BF367" i="4"/>
  <c r="T367" i="4"/>
  <c r="R367" i="4"/>
  <c r="P367" i="4"/>
  <c r="BI364" i="4"/>
  <c r="BH364" i="4"/>
  <c r="BG364" i="4"/>
  <c r="BF364" i="4"/>
  <c r="T364" i="4"/>
  <c r="R364" i="4"/>
  <c r="P364" i="4"/>
  <c r="BI362" i="4"/>
  <c r="BH362" i="4"/>
  <c r="BG362" i="4"/>
  <c r="BF362" i="4"/>
  <c r="T362" i="4"/>
  <c r="T361" i="4"/>
  <c r="T360" i="4"/>
  <c r="R362" i="4"/>
  <c r="R361" i="4"/>
  <c r="R360" i="4" s="1"/>
  <c r="P362" i="4"/>
  <c r="P361" i="4"/>
  <c r="P360" i="4"/>
  <c r="BI357" i="4"/>
  <c r="BH357" i="4"/>
  <c r="BG357" i="4"/>
  <c r="BF357" i="4"/>
  <c r="T357" i="4"/>
  <c r="R357" i="4"/>
  <c r="P357" i="4"/>
  <c r="BI354" i="4"/>
  <c r="BH354" i="4"/>
  <c r="BG354" i="4"/>
  <c r="BF354" i="4"/>
  <c r="T354" i="4"/>
  <c r="R354" i="4"/>
  <c r="P354" i="4"/>
  <c r="BI351" i="4"/>
  <c r="BH351" i="4"/>
  <c r="BG351" i="4"/>
  <c r="BF351" i="4"/>
  <c r="T351" i="4"/>
  <c r="R351" i="4"/>
  <c r="P351" i="4"/>
  <c r="BI348" i="4"/>
  <c r="BH348" i="4"/>
  <c r="BG348" i="4"/>
  <c r="BF348" i="4"/>
  <c r="T348" i="4"/>
  <c r="R348" i="4"/>
  <c r="P348" i="4"/>
  <c r="BI345" i="4"/>
  <c r="BH345" i="4"/>
  <c r="BG345" i="4"/>
  <c r="BF345" i="4"/>
  <c r="T345" i="4"/>
  <c r="R345" i="4"/>
  <c r="P345" i="4"/>
  <c r="BI342" i="4"/>
  <c r="BH342" i="4"/>
  <c r="BG342" i="4"/>
  <c r="BF342" i="4"/>
  <c r="T342" i="4"/>
  <c r="R342" i="4"/>
  <c r="P342" i="4"/>
  <c r="BI339" i="4"/>
  <c r="BH339" i="4"/>
  <c r="BG339" i="4"/>
  <c r="BF339" i="4"/>
  <c r="T339" i="4"/>
  <c r="R339" i="4"/>
  <c r="P339" i="4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1" i="4"/>
  <c r="BH331" i="4"/>
  <c r="BG331" i="4"/>
  <c r="BF331" i="4"/>
  <c r="T331" i="4"/>
  <c r="R331" i="4"/>
  <c r="P331" i="4"/>
  <c r="BI328" i="4"/>
  <c r="BH328" i="4"/>
  <c r="BG328" i="4"/>
  <c r="BF328" i="4"/>
  <c r="T328" i="4"/>
  <c r="R328" i="4"/>
  <c r="P328" i="4"/>
  <c r="BI325" i="4"/>
  <c r="BH325" i="4"/>
  <c r="BG325" i="4"/>
  <c r="BF325" i="4"/>
  <c r="T325" i="4"/>
  <c r="R325" i="4"/>
  <c r="P325" i="4"/>
  <c r="BI322" i="4"/>
  <c r="BH322" i="4"/>
  <c r="BG322" i="4"/>
  <c r="BF322" i="4"/>
  <c r="T322" i="4"/>
  <c r="R322" i="4"/>
  <c r="P322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R316" i="4"/>
  <c r="P316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J87" i="4"/>
  <c r="F87" i="4"/>
  <c r="F85" i="4"/>
  <c r="E83" i="4"/>
  <c r="J54" i="4"/>
  <c r="F54" i="4"/>
  <c r="F52" i="4"/>
  <c r="E50" i="4"/>
  <c r="J24" i="4"/>
  <c r="E24" i="4"/>
  <c r="J55" i="4"/>
  <c r="J23" i="4"/>
  <c r="J18" i="4"/>
  <c r="E18" i="4"/>
  <c r="F55" i="4"/>
  <c r="J17" i="4"/>
  <c r="J12" i="4"/>
  <c r="J85" i="4"/>
  <c r="E7" i="4"/>
  <c r="E48" i="4"/>
  <c r="J37" i="3"/>
  <c r="J36" i="3"/>
  <c r="AY56" i="1"/>
  <c r="J35" i="3"/>
  <c r="AX56" i="1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T168" i="3"/>
  <c r="R169" i="3"/>
  <c r="R168" i="3"/>
  <c r="P169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F79" i="3"/>
  <c r="E77" i="3"/>
  <c r="F52" i="3"/>
  <c r="E50" i="3"/>
  <c r="J24" i="3"/>
  <c r="E24" i="3"/>
  <c r="J82" i="3"/>
  <c r="J23" i="3"/>
  <c r="J21" i="3"/>
  <c r="E21" i="3"/>
  <c r="J81" i="3"/>
  <c r="J20" i="3"/>
  <c r="J18" i="3"/>
  <c r="E18" i="3"/>
  <c r="F55" i="3"/>
  <c r="J17" i="3"/>
  <c r="J15" i="3"/>
  <c r="E15" i="3"/>
  <c r="F81" i="3"/>
  <c r="J14" i="3"/>
  <c r="J12" i="3"/>
  <c r="J79" i="3"/>
  <c r="E7" i="3"/>
  <c r="E48" i="3"/>
  <c r="J37" i="2"/>
  <c r="J36" i="2"/>
  <c r="AY55" i="1"/>
  <c r="J35" i="2"/>
  <c r="AX55" i="1"/>
  <c r="BI1401" i="2"/>
  <c r="BH1401" i="2"/>
  <c r="BG1401" i="2"/>
  <c r="BF1401" i="2"/>
  <c r="T1401" i="2"/>
  <c r="T1400" i="2"/>
  <c r="R1401" i="2"/>
  <c r="R1400" i="2"/>
  <c r="P1401" i="2"/>
  <c r="P1400" i="2"/>
  <c r="BI1396" i="2"/>
  <c r="BH1396" i="2"/>
  <c r="BG1396" i="2"/>
  <c r="BF1396" i="2"/>
  <c r="T1396" i="2"/>
  <c r="T1395" i="2"/>
  <c r="R1396" i="2"/>
  <c r="R1395" i="2"/>
  <c r="P1396" i="2"/>
  <c r="P1395" i="2"/>
  <c r="BI1392" i="2"/>
  <c r="BH1392" i="2"/>
  <c r="BG1392" i="2"/>
  <c r="BF1392" i="2"/>
  <c r="T1392" i="2"/>
  <c r="T1391" i="2"/>
  <c r="R1392" i="2"/>
  <c r="R1391" i="2"/>
  <c r="P1392" i="2"/>
  <c r="P1391" i="2"/>
  <c r="BI1389" i="2"/>
  <c r="BH1389" i="2"/>
  <c r="BG1389" i="2"/>
  <c r="BF1389" i="2"/>
  <c r="T1389" i="2"/>
  <c r="T1388" i="2"/>
  <c r="T1387" i="2"/>
  <c r="R1389" i="2"/>
  <c r="R1388" i="2"/>
  <c r="R1387" i="2"/>
  <c r="P1389" i="2"/>
  <c r="P1388" i="2"/>
  <c r="P1387" i="2"/>
  <c r="BI1385" i="2"/>
  <c r="BH1385" i="2"/>
  <c r="BG1385" i="2"/>
  <c r="BF1385" i="2"/>
  <c r="T1385" i="2"/>
  <c r="R1385" i="2"/>
  <c r="P1385" i="2"/>
  <c r="BI1381" i="2"/>
  <c r="BH1381" i="2"/>
  <c r="BG1381" i="2"/>
  <c r="BF1381" i="2"/>
  <c r="T1381" i="2"/>
  <c r="R1381" i="2"/>
  <c r="P1381" i="2"/>
  <c r="BI1372" i="2"/>
  <c r="BH1372" i="2"/>
  <c r="BG1372" i="2"/>
  <c r="BF1372" i="2"/>
  <c r="T1372" i="2"/>
  <c r="R1372" i="2"/>
  <c r="P1372" i="2"/>
  <c r="BI1365" i="2"/>
  <c r="BH1365" i="2"/>
  <c r="BG1365" i="2"/>
  <c r="BF1365" i="2"/>
  <c r="T1365" i="2"/>
  <c r="R1365" i="2"/>
  <c r="P1365" i="2"/>
  <c r="BI1362" i="2"/>
  <c r="BH1362" i="2"/>
  <c r="BG1362" i="2"/>
  <c r="BF1362" i="2"/>
  <c r="T1362" i="2"/>
  <c r="R1362" i="2"/>
  <c r="P1362" i="2"/>
  <c r="BI1358" i="2"/>
  <c r="BH1358" i="2"/>
  <c r="BG1358" i="2"/>
  <c r="BF1358" i="2"/>
  <c r="T1358" i="2"/>
  <c r="R1358" i="2"/>
  <c r="P1358" i="2"/>
  <c r="BI1354" i="2"/>
  <c r="BH1354" i="2"/>
  <c r="BG1354" i="2"/>
  <c r="BF1354" i="2"/>
  <c r="T1354" i="2"/>
  <c r="R1354" i="2"/>
  <c r="P1354" i="2"/>
  <c r="BI1351" i="2"/>
  <c r="BH1351" i="2"/>
  <c r="BG1351" i="2"/>
  <c r="BF1351" i="2"/>
  <c r="T1351" i="2"/>
  <c r="R1351" i="2"/>
  <c r="P1351" i="2"/>
  <c r="BI1348" i="2"/>
  <c r="BH1348" i="2"/>
  <c r="BG1348" i="2"/>
  <c r="BF1348" i="2"/>
  <c r="T1348" i="2"/>
  <c r="R1348" i="2"/>
  <c r="P1348" i="2"/>
  <c r="BI1346" i="2"/>
  <c r="BH1346" i="2"/>
  <c r="BG1346" i="2"/>
  <c r="BF1346" i="2"/>
  <c r="T1346" i="2"/>
  <c r="R1346" i="2"/>
  <c r="P1346" i="2"/>
  <c r="BI1343" i="2"/>
  <c r="BH1343" i="2"/>
  <c r="BG1343" i="2"/>
  <c r="BF1343" i="2"/>
  <c r="T1343" i="2"/>
  <c r="R1343" i="2"/>
  <c r="P1343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7" i="2"/>
  <c r="BH1327" i="2"/>
  <c r="BG1327" i="2"/>
  <c r="BF1327" i="2"/>
  <c r="T1327" i="2"/>
  <c r="R1327" i="2"/>
  <c r="P1327" i="2"/>
  <c r="BI1324" i="2"/>
  <c r="BH1324" i="2"/>
  <c r="BG1324" i="2"/>
  <c r="BF1324" i="2"/>
  <c r="T1324" i="2"/>
  <c r="R1324" i="2"/>
  <c r="P1324" i="2"/>
  <c r="BI1322" i="2"/>
  <c r="BH1322" i="2"/>
  <c r="BG1322" i="2"/>
  <c r="BF1322" i="2"/>
  <c r="T1322" i="2"/>
  <c r="R1322" i="2"/>
  <c r="P1322" i="2"/>
  <c r="BI1319" i="2"/>
  <c r="BH1319" i="2"/>
  <c r="BG1319" i="2"/>
  <c r="BF1319" i="2"/>
  <c r="T1319" i="2"/>
  <c r="R1319" i="2"/>
  <c r="P1319" i="2"/>
  <c r="BI1316" i="2"/>
  <c r="BH1316" i="2"/>
  <c r="BG1316" i="2"/>
  <c r="BF1316" i="2"/>
  <c r="T1316" i="2"/>
  <c r="R1316" i="2"/>
  <c r="P1316" i="2"/>
  <c r="BI1313" i="2"/>
  <c r="BH1313" i="2"/>
  <c r="BG1313" i="2"/>
  <c r="BF1313" i="2"/>
  <c r="T1313" i="2"/>
  <c r="R1313" i="2"/>
  <c r="P1313" i="2"/>
  <c r="BI1310" i="2"/>
  <c r="BH1310" i="2"/>
  <c r="BG1310" i="2"/>
  <c r="BF1310" i="2"/>
  <c r="T1310" i="2"/>
  <c r="R1310" i="2"/>
  <c r="P1310" i="2"/>
  <c r="BI1302" i="2"/>
  <c r="BH1302" i="2"/>
  <c r="BG1302" i="2"/>
  <c r="BF1302" i="2"/>
  <c r="T1302" i="2"/>
  <c r="R1302" i="2"/>
  <c r="P1302" i="2"/>
  <c r="BI1299" i="2"/>
  <c r="BH1299" i="2"/>
  <c r="BG1299" i="2"/>
  <c r="BF1299" i="2"/>
  <c r="T1299" i="2"/>
  <c r="R1299" i="2"/>
  <c r="P1299" i="2"/>
  <c r="BI1290" i="2"/>
  <c r="BH1290" i="2"/>
  <c r="BG1290" i="2"/>
  <c r="BF1290" i="2"/>
  <c r="T1290" i="2"/>
  <c r="R1290" i="2"/>
  <c r="P1290" i="2"/>
  <c r="BI1287" i="2"/>
  <c r="BH1287" i="2"/>
  <c r="BG1287" i="2"/>
  <c r="BF1287" i="2"/>
  <c r="T1287" i="2"/>
  <c r="R1287" i="2"/>
  <c r="P1287" i="2"/>
  <c r="BI1284" i="2"/>
  <c r="BH1284" i="2"/>
  <c r="BG1284" i="2"/>
  <c r="BF1284" i="2"/>
  <c r="T1284" i="2"/>
  <c r="R1284" i="2"/>
  <c r="P1284" i="2"/>
  <c r="BI1281" i="2"/>
  <c r="BH1281" i="2"/>
  <c r="BG1281" i="2"/>
  <c r="BF1281" i="2"/>
  <c r="T1281" i="2"/>
  <c r="R1281" i="2"/>
  <c r="P1281" i="2"/>
  <c r="BI1278" i="2"/>
  <c r="BH1278" i="2"/>
  <c r="BG1278" i="2"/>
  <c r="BF1278" i="2"/>
  <c r="T1278" i="2"/>
  <c r="R1278" i="2"/>
  <c r="P1278" i="2"/>
  <c r="BI1275" i="2"/>
  <c r="BH1275" i="2"/>
  <c r="BG1275" i="2"/>
  <c r="BF1275" i="2"/>
  <c r="T1275" i="2"/>
  <c r="R1275" i="2"/>
  <c r="P1275" i="2"/>
  <c r="BI1272" i="2"/>
  <c r="BH1272" i="2"/>
  <c r="BG1272" i="2"/>
  <c r="BF1272" i="2"/>
  <c r="T1272" i="2"/>
  <c r="R1272" i="2"/>
  <c r="P1272" i="2"/>
  <c r="BI1269" i="2"/>
  <c r="BH1269" i="2"/>
  <c r="BG1269" i="2"/>
  <c r="BF1269" i="2"/>
  <c r="T1269" i="2"/>
  <c r="R1269" i="2"/>
  <c r="P1269" i="2"/>
  <c r="BI1266" i="2"/>
  <c r="BH1266" i="2"/>
  <c r="BG1266" i="2"/>
  <c r="BF1266" i="2"/>
  <c r="T1266" i="2"/>
  <c r="R1266" i="2"/>
  <c r="P1266" i="2"/>
  <c r="BI1263" i="2"/>
  <c r="BH1263" i="2"/>
  <c r="BG1263" i="2"/>
  <c r="BF1263" i="2"/>
  <c r="T1263" i="2"/>
  <c r="R1263" i="2"/>
  <c r="P1263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5" i="2"/>
  <c r="BH1255" i="2"/>
  <c r="BG1255" i="2"/>
  <c r="BF1255" i="2"/>
  <c r="T1255" i="2"/>
  <c r="R1255" i="2"/>
  <c r="P1255" i="2"/>
  <c r="BI1252" i="2"/>
  <c r="BH1252" i="2"/>
  <c r="BG1252" i="2"/>
  <c r="BF1252" i="2"/>
  <c r="T1252" i="2"/>
  <c r="R1252" i="2"/>
  <c r="P1252" i="2"/>
  <c r="BI1249" i="2"/>
  <c r="BH1249" i="2"/>
  <c r="BG1249" i="2"/>
  <c r="BF1249" i="2"/>
  <c r="T1249" i="2"/>
  <c r="R1249" i="2"/>
  <c r="P1249" i="2"/>
  <c r="BI1241" i="2"/>
  <c r="BH1241" i="2"/>
  <c r="BG1241" i="2"/>
  <c r="BF1241" i="2"/>
  <c r="T1241" i="2"/>
  <c r="R1241" i="2"/>
  <c r="P1241" i="2"/>
  <c r="BI1238" i="2"/>
  <c r="BH1238" i="2"/>
  <c r="BG1238" i="2"/>
  <c r="BF1238" i="2"/>
  <c r="T1238" i="2"/>
  <c r="R1238" i="2"/>
  <c r="P1238" i="2"/>
  <c r="BI1235" i="2"/>
  <c r="BH1235" i="2"/>
  <c r="BG1235" i="2"/>
  <c r="BF1235" i="2"/>
  <c r="T1235" i="2"/>
  <c r="R1235" i="2"/>
  <c r="P1235" i="2"/>
  <c r="BI1232" i="2"/>
  <c r="BH1232" i="2"/>
  <c r="BG1232" i="2"/>
  <c r="BF1232" i="2"/>
  <c r="T1232" i="2"/>
  <c r="R1232" i="2"/>
  <c r="P1232" i="2"/>
  <c r="BI1225" i="2"/>
  <c r="BH1225" i="2"/>
  <c r="BG1225" i="2"/>
  <c r="BF1225" i="2"/>
  <c r="T1225" i="2"/>
  <c r="R1225" i="2"/>
  <c r="P1225" i="2"/>
  <c r="BI1220" i="2"/>
  <c r="BH1220" i="2"/>
  <c r="BG1220" i="2"/>
  <c r="BF1220" i="2"/>
  <c r="T1220" i="2"/>
  <c r="R1220" i="2"/>
  <c r="P1220" i="2"/>
  <c r="BI1217" i="2"/>
  <c r="BH1217" i="2"/>
  <c r="BG1217" i="2"/>
  <c r="BF1217" i="2"/>
  <c r="T1217" i="2"/>
  <c r="R1217" i="2"/>
  <c r="P1217" i="2"/>
  <c r="BI1214" i="2"/>
  <c r="BH1214" i="2"/>
  <c r="BG1214" i="2"/>
  <c r="BF1214" i="2"/>
  <c r="T1214" i="2"/>
  <c r="R1214" i="2"/>
  <c r="P1214" i="2"/>
  <c r="BI1211" i="2"/>
  <c r="BH1211" i="2"/>
  <c r="BG1211" i="2"/>
  <c r="BF1211" i="2"/>
  <c r="T1211" i="2"/>
  <c r="R1211" i="2"/>
  <c r="P1211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4" i="2"/>
  <c r="BH1204" i="2"/>
  <c r="BG1204" i="2"/>
  <c r="BF1204" i="2"/>
  <c r="T1204" i="2"/>
  <c r="R1204" i="2"/>
  <c r="P1204" i="2"/>
  <c r="BI1202" i="2"/>
  <c r="BH1202" i="2"/>
  <c r="BG1202" i="2"/>
  <c r="BF1202" i="2"/>
  <c r="T1202" i="2"/>
  <c r="R1202" i="2"/>
  <c r="P1202" i="2"/>
  <c r="BI1199" i="2"/>
  <c r="BH1199" i="2"/>
  <c r="BG1199" i="2"/>
  <c r="BF1199" i="2"/>
  <c r="T1199" i="2"/>
  <c r="R1199" i="2"/>
  <c r="P1199" i="2"/>
  <c r="BI1196" i="2"/>
  <c r="BH1196" i="2"/>
  <c r="BG1196" i="2"/>
  <c r="BF1196" i="2"/>
  <c r="T1196" i="2"/>
  <c r="R1196" i="2"/>
  <c r="P1196" i="2"/>
  <c r="BI1193" i="2"/>
  <c r="BH1193" i="2"/>
  <c r="BG1193" i="2"/>
  <c r="BF1193" i="2"/>
  <c r="T1193" i="2"/>
  <c r="R1193" i="2"/>
  <c r="P1193" i="2"/>
  <c r="BI1186" i="2"/>
  <c r="BH1186" i="2"/>
  <c r="BG1186" i="2"/>
  <c r="BF1186" i="2"/>
  <c r="T1186" i="2"/>
  <c r="R1186" i="2"/>
  <c r="P1186" i="2"/>
  <c r="BI1179" i="2"/>
  <c r="BH1179" i="2"/>
  <c r="BG1179" i="2"/>
  <c r="BF1179" i="2"/>
  <c r="T1179" i="2"/>
  <c r="R1179" i="2"/>
  <c r="P1179" i="2"/>
  <c r="BI1177" i="2"/>
  <c r="BH1177" i="2"/>
  <c r="BG1177" i="2"/>
  <c r="BF1177" i="2"/>
  <c r="T1177" i="2"/>
  <c r="R1177" i="2"/>
  <c r="P1177" i="2"/>
  <c r="BI1174" i="2"/>
  <c r="BH1174" i="2"/>
  <c r="BG1174" i="2"/>
  <c r="BF1174" i="2"/>
  <c r="T1174" i="2"/>
  <c r="R1174" i="2"/>
  <c r="P1174" i="2"/>
  <c r="BI1171" i="2"/>
  <c r="BH1171" i="2"/>
  <c r="BG1171" i="2"/>
  <c r="BF1171" i="2"/>
  <c r="T1171" i="2"/>
  <c r="R1171" i="2"/>
  <c r="P1171" i="2"/>
  <c r="BI1165" i="2"/>
  <c r="BH1165" i="2"/>
  <c r="BG1165" i="2"/>
  <c r="BF1165" i="2"/>
  <c r="T1165" i="2"/>
  <c r="R1165" i="2"/>
  <c r="P1165" i="2"/>
  <c r="BI1162" i="2"/>
  <c r="BH1162" i="2"/>
  <c r="BG1162" i="2"/>
  <c r="BF1162" i="2"/>
  <c r="T1162" i="2"/>
  <c r="R1162" i="2"/>
  <c r="P1162" i="2"/>
  <c r="BI1159" i="2"/>
  <c r="BH1159" i="2"/>
  <c r="BG1159" i="2"/>
  <c r="BF1159" i="2"/>
  <c r="T1159" i="2"/>
  <c r="R1159" i="2"/>
  <c r="P1159" i="2"/>
  <c r="BI1156" i="2"/>
  <c r="BH1156" i="2"/>
  <c r="BG1156" i="2"/>
  <c r="BF1156" i="2"/>
  <c r="T1156" i="2"/>
  <c r="R1156" i="2"/>
  <c r="P1156" i="2"/>
  <c r="BI1153" i="2"/>
  <c r="BH1153" i="2"/>
  <c r="BG1153" i="2"/>
  <c r="BF1153" i="2"/>
  <c r="T1153" i="2"/>
  <c r="R1153" i="2"/>
  <c r="P1153" i="2"/>
  <c r="BI1150" i="2"/>
  <c r="BH1150" i="2"/>
  <c r="BG1150" i="2"/>
  <c r="BF1150" i="2"/>
  <c r="T1150" i="2"/>
  <c r="R1150" i="2"/>
  <c r="P1150" i="2"/>
  <c r="BI1147" i="2"/>
  <c r="BH1147" i="2"/>
  <c r="BG1147" i="2"/>
  <c r="BF1147" i="2"/>
  <c r="T1147" i="2"/>
  <c r="R1147" i="2"/>
  <c r="P1147" i="2"/>
  <c r="BI1144" i="2"/>
  <c r="BH1144" i="2"/>
  <c r="BG1144" i="2"/>
  <c r="BF1144" i="2"/>
  <c r="T1144" i="2"/>
  <c r="R1144" i="2"/>
  <c r="P1144" i="2"/>
  <c r="BI1141" i="2"/>
  <c r="BH1141" i="2"/>
  <c r="BG1141" i="2"/>
  <c r="BF1141" i="2"/>
  <c r="T1141" i="2"/>
  <c r="R1141" i="2"/>
  <c r="P1141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33" i="2"/>
  <c r="BH1133" i="2"/>
  <c r="BG1133" i="2"/>
  <c r="BF1133" i="2"/>
  <c r="T1133" i="2"/>
  <c r="R1133" i="2"/>
  <c r="P1133" i="2"/>
  <c r="BI1129" i="2"/>
  <c r="BH1129" i="2"/>
  <c r="BG1129" i="2"/>
  <c r="BF1129" i="2"/>
  <c r="T1129" i="2"/>
  <c r="R1129" i="2"/>
  <c r="P1129" i="2"/>
  <c r="BI1123" i="2"/>
  <c r="BH1123" i="2"/>
  <c r="BG1123" i="2"/>
  <c r="BF1123" i="2"/>
  <c r="T1123" i="2"/>
  <c r="R1123" i="2"/>
  <c r="P1123" i="2"/>
  <c r="BI1121" i="2"/>
  <c r="BH1121" i="2"/>
  <c r="BG1121" i="2"/>
  <c r="BF1121" i="2"/>
  <c r="T1121" i="2"/>
  <c r="R1121" i="2"/>
  <c r="P1121" i="2"/>
  <c r="BI1118" i="2"/>
  <c r="BH1118" i="2"/>
  <c r="BG1118" i="2"/>
  <c r="BF1118" i="2"/>
  <c r="T1118" i="2"/>
  <c r="R1118" i="2"/>
  <c r="P1118" i="2"/>
  <c r="BI1116" i="2"/>
  <c r="BH1116" i="2"/>
  <c r="BG1116" i="2"/>
  <c r="BF1116" i="2"/>
  <c r="T1116" i="2"/>
  <c r="R1116" i="2"/>
  <c r="P1116" i="2"/>
  <c r="BI1113" i="2"/>
  <c r="BH1113" i="2"/>
  <c r="BG1113" i="2"/>
  <c r="BF1113" i="2"/>
  <c r="T1113" i="2"/>
  <c r="R1113" i="2"/>
  <c r="P1113" i="2"/>
  <c r="BI1110" i="2"/>
  <c r="BH1110" i="2"/>
  <c r="BG1110" i="2"/>
  <c r="BF1110" i="2"/>
  <c r="T1110" i="2"/>
  <c r="R1110" i="2"/>
  <c r="P1110" i="2"/>
  <c r="BI1107" i="2"/>
  <c r="BH1107" i="2"/>
  <c r="BG1107" i="2"/>
  <c r="BF1107" i="2"/>
  <c r="T1107" i="2"/>
  <c r="R1107" i="2"/>
  <c r="P1107" i="2"/>
  <c r="BI1105" i="2"/>
  <c r="BH1105" i="2"/>
  <c r="BG1105" i="2"/>
  <c r="BF1105" i="2"/>
  <c r="T1105" i="2"/>
  <c r="R1105" i="2"/>
  <c r="P1105" i="2"/>
  <c r="BI1102" i="2"/>
  <c r="BH1102" i="2"/>
  <c r="BG1102" i="2"/>
  <c r="BF1102" i="2"/>
  <c r="T1102" i="2"/>
  <c r="R1102" i="2"/>
  <c r="P1102" i="2"/>
  <c r="BI1099" i="2"/>
  <c r="BH1099" i="2"/>
  <c r="BG1099" i="2"/>
  <c r="BF1099" i="2"/>
  <c r="T1099" i="2"/>
  <c r="R1099" i="2"/>
  <c r="P1099" i="2"/>
  <c r="BI1096" i="2"/>
  <c r="BH1096" i="2"/>
  <c r="BG1096" i="2"/>
  <c r="BF1096" i="2"/>
  <c r="T1096" i="2"/>
  <c r="R1096" i="2"/>
  <c r="P1096" i="2"/>
  <c r="BI1093" i="2"/>
  <c r="BH1093" i="2"/>
  <c r="BG1093" i="2"/>
  <c r="BF1093" i="2"/>
  <c r="T1093" i="2"/>
  <c r="R1093" i="2"/>
  <c r="P1093" i="2"/>
  <c r="BI1090" i="2"/>
  <c r="BH1090" i="2"/>
  <c r="BG1090" i="2"/>
  <c r="BF1090" i="2"/>
  <c r="T1090" i="2"/>
  <c r="R1090" i="2"/>
  <c r="P1090" i="2"/>
  <c r="BI1087" i="2"/>
  <c r="BH1087" i="2"/>
  <c r="BG1087" i="2"/>
  <c r="BF1087" i="2"/>
  <c r="T1087" i="2"/>
  <c r="R1087" i="2"/>
  <c r="P1087" i="2"/>
  <c r="BI1086" i="2"/>
  <c r="BH1086" i="2"/>
  <c r="BG1086" i="2"/>
  <c r="BF1086" i="2"/>
  <c r="T1086" i="2"/>
  <c r="R1086" i="2"/>
  <c r="P1086" i="2"/>
  <c r="BI1085" i="2"/>
  <c r="BH1085" i="2"/>
  <c r="BG1085" i="2"/>
  <c r="BF1085" i="2"/>
  <c r="T1085" i="2"/>
  <c r="R1085" i="2"/>
  <c r="P1085" i="2"/>
  <c r="BI1084" i="2"/>
  <c r="BH1084" i="2"/>
  <c r="BG1084" i="2"/>
  <c r="BF1084" i="2"/>
  <c r="T1084" i="2"/>
  <c r="R1084" i="2"/>
  <c r="P1084" i="2"/>
  <c r="BI1083" i="2"/>
  <c r="BH1083" i="2"/>
  <c r="BG1083" i="2"/>
  <c r="BF1083" i="2"/>
  <c r="T1083" i="2"/>
  <c r="R1083" i="2"/>
  <c r="P1083" i="2"/>
  <c r="BI1081" i="2"/>
  <c r="BH1081" i="2"/>
  <c r="BG1081" i="2"/>
  <c r="BF1081" i="2"/>
  <c r="T1081" i="2"/>
  <c r="R1081" i="2"/>
  <c r="P1081" i="2"/>
  <c r="BI1079" i="2"/>
  <c r="BH1079" i="2"/>
  <c r="BG1079" i="2"/>
  <c r="BF1079" i="2"/>
  <c r="T1079" i="2"/>
  <c r="R1079" i="2"/>
  <c r="P1079" i="2"/>
  <c r="BI1077" i="2"/>
  <c r="BH1077" i="2"/>
  <c r="BG1077" i="2"/>
  <c r="BF1077" i="2"/>
  <c r="T1077" i="2"/>
  <c r="R1077" i="2"/>
  <c r="P1077" i="2"/>
  <c r="BI1074" i="2"/>
  <c r="BH1074" i="2"/>
  <c r="BG1074" i="2"/>
  <c r="BF1074" i="2"/>
  <c r="T1074" i="2"/>
  <c r="R1074" i="2"/>
  <c r="P1074" i="2"/>
  <c r="BI1072" i="2"/>
  <c r="BH1072" i="2"/>
  <c r="BG1072" i="2"/>
  <c r="BF1072" i="2"/>
  <c r="T1072" i="2"/>
  <c r="R1072" i="2"/>
  <c r="P1072" i="2"/>
  <c r="BI1069" i="2"/>
  <c r="BH1069" i="2"/>
  <c r="BG1069" i="2"/>
  <c r="BF1069" i="2"/>
  <c r="T1069" i="2"/>
  <c r="R1069" i="2"/>
  <c r="P1069" i="2"/>
  <c r="BI1067" i="2"/>
  <c r="BH1067" i="2"/>
  <c r="BG1067" i="2"/>
  <c r="BF1067" i="2"/>
  <c r="T1067" i="2"/>
  <c r="R1067" i="2"/>
  <c r="P1067" i="2"/>
  <c r="BI1064" i="2"/>
  <c r="BH1064" i="2"/>
  <c r="BG1064" i="2"/>
  <c r="BF1064" i="2"/>
  <c r="T1064" i="2"/>
  <c r="R1064" i="2"/>
  <c r="P1064" i="2"/>
  <c r="BI1062" i="2"/>
  <c r="BH1062" i="2"/>
  <c r="BG1062" i="2"/>
  <c r="BF1062" i="2"/>
  <c r="T1062" i="2"/>
  <c r="R1062" i="2"/>
  <c r="P1062" i="2"/>
  <c r="BI1059" i="2"/>
  <c r="BH1059" i="2"/>
  <c r="BG1059" i="2"/>
  <c r="BF1059" i="2"/>
  <c r="T1059" i="2"/>
  <c r="R1059" i="2"/>
  <c r="P1059" i="2"/>
  <c r="BI1057" i="2"/>
  <c r="BH1057" i="2"/>
  <c r="BG1057" i="2"/>
  <c r="BF1057" i="2"/>
  <c r="T1057" i="2"/>
  <c r="R1057" i="2"/>
  <c r="P1057" i="2"/>
  <c r="BI1054" i="2"/>
  <c r="BH1054" i="2"/>
  <c r="BG1054" i="2"/>
  <c r="BF1054" i="2"/>
  <c r="T1054" i="2"/>
  <c r="R1054" i="2"/>
  <c r="P1054" i="2"/>
  <c r="BI1052" i="2"/>
  <c r="BH1052" i="2"/>
  <c r="BG1052" i="2"/>
  <c r="BF1052" i="2"/>
  <c r="T1052" i="2"/>
  <c r="R1052" i="2"/>
  <c r="P1052" i="2"/>
  <c r="BI1049" i="2"/>
  <c r="BH1049" i="2"/>
  <c r="BG1049" i="2"/>
  <c r="BF1049" i="2"/>
  <c r="T1049" i="2"/>
  <c r="R1049" i="2"/>
  <c r="P1049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43" i="2"/>
  <c r="BH1043" i="2"/>
  <c r="BG1043" i="2"/>
  <c r="BF1043" i="2"/>
  <c r="T1043" i="2"/>
  <c r="R1043" i="2"/>
  <c r="P1043" i="2"/>
  <c r="BI1040" i="2"/>
  <c r="BH1040" i="2"/>
  <c r="BG1040" i="2"/>
  <c r="BF1040" i="2"/>
  <c r="T1040" i="2"/>
  <c r="R1040" i="2"/>
  <c r="P1040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1" i="2"/>
  <c r="BH1031" i="2"/>
  <c r="BG1031" i="2"/>
  <c r="BF1031" i="2"/>
  <c r="T1031" i="2"/>
  <c r="R1031" i="2"/>
  <c r="P1031" i="2"/>
  <c r="BI1028" i="2"/>
  <c r="BH1028" i="2"/>
  <c r="BG1028" i="2"/>
  <c r="BF1028" i="2"/>
  <c r="T1028" i="2"/>
  <c r="R1028" i="2"/>
  <c r="P1028" i="2"/>
  <c r="BI1026" i="2"/>
  <c r="BH1026" i="2"/>
  <c r="BG1026" i="2"/>
  <c r="BF1026" i="2"/>
  <c r="T1026" i="2"/>
  <c r="R1026" i="2"/>
  <c r="P1026" i="2"/>
  <c r="BI1021" i="2"/>
  <c r="BH1021" i="2"/>
  <c r="BG1021" i="2"/>
  <c r="BF1021" i="2"/>
  <c r="T1021" i="2"/>
  <c r="R1021" i="2"/>
  <c r="P1021" i="2"/>
  <c r="BI1018" i="2"/>
  <c r="BH1018" i="2"/>
  <c r="BG1018" i="2"/>
  <c r="BF1018" i="2"/>
  <c r="T1018" i="2"/>
  <c r="R1018" i="2"/>
  <c r="P1018" i="2"/>
  <c r="BI1015" i="2"/>
  <c r="BH1015" i="2"/>
  <c r="BG1015" i="2"/>
  <c r="BF1015" i="2"/>
  <c r="T1015" i="2"/>
  <c r="R1015" i="2"/>
  <c r="P1015" i="2"/>
  <c r="BI1012" i="2"/>
  <c r="BH1012" i="2"/>
  <c r="BG1012" i="2"/>
  <c r="BF1012" i="2"/>
  <c r="T1012" i="2"/>
  <c r="R1012" i="2"/>
  <c r="P1012" i="2"/>
  <c r="BI1009" i="2"/>
  <c r="BH1009" i="2"/>
  <c r="BG1009" i="2"/>
  <c r="BF1009" i="2"/>
  <c r="T1009" i="2"/>
  <c r="R1009" i="2"/>
  <c r="P1009" i="2"/>
  <c r="BI1006" i="2"/>
  <c r="BH1006" i="2"/>
  <c r="BG1006" i="2"/>
  <c r="BF1006" i="2"/>
  <c r="T1006" i="2"/>
  <c r="R1006" i="2"/>
  <c r="P1006" i="2"/>
  <c r="BI1003" i="2"/>
  <c r="BH1003" i="2"/>
  <c r="BG1003" i="2"/>
  <c r="BF1003" i="2"/>
  <c r="T1003" i="2"/>
  <c r="R1003" i="2"/>
  <c r="P1003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89" i="2"/>
  <c r="BH989" i="2"/>
  <c r="BG989" i="2"/>
  <c r="BF989" i="2"/>
  <c r="T989" i="2"/>
  <c r="R989" i="2"/>
  <c r="P989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80" i="2"/>
  <c r="BH980" i="2"/>
  <c r="BG980" i="2"/>
  <c r="BF980" i="2"/>
  <c r="T980" i="2"/>
  <c r="R980" i="2"/>
  <c r="P980" i="2"/>
  <c r="BI977" i="2"/>
  <c r="BH977" i="2"/>
  <c r="BG977" i="2"/>
  <c r="BF977" i="2"/>
  <c r="T977" i="2"/>
  <c r="R977" i="2"/>
  <c r="P977" i="2"/>
  <c r="BI973" i="2"/>
  <c r="BH973" i="2"/>
  <c r="BG973" i="2"/>
  <c r="BF973" i="2"/>
  <c r="T973" i="2"/>
  <c r="R973" i="2"/>
  <c r="P973" i="2"/>
  <c r="BI970" i="2"/>
  <c r="BH970" i="2"/>
  <c r="BG970" i="2"/>
  <c r="BF970" i="2"/>
  <c r="T970" i="2"/>
  <c r="R970" i="2"/>
  <c r="P970" i="2"/>
  <c r="BI967" i="2"/>
  <c r="BH967" i="2"/>
  <c r="BG967" i="2"/>
  <c r="BF967" i="2"/>
  <c r="T967" i="2"/>
  <c r="R967" i="2"/>
  <c r="P967" i="2"/>
  <c r="BI964" i="2"/>
  <c r="BH964" i="2"/>
  <c r="BG964" i="2"/>
  <c r="BF964" i="2"/>
  <c r="T964" i="2"/>
  <c r="R964" i="2"/>
  <c r="P964" i="2"/>
  <c r="BI961" i="2"/>
  <c r="BH961" i="2"/>
  <c r="BG961" i="2"/>
  <c r="BF961" i="2"/>
  <c r="T961" i="2"/>
  <c r="R961" i="2"/>
  <c r="P961" i="2"/>
  <c r="BI958" i="2"/>
  <c r="BH958" i="2"/>
  <c r="BG958" i="2"/>
  <c r="BF958" i="2"/>
  <c r="T958" i="2"/>
  <c r="R958" i="2"/>
  <c r="P958" i="2"/>
  <c r="BI953" i="2"/>
  <c r="BH953" i="2"/>
  <c r="BG953" i="2"/>
  <c r="BF953" i="2"/>
  <c r="T953" i="2"/>
  <c r="R953" i="2"/>
  <c r="P953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29" i="2"/>
  <c r="BH929" i="2"/>
  <c r="BG929" i="2"/>
  <c r="BF929" i="2"/>
  <c r="T929" i="2"/>
  <c r="R929" i="2"/>
  <c r="P929" i="2"/>
  <c r="BI926" i="2"/>
  <c r="BH926" i="2"/>
  <c r="BG926" i="2"/>
  <c r="BF926" i="2"/>
  <c r="T926" i="2"/>
  <c r="R926" i="2"/>
  <c r="P926" i="2"/>
  <c r="BI921" i="2"/>
  <c r="BH921" i="2"/>
  <c r="BG921" i="2"/>
  <c r="BF921" i="2"/>
  <c r="T921" i="2"/>
  <c r="R921" i="2"/>
  <c r="P921" i="2"/>
  <c r="BI918" i="2"/>
  <c r="BH918" i="2"/>
  <c r="BG918" i="2"/>
  <c r="BF918" i="2"/>
  <c r="T918" i="2"/>
  <c r="R918" i="2"/>
  <c r="P918" i="2"/>
  <c r="BI915" i="2"/>
  <c r="BH915" i="2"/>
  <c r="BG915" i="2"/>
  <c r="BF915" i="2"/>
  <c r="T915" i="2"/>
  <c r="R915" i="2"/>
  <c r="P915" i="2"/>
  <c r="BI912" i="2"/>
  <c r="BH912" i="2"/>
  <c r="BG912" i="2"/>
  <c r="BF912" i="2"/>
  <c r="T912" i="2"/>
  <c r="R912" i="2"/>
  <c r="P912" i="2"/>
  <c r="BI909" i="2"/>
  <c r="BH909" i="2"/>
  <c r="BG909" i="2"/>
  <c r="BF909" i="2"/>
  <c r="T909" i="2"/>
  <c r="R909" i="2"/>
  <c r="P909" i="2"/>
  <c r="BI906" i="2"/>
  <c r="BH906" i="2"/>
  <c r="BG906" i="2"/>
  <c r="BF906" i="2"/>
  <c r="T906" i="2"/>
  <c r="R906" i="2"/>
  <c r="P906" i="2"/>
  <c r="BI903" i="2"/>
  <c r="BH903" i="2"/>
  <c r="BG903" i="2"/>
  <c r="BF903" i="2"/>
  <c r="T903" i="2"/>
  <c r="R903" i="2"/>
  <c r="P903" i="2"/>
  <c r="BI900" i="2"/>
  <c r="BH900" i="2"/>
  <c r="BG900" i="2"/>
  <c r="BF900" i="2"/>
  <c r="T900" i="2"/>
  <c r="R900" i="2"/>
  <c r="P900" i="2"/>
  <c r="BI897" i="2"/>
  <c r="BH897" i="2"/>
  <c r="BG897" i="2"/>
  <c r="BF897" i="2"/>
  <c r="T897" i="2"/>
  <c r="R897" i="2"/>
  <c r="P897" i="2"/>
  <c r="BI894" i="2"/>
  <c r="BH894" i="2"/>
  <c r="BG894" i="2"/>
  <c r="BF894" i="2"/>
  <c r="T894" i="2"/>
  <c r="R894" i="2"/>
  <c r="P894" i="2"/>
  <c r="BI891" i="2"/>
  <c r="BH891" i="2"/>
  <c r="BG891" i="2"/>
  <c r="BF891" i="2"/>
  <c r="T891" i="2"/>
  <c r="R891" i="2"/>
  <c r="P891" i="2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P885" i="2"/>
  <c r="BI882" i="2"/>
  <c r="BH882" i="2"/>
  <c r="BG882" i="2"/>
  <c r="BF882" i="2"/>
  <c r="T882" i="2"/>
  <c r="R882" i="2"/>
  <c r="P882" i="2"/>
  <c r="BI879" i="2"/>
  <c r="BH879" i="2"/>
  <c r="BG879" i="2"/>
  <c r="BF879" i="2"/>
  <c r="T879" i="2"/>
  <c r="R879" i="2"/>
  <c r="P879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68" i="2"/>
  <c r="BH868" i="2"/>
  <c r="BG868" i="2"/>
  <c r="BF868" i="2"/>
  <c r="T868" i="2"/>
  <c r="R868" i="2"/>
  <c r="P868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57" i="2"/>
  <c r="BH857" i="2"/>
  <c r="BG857" i="2"/>
  <c r="BF857" i="2"/>
  <c r="T857" i="2"/>
  <c r="R857" i="2"/>
  <c r="P857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1" i="2"/>
  <c r="BH841" i="2"/>
  <c r="BG841" i="2"/>
  <c r="BF841" i="2"/>
  <c r="T841" i="2"/>
  <c r="R841" i="2"/>
  <c r="P841" i="2"/>
  <c r="BI835" i="2"/>
  <c r="BH835" i="2"/>
  <c r="BG835" i="2"/>
  <c r="BF835" i="2"/>
  <c r="T835" i="2"/>
  <c r="R835" i="2"/>
  <c r="P835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4" i="2"/>
  <c r="BH814" i="2"/>
  <c r="BG814" i="2"/>
  <c r="BF814" i="2"/>
  <c r="T814" i="2"/>
  <c r="R814" i="2"/>
  <c r="P814" i="2"/>
  <c r="BI811" i="2"/>
  <c r="BH811" i="2"/>
  <c r="BG811" i="2"/>
  <c r="BF811" i="2"/>
  <c r="T811" i="2"/>
  <c r="R811" i="2"/>
  <c r="P811" i="2"/>
  <c r="BI808" i="2"/>
  <c r="BH808" i="2"/>
  <c r="BG808" i="2"/>
  <c r="BF808" i="2"/>
  <c r="T808" i="2"/>
  <c r="R808" i="2"/>
  <c r="P808" i="2"/>
  <c r="BI804" i="2"/>
  <c r="BH804" i="2"/>
  <c r="BG804" i="2"/>
  <c r="BF804" i="2"/>
  <c r="T804" i="2"/>
  <c r="T803" i="2"/>
  <c r="R804" i="2"/>
  <c r="R803" i="2"/>
  <c r="P804" i="2"/>
  <c r="P803" i="2"/>
  <c r="BI800" i="2"/>
  <c r="BH800" i="2"/>
  <c r="BG800" i="2"/>
  <c r="BF800" i="2"/>
  <c r="T800" i="2"/>
  <c r="R800" i="2"/>
  <c r="P800" i="2"/>
  <c r="BI797" i="2"/>
  <c r="BH797" i="2"/>
  <c r="BG797" i="2"/>
  <c r="BF797" i="2"/>
  <c r="T797" i="2"/>
  <c r="R797" i="2"/>
  <c r="P797" i="2"/>
  <c r="BI794" i="2"/>
  <c r="BH794" i="2"/>
  <c r="BG794" i="2"/>
  <c r="BF794" i="2"/>
  <c r="T794" i="2"/>
  <c r="R794" i="2"/>
  <c r="P794" i="2"/>
  <c r="BI791" i="2"/>
  <c r="BH791" i="2"/>
  <c r="BG791" i="2"/>
  <c r="BF791" i="2"/>
  <c r="T791" i="2"/>
  <c r="R791" i="2"/>
  <c r="P791" i="2"/>
  <c r="BI788" i="2"/>
  <c r="BH788" i="2"/>
  <c r="BG788" i="2"/>
  <c r="BF788" i="2"/>
  <c r="T788" i="2"/>
  <c r="R788" i="2"/>
  <c r="P788" i="2"/>
  <c r="BI785" i="2"/>
  <c r="BH785" i="2"/>
  <c r="BG785" i="2"/>
  <c r="BF785" i="2"/>
  <c r="T785" i="2"/>
  <c r="R785" i="2"/>
  <c r="P785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6" i="2"/>
  <c r="BH776" i="2"/>
  <c r="BG776" i="2"/>
  <c r="BF776" i="2"/>
  <c r="T776" i="2"/>
  <c r="R776" i="2"/>
  <c r="P776" i="2"/>
  <c r="BI773" i="2"/>
  <c r="BH773" i="2"/>
  <c r="BG773" i="2"/>
  <c r="BF773" i="2"/>
  <c r="T773" i="2"/>
  <c r="R773" i="2"/>
  <c r="P773" i="2"/>
  <c r="BI770" i="2"/>
  <c r="BH770" i="2"/>
  <c r="BG770" i="2"/>
  <c r="BF770" i="2"/>
  <c r="T770" i="2"/>
  <c r="R770" i="2"/>
  <c r="P770" i="2"/>
  <c r="BI767" i="2"/>
  <c r="BH767" i="2"/>
  <c r="BG767" i="2"/>
  <c r="BF767" i="2"/>
  <c r="T767" i="2"/>
  <c r="R767" i="2"/>
  <c r="P767" i="2"/>
  <c r="BI764" i="2"/>
  <c r="BH764" i="2"/>
  <c r="BG764" i="2"/>
  <c r="BF764" i="2"/>
  <c r="T764" i="2"/>
  <c r="R764" i="2"/>
  <c r="P764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1" i="2"/>
  <c r="BH751" i="2"/>
  <c r="BG751" i="2"/>
  <c r="BF751" i="2"/>
  <c r="T751" i="2"/>
  <c r="R751" i="2"/>
  <c r="P751" i="2"/>
  <c r="BI748" i="2"/>
  <c r="BH748" i="2"/>
  <c r="BG748" i="2"/>
  <c r="BF748" i="2"/>
  <c r="T748" i="2"/>
  <c r="R748" i="2"/>
  <c r="P748" i="2"/>
  <c r="BI744" i="2"/>
  <c r="BH744" i="2"/>
  <c r="BG744" i="2"/>
  <c r="BF744" i="2"/>
  <c r="T744" i="2"/>
  <c r="R744" i="2"/>
  <c r="P744" i="2"/>
  <c r="BI741" i="2"/>
  <c r="BH741" i="2"/>
  <c r="BG741" i="2"/>
  <c r="BF741" i="2"/>
  <c r="T741" i="2"/>
  <c r="R741" i="2"/>
  <c r="P741" i="2"/>
  <c r="BI738" i="2"/>
  <c r="BH738" i="2"/>
  <c r="BG738" i="2"/>
  <c r="BF738" i="2"/>
  <c r="T738" i="2"/>
  <c r="R738" i="2"/>
  <c r="P738" i="2"/>
  <c r="BI735" i="2"/>
  <c r="BH735" i="2"/>
  <c r="BG735" i="2"/>
  <c r="BF735" i="2"/>
  <c r="T735" i="2"/>
  <c r="R735" i="2"/>
  <c r="P735" i="2"/>
  <c r="BI731" i="2"/>
  <c r="BH731" i="2"/>
  <c r="BG731" i="2"/>
  <c r="BF731" i="2"/>
  <c r="T731" i="2"/>
  <c r="T730" i="2"/>
  <c r="R731" i="2"/>
  <c r="R730" i="2"/>
  <c r="P731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12" i="2"/>
  <c r="BH712" i="2"/>
  <c r="BG712" i="2"/>
  <c r="BF712" i="2"/>
  <c r="T712" i="2"/>
  <c r="R712" i="2"/>
  <c r="P712" i="2"/>
  <c r="BI709" i="2"/>
  <c r="BH709" i="2"/>
  <c r="BG709" i="2"/>
  <c r="BF709" i="2"/>
  <c r="T709" i="2"/>
  <c r="R709" i="2"/>
  <c r="P709" i="2"/>
  <c r="BI706" i="2"/>
  <c r="BH706" i="2"/>
  <c r="BG706" i="2"/>
  <c r="BF706" i="2"/>
  <c r="T706" i="2"/>
  <c r="R706" i="2"/>
  <c r="P706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7" i="2"/>
  <c r="BH687" i="2"/>
  <c r="BG687" i="2"/>
  <c r="BF687" i="2"/>
  <c r="T687" i="2"/>
  <c r="R687" i="2"/>
  <c r="P687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80" i="2"/>
  <c r="BH680" i="2"/>
  <c r="BG680" i="2"/>
  <c r="BF680" i="2"/>
  <c r="T680" i="2"/>
  <c r="R680" i="2"/>
  <c r="P680" i="2"/>
  <c r="BI677" i="2"/>
  <c r="BH677" i="2"/>
  <c r="BG677" i="2"/>
  <c r="BF677" i="2"/>
  <c r="T677" i="2"/>
  <c r="R677" i="2"/>
  <c r="P677" i="2"/>
  <c r="BI675" i="2"/>
  <c r="BH675" i="2"/>
  <c r="BG675" i="2"/>
  <c r="BF675" i="2"/>
  <c r="T675" i="2"/>
  <c r="R675" i="2"/>
  <c r="P675" i="2"/>
  <c r="BI673" i="2"/>
  <c r="BH673" i="2"/>
  <c r="BG673" i="2"/>
  <c r="BF673" i="2"/>
  <c r="T673" i="2"/>
  <c r="R673" i="2"/>
  <c r="P673" i="2"/>
  <c r="BI667" i="2"/>
  <c r="BH667" i="2"/>
  <c r="BG667" i="2"/>
  <c r="BF667" i="2"/>
  <c r="T667" i="2"/>
  <c r="R667" i="2"/>
  <c r="P667" i="2"/>
  <c r="BI664" i="2"/>
  <c r="BH664" i="2"/>
  <c r="BG664" i="2"/>
  <c r="BF664" i="2"/>
  <c r="T664" i="2"/>
  <c r="R664" i="2"/>
  <c r="P664" i="2"/>
  <c r="BI661" i="2"/>
  <c r="BH661" i="2"/>
  <c r="BG661" i="2"/>
  <c r="BF661" i="2"/>
  <c r="T661" i="2"/>
  <c r="R661" i="2"/>
  <c r="P661" i="2"/>
  <c r="BI657" i="2"/>
  <c r="BH657" i="2"/>
  <c r="BG657" i="2"/>
  <c r="BF657" i="2"/>
  <c r="T657" i="2"/>
  <c r="R657" i="2"/>
  <c r="P657" i="2"/>
  <c r="BI654" i="2"/>
  <c r="BH654" i="2"/>
  <c r="BG654" i="2"/>
  <c r="BF654" i="2"/>
  <c r="T654" i="2"/>
  <c r="R654" i="2"/>
  <c r="P654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2" i="2"/>
  <c r="BH642" i="2"/>
  <c r="BG642" i="2"/>
  <c r="BF642" i="2"/>
  <c r="T642" i="2"/>
  <c r="R642" i="2"/>
  <c r="P642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18" i="2"/>
  <c r="BH618" i="2"/>
  <c r="BG618" i="2"/>
  <c r="BF618" i="2"/>
  <c r="T618" i="2"/>
  <c r="R618" i="2"/>
  <c r="P618" i="2"/>
  <c r="BI615" i="2"/>
  <c r="BH615" i="2"/>
  <c r="BG615" i="2"/>
  <c r="BF615" i="2"/>
  <c r="T615" i="2"/>
  <c r="R615" i="2"/>
  <c r="P615" i="2"/>
  <c r="BI612" i="2"/>
  <c r="BH612" i="2"/>
  <c r="BG612" i="2"/>
  <c r="BF612" i="2"/>
  <c r="T612" i="2"/>
  <c r="R612" i="2"/>
  <c r="P612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599" i="2"/>
  <c r="BH599" i="2"/>
  <c r="BG599" i="2"/>
  <c r="BF599" i="2"/>
  <c r="T599" i="2"/>
  <c r="R599" i="2"/>
  <c r="P599" i="2"/>
  <c r="BI594" i="2"/>
  <c r="BH594" i="2"/>
  <c r="BG594" i="2"/>
  <c r="BF594" i="2"/>
  <c r="T594" i="2"/>
  <c r="R594" i="2"/>
  <c r="P594" i="2"/>
  <c r="BI591" i="2"/>
  <c r="BH591" i="2"/>
  <c r="BG591" i="2"/>
  <c r="BF591" i="2"/>
  <c r="T591" i="2"/>
  <c r="R591" i="2"/>
  <c r="P591" i="2"/>
  <c r="BI586" i="2"/>
  <c r="BH586" i="2"/>
  <c r="BG586" i="2"/>
  <c r="BF586" i="2"/>
  <c r="T586" i="2"/>
  <c r="R586" i="2"/>
  <c r="P586" i="2"/>
  <c r="BI583" i="2"/>
  <c r="BH583" i="2"/>
  <c r="BG583" i="2"/>
  <c r="BF583" i="2"/>
  <c r="T583" i="2"/>
  <c r="R583" i="2"/>
  <c r="P583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8" i="2"/>
  <c r="BH538" i="2"/>
  <c r="BG538" i="2"/>
  <c r="BF538" i="2"/>
  <c r="T538" i="2"/>
  <c r="R538" i="2"/>
  <c r="P538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7" i="2"/>
  <c r="BH517" i="2"/>
  <c r="BG517" i="2"/>
  <c r="BF517" i="2"/>
  <c r="T517" i="2"/>
  <c r="R517" i="2"/>
  <c r="P517" i="2"/>
  <c r="BI512" i="2"/>
  <c r="BH512" i="2"/>
  <c r="BG512" i="2"/>
  <c r="BF512" i="2"/>
  <c r="T512" i="2"/>
  <c r="R512" i="2"/>
  <c r="P512" i="2"/>
  <c r="BI507" i="2"/>
  <c r="BH507" i="2"/>
  <c r="BG507" i="2"/>
  <c r="BF507" i="2"/>
  <c r="T507" i="2"/>
  <c r="R507" i="2"/>
  <c r="P507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3" i="2"/>
  <c r="BH493" i="2"/>
  <c r="BG493" i="2"/>
  <c r="BF493" i="2"/>
  <c r="T493" i="2"/>
  <c r="R493" i="2"/>
  <c r="P493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4" i="2"/>
  <c r="BH444" i="2"/>
  <c r="BG444" i="2"/>
  <c r="BF444" i="2"/>
  <c r="T444" i="2"/>
  <c r="R444" i="2"/>
  <c r="P444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2" i="2"/>
  <c r="BH412" i="2"/>
  <c r="BG412" i="2"/>
  <c r="BF412" i="2"/>
  <c r="T412" i="2"/>
  <c r="R412" i="2"/>
  <c r="P412" i="2"/>
  <c r="BI408" i="2"/>
  <c r="BH408" i="2"/>
  <c r="BG408" i="2"/>
  <c r="BF408" i="2"/>
  <c r="T408" i="2"/>
  <c r="R408" i="2"/>
  <c r="P408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296" i="2"/>
  <c r="BH296" i="2"/>
  <c r="BG296" i="2"/>
  <c r="BF296" i="2"/>
  <c r="T296" i="2"/>
  <c r="R296" i="2"/>
  <c r="P296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J110" i="2"/>
  <c r="F108" i="2"/>
  <c r="E106" i="2"/>
  <c r="J54" i="2"/>
  <c r="F52" i="2"/>
  <c r="E50" i="2"/>
  <c r="J24" i="2"/>
  <c r="E24" i="2"/>
  <c r="J55" i="2"/>
  <c r="J23" i="2"/>
  <c r="J18" i="2"/>
  <c r="E18" i="2"/>
  <c r="F111" i="2"/>
  <c r="J17" i="2"/>
  <c r="J15" i="2"/>
  <c r="E15" i="2"/>
  <c r="F54" i="2"/>
  <c r="J14" i="2"/>
  <c r="J12" i="2"/>
  <c r="J52" i="2"/>
  <c r="E7" i="2"/>
  <c r="E48" i="2"/>
  <c r="L50" i="1"/>
  <c r="AM50" i="1"/>
  <c r="AM49" i="1"/>
  <c r="L49" i="1"/>
  <c r="AM47" i="1"/>
  <c r="L47" i="1"/>
  <c r="L45" i="1"/>
  <c r="L44" i="1"/>
  <c r="BK1332" i="2"/>
  <c r="BK1036" i="2"/>
  <c r="BK827" i="2"/>
  <c r="J322" i="2"/>
  <c r="J794" i="2"/>
  <c r="J432" i="2"/>
  <c r="J1043" i="2"/>
  <c r="J535" i="2"/>
  <c r="J160" i="2"/>
  <c r="J1141" i="2"/>
  <c r="J912" i="2"/>
  <c r="J664" i="2"/>
  <c r="J240" i="2"/>
  <c r="J1302" i="2"/>
  <c r="J1107" i="2"/>
  <c r="J944" i="2"/>
  <c r="BK825" i="2"/>
  <c r="J517" i="2"/>
  <c r="J226" i="2"/>
  <c r="J126" i="2"/>
  <c r="J201" i="3"/>
  <c r="BK145" i="3"/>
  <c r="J199" i="3"/>
  <c r="BK152" i="3"/>
  <c r="BK153" i="3"/>
  <c r="J141" i="3"/>
  <c r="J127" i="3"/>
  <c r="BK307" i="4"/>
  <c r="J127" i="4"/>
  <c r="BK283" i="4"/>
  <c r="J150" i="4"/>
  <c r="J211" i="4"/>
  <c r="J224" i="4"/>
  <c r="BK221" i="4"/>
  <c r="BK160" i="4"/>
  <c r="BK98" i="5"/>
  <c r="J89" i="5"/>
  <c r="J88" i="5"/>
  <c r="BK135" i="6"/>
  <c r="J125" i="6"/>
  <c r="J177" i="6"/>
  <c r="J118" i="6"/>
  <c r="J124" i="6"/>
  <c r="BK1174" i="2"/>
  <c r="J921" i="2"/>
  <c r="J731" i="2"/>
  <c r="J305" i="2"/>
  <c r="J1278" i="2"/>
  <c r="BK814" i="2"/>
  <c r="J594" i="2"/>
  <c r="BK288" i="2"/>
  <c r="J964" i="2"/>
  <c r="J751" i="2"/>
  <c r="J412" i="2"/>
  <c r="BK1258" i="2"/>
  <c r="J682" i="2"/>
  <c r="J283" i="2"/>
  <c r="J182" i="2"/>
  <c r="BK1299" i="2"/>
  <c r="BK1156" i="2"/>
  <c r="BK1009" i="2"/>
  <c r="J885" i="2"/>
  <c r="BK507" i="2"/>
  <c r="BK305" i="2"/>
  <c r="J166" i="2"/>
  <c r="BK1322" i="2"/>
  <c r="J1225" i="2"/>
  <c r="J1012" i="2"/>
  <c r="BK788" i="2"/>
  <c r="J695" i="2"/>
  <c r="BK642" i="2"/>
  <c r="BK476" i="2"/>
  <c r="J395" i="2"/>
  <c r="BK208" i="2"/>
  <c r="BK186" i="3"/>
  <c r="J152" i="3"/>
  <c r="BK120" i="3"/>
  <c r="J118" i="3"/>
  <c r="J156" i="3"/>
  <c r="BK159" i="3"/>
  <c r="BK165" i="3"/>
  <c r="J143" i="3"/>
  <c r="J277" i="4"/>
  <c r="J345" i="4"/>
  <c r="J169" i="4"/>
  <c r="BK274" i="4"/>
  <c r="BK187" i="4"/>
  <c r="J298" i="4"/>
  <c r="J100" i="5"/>
  <c r="J86" i="5"/>
  <c r="J117" i="6"/>
  <c r="J159" i="6"/>
  <c r="J149" i="6"/>
  <c r="J115" i="6"/>
  <c r="BK148" i="6"/>
  <c r="BK155" i="6"/>
  <c r="J1329" i="2"/>
  <c r="BK1059" i="2"/>
  <c r="BK451" i="2"/>
  <c r="BK153" i="2"/>
  <c r="BK961" i="2"/>
  <c r="J701" i="2"/>
  <c r="J504" i="2"/>
  <c r="J153" i="2"/>
  <c r="BK770" i="2"/>
  <c r="BK460" i="2"/>
  <c r="BK1341" i="2"/>
  <c r="BK1147" i="2"/>
  <c r="J986" i="2"/>
  <c r="BK493" i="2"/>
  <c r="BK1313" i="2"/>
  <c r="J544" i="2"/>
  <c r="BK194" i="3"/>
  <c r="J131" i="3"/>
  <c r="BK144" i="3"/>
  <c r="BK289" i="4"/>
  <c r="BK216" i="4"/>
  <c r="J268" i="4"/>
  <c r="J283" i="4"/>
  <c r="J140" i="4"/>
  <c r="J93" i="5"/>
  <c r="J187" i="6"/>
  <c r="BK163" i="6"/>
  <c r="J122" i="6"/>
  <c r="J1204" i="2"/>
  <c r="J995" i="2"/>
  <c r="BK657" i="2"/>
  <c r="BK233" i="2"/>
  <c r="J770" i="2"/>
  <c r="J591" i="2"/>
  <c r="J1099" i="2"/>
  <c r="BK791" i="2"/>
  <c r="BK496" i="2"/>
  <c r="BK1392" i="2"/>
  <c r="BK1105" i="2"/>
  <c r="BK804" i="2"/>
  <c r="BK404" i="2"/>
  <c r="BK1343" i="2"/>
  <c r="J1199" i="2"/>
  <c r="J1052" i="2"/>
  <c r="J876" i="2"/>
  <c r="BK759" i="2"/>
  <c r="BK240" i="2"/>
  <c r="BK91" i="3"/>
  <c r="BK175" i="3"/>
  <c r="BK98" i="3"/>
  <c r="J151" i="3"/>
  <c r="BK169" i="3"/>
  <c r="BK101" i="3"/>
  <c r="BK233" i="4"/>
  <c r="J338" i="4"/>
  <c r="J181" i="4"/>
  <c r="BK154" i="4"/>
  <c r="J147" i="4"/>
  <c r="BK100" i="5"/>
  <c r="J90" i="5"/>
  <c r="BK141" i="6"/>
  <c r="BK160" i="6"/>
  <c r="J134" i="6"/>
  <c r="BK192" i="6"/>
  <c r="J104" i="6"/>
  <c r="BK152" i="6"/>
  <c r="J1327" i="2"/>
  <c r="BK983" i="2"/>
  <c r="J435" i="2"/>
  <c r="BK166" i="2"/>
  <c r="J909" i="2"/>
  <c r="J1116" i="2"/>
  <c r="J873" i="2"/>
  <c r="BK502" i="2"/>
  <c r="BK266" i="2"/>
  <c r="J1310" i="2"/>
  <c r="J1040" i="2"/>
  <c r="BK820" i="2"/>
  <c r="BK615" i="2"/>
  <c r="BK330" i="2"/>
  <c r="BK1365" i="2"/>
  <c r="J1217" i="2"/>
  <c r="BK967" i="2"/>
  <c r="J797" i="2"/>
  <c r="BK591" i="2"/>
  <c r="J449" i="2"/>
  <c r="J144" i="2"/>
  <c r="J108" i="3"/>
  <c r="BK97" i="3"/>
  <c r="J256" i="4"/>
  <c r="BK286" i="4"/>
  <c r="J105" i="4"/>
  <c r="BK190" i="6"/>
  <c r="J157" i="6"/>
  <c r="J1105" i="2"/>
  <c r="J712" i="2"/>
  <c r="J1316" i="2"/>
  <c r="J649" i="2"/>
  <c r="BK401" i="2"/>
  <c r="J773" i="2"/>
  <c r="J330" i="2"/>
  <c r="BK1003" i="2"/>
  <c r="J846" i="2"/>
  <c r="BK1358" i="2"/>
  <c r="BK1165" i="2"/>
  <c r="BK888" i="2"/>
  <c r="J687" i="2"/>
  <c r="BK523" i="2"/>
  <c r="J349" i="2"/>
  <c r="J171" i="3"/>
  <c r="J144" i="3"/>
  <c r="BK191" i="3"/>
  <c r="J123" i="3"/>
  <c r="BK100" i="3"/>
  <c r="J331" i="4"/>
  <c r="BK301" i="4"/>
  <c r="J274" i="4"/>
  <c r="BK190" i="4"/>
  <c r="BK85" i="5"/>
  <c r="J163" i="6"/>
  <c r="BK119" i="6"/>
  <c r="BK140" i="6"/>
  <c r="J93" i="6"/>
  <c r="BK1278" i="2"/>
  <c r="J1202" i="2"/>
  <c r="J973" i="2"/>
  <c r="J416" i="2"/>
  <c r="BK1348" i="2"/>
  <c r="J950" i="2"/>
  <c r="J607" i="2"/>
  <c r="BK412" i="2"/>
  <c r="J1018" i="2"/>
  <c r="BK706" i="2"/>
  <c r="BK422" i="2"/>
  <c r="BK1335" i="2"/>
  <c r="J1123" i="2"/>
  <c r="BK921" i="2"/>
  <c r="BK709" i="2"/>
  <c r="J325" i="2"/>
  <c r="BK1401" i="2"/>
  <c r="BK1241" i="2"/>
  <c r="BK1057" i="2"/>
  <c r="BK929" i="2"/>
  <c r="J785" i="2"/>
  <c r="BK438" i="2"/>
  <c r="J1365" i="2"/>
  <c r="BK195" i="3"/>
  <c r="BK155" i="3"/>
  <c r="J111" i="3"/>
  <c r="BK162" i="3"/>
  <c r="J91" i="3"/>
  <c r="BK88" i="3"/>
  <c r="J92" i="3"/>
  <c r="J221" i="4"/>
  <c r="BK339" i="4"/>
  <c r="BK175" i="4"/>
  <c r="BK127" i="4"/>
  <c r="J145" i="4"/>
  <c r="BK205" i="4"/>
  <c r="J108" i="4"/>
  <c r="BK96" i="5"/>
  <c r="F36" i="5"/>
  <c r="BC58" i="1"/>
  <c r="J129" i="2"/>
  <c r="BK571" i="2"/>
  <c r="J425" i="2"/>
  <c r="BK1052" i="2"/>
  <c r="J804" i="2"/>
  <c r="J451" i="2"/>
  <c r="BK193" i="2"/>
  <c r="J1206" i="2"/>
  <c r="BK735" i="2"/>
  <c r="BK458" i="2"/>
  <c r="J233" i="2"/>
  <c r="J1263" i="2"/>
  <c r="J1121" i="2"/>
  <c r="J983" i="2"/>
  <c r="BK773" i="2"/>
  <c r="BK554" i="2"/>
  <c r="J341" i="2"/>
  <c r="J1338" i="2"/>
  <c r="BK1281" i="2"/>
  <c r="BK1199" i="2"/>
  <c r="J1067" i="2"/>
  <c r="J929" i="2"/>
  <c r="BK731" i="2"/>
  <c r="BK604" i="2"/>
  <c r="J526" i="2"/>
  <c r="J428" i="2"/>
  <c r="J278" i="2"/>
  <c r="J197" i="3"/>
  <c r="J182" i="3"/>
  <c r="BK148" i="3"/>
  <c r="J194" i="3"/>
  <c r="J179" i="3"/>
  <c r="BK142" i="3"/>
  <c r="BK146" i="3"/>
  <c r="BK167" i="3"/>
  <c r="J136" i="3"/>
  <c r="BK370" i="4"/>
  <c r="J304" i="4"/>
  <c r="J99" i="4"/>
  <c r="BK238" i="4"/>
  <c r="J202" i="4"/>
  <c r="J157" i="4"/>
  <c r="BK131" i="4"/>
  <c r="BK94" i="5"/>
  <c r="J160" i="6"/>
  <c r="BK92" i="6"/>
  <c r="BK147" i="6"/>
  <c r="BK122" i="6"/>
  <c r="J181" i="6"/>
  <c r="BK125" i="6"/>
  <c r="BK151" i="6"/>
  <c r="J1113" i="2"/>
  <c r="J888" i="2"/>
  <c r="J675" i="2"/>
  <c r="BK123" i="2"/>
  <c r="BK654" i="2"/>
  <c r="J328" i="2"/>
  <c r="J1186" i="2"/>
  <c r="J862" i="2"/>
  <c r="BK607" i="2"/>
  <c r="BK370" i="2"/>
  <c r="BK1252" i="2"/>
  <c r="J934" i="2"/>
  <c r="J364" i="2"/>
  <c r="BK1153" i="2"/>
  <c r="J865" i="2"/>
  <c r="J256" i="2"/>
  <c r="BK106" i="3"/>
  <c r="J88" i="3"/>
  <c r="J167" i="3"/>
  <c r="J94" i="4"/>
  <c r="J101" i="4"/>
  <c r="BK213" i="4"/>
  <c r="BK99" i="5"/>
  <c r="J120" i="6"/>
  <c r="J138" i="6"/>
  <c r="BK106" i="6"/>
  <c r="J172" i="6"/>
  <c r="J1272" i="2"/>
  <c r="BK1093" i="2"/>
  <c r="BK953" i="2"/>
  <c r="J493" i="2"/>
  <c r="BK1381" i="2"/>
  <c r="J918" i="2"/>
  <c r="J618" i="2"/>
  <c r="J147" i="2"/>
  <c r="BK947" i="2"/>
  <c r="BK465" i="2"/>
  <c r="BK1272" i="2"/>
  <c r="BK1047" i="2"/>
  <c r="J718" i="2"/>
  <c r="J376" i="2"/>
  <c r="BK176" i="2"/>
  <c r="BK1235" i="2"/>
  <c r="J1174" i="2"/>
  <c r="BK973" i="2"/>
  <c r="BK626" i="2"/>
  <c r="BK471" i="2"/>
  <c r="J1392" i="2"/>
  <c r="BK192" i="3"/>
  <c r="J166" i="3"/>
  <c r="J115" i="3"/>
  <c r="J137" i="3"/>
  <c r="BK112" i="3"/>
  <c r="BK121" i="3"/>
  <c r="BK89" i="3"/>
  <c r="BK218" i="4"/>
  <c r="BK354" i="4"/>
  <c r="BK348" i="4"/>
  <c r="BK304" i="4"/>
  <c r="J265" i="4"/>
  <c r="BK199" i="4"/>
  <c r="J124" i="4"/>
  <c r="J199" i="4"/>
  <c r="BK336" i="4"/>
  <c r="J118" i="4"/>
  <c r="J238" i="4"/>
  <c r="BK99" i="4"/>
  <c r="J83" i="5"/>
  <c r="J185" i="6"/>
  <c r="BK188" i="6"/>
  <c r="J139" i="6"/>
  <c r="BK187" i="6"/>
  <c r="BK99" i="6"/>
  <c r="J136" i="6"/>
  <c r="J144" i="6"/>
  <c r="BK1220" i="2"/>
  <c r="J1054" i="2"/>
  <c r="J820" i="2"/>
  <c r="BK1346" i="2"/>
  <c r="BK126" i="2"/>
  <c r="J958" i="2"/>
  <c r="BK568" i="2"/>
  <c r="J401" i="2"/>
  <c r="BK1186" i="2"/>
  <c r="J1079" i="2"/>
  <c r="J756" i="2"/>
  <c r="BK675" i="2"/>
  <c r="J367" i="2"/>
  <c r="BK169" i="2"/>
  <c r="BK1284" i="2"/>
  <c r="J1102" i="2"/>
  <c r="J942" i="2"/>
  <c r="BK761" i="2"/>
  <c r="BK548" i="2"/>
  <c r="BK283" i="2"/>
  <c r="BK203" i="3"/>
  <c r="BK157" i="3"/>
  <c r="J116" i="3"/>
  <c r="J178" i="3"/>
  <c r="BK87" i="3"/>
  <c r="BK193" i="4"/>
  <c r="BK211" i="4"/>
  <c r="BK292" i="4"/>
  <c r="BK101" i="5"/>
  <c r="J91" i="5"/>
  <c r="BK164" i="6"/>
  <c r="J193" i="6"/>
  <c r="J191" i="6"/>
  <c r="BK1319" i="2"/>
  <c r="J939" i="2"/>
  <c r="BK425" i="2"/>
  <c r="J141" i="2"/>
  <c r="BK942" i="2"/>
  <c r="J715" i="2"/>
  <c r="BK574" i="2"/>
  <c r="BK376" i="2"/>
  <c r="BK1054" i="2"/>
  <c r="J906" i="2"/>
  <c r="J646" i="2"/>
  <c r="BK469" i="2"/>
  <c r="BK182" i="2"/>
  <c r="J1211" i="2"/>
  <c r="J1057" i="2"/>
  <c r="BK751" i="2"/>
  <c r="BK308" i="2"/>
  <c r="J1255" i="2"/>
  <c r="BK906" i="2"/>
  <c r="J1335" i="2"/>
  <c r="J1266" i="2"/>
  <c r="J1177" i="2"/>
  <c r="J1003" i="2"/>
  <c r="BK782" i="2"/>
  <c r="J699" i="2"/>
  <c r="BK629" i="2"/>
  <c r="BK594" i="2"/>
  <c r="BK517" i="2"/>
  <c r="J467" i="2"/>
  <c r="BK382" i="2"/>
  <c r="J288" i="2"/>
  <c r="J191" i="3"/>
  <c r="BK178" i="3"/>
  <c r="J146" i="3"/>
  <c r="J95" i="3"/>
  <c r="J183" i="3"/>
  <c r="J121" i="3"/>
  <c r="J147" i="3"/>
  <c r="BK118" i="3"/>
  <c r="J124" i="3"/>
  <c r="J104" i="3"/>
  <c r="BK230" i="4"/>
  <c r="BK110" i="4"/>
  <c r="J230" i="4"/>
  <c r="J339" i="4"/>
  <c r="J271" i="4"/>
  <c r="BK113" i="4"/>
  <c r="BK316" i="4"/>
  <c r="BK105" i="4"/>
  <c r="BK124" i="6"/>
  <c r="J90" i="6"/>
  <c r="BK168" i="6"/>
  <c r="J158" i="6"/>
  <c r="BK97" i="6"/>
  <c r="J174" i="6"/>
  <c r="J109" i="6"/>
  <c r="BK114" i="6"/>
  <c r="BK1260" i="2"/>
  <c r="J998" i="2"/>
  <c r="J723" i="2"/>
  <c r="J250" i="2"/>
  <c r="BK1214" i="2"/>
  <c r="J661" i="2"/>
  <c r="J523" i="2"/>
  <c r="J373" i="2"/>
  <c r="BK846" i="2"/>
  <c r="J604" i="2"/>
  <c r="BK132" i="2"/>
  <c r="BK1196" i="2"/>
  <c r="BK1049" i="2"/>
  <c r="J788" i="2"/>
  <c r="J532" i="2"/>
  <c r="J185" i="2"/>
  <c r="J1133" i="2"/>
  <c r="BK970" i="2"/>
  <c r="J726" i="2"/>
  <c r="J296" i="2"/>
  <c r="J203" i="3"/>
  <c r="J188" i="3"/>
  <c r="J138" i="3"/>
  <c r="BK180" i="3"/>
  <c r="BK128" i="3"/>
  <c r="J112" i="3"/>
  <c r="J110" i="3"/>
  <c r="BK241" i="4"/>
  <c r="BK313" i="4"/>
  <c r="J328" i="4"/>
  <c r="J289" i="4"/>
  <c r="J131" i="4"/>
  <c r="J336" i="4"/>
  <c r="BK87" i="5"/>
  <c r="BK83" i="5"/>
  <c r="BK161" i="6"/>
  <c r="BK185" i="6"/>
  <c r="J110" i="6"/>
  <c r="J99" i="6"/>
  <c r="BK105" i="6"/>
  <c r="J1090" i="2"/>
  <c r="J967" i="2"/>
  <c r="BK444" i="2"/>
  <c r="BK1217" i="2"/>
  <c r="BK764" i="2"/>
  <c r="J444" i="2"/>
  <c r="BK335" i="2"/>
  <c r="BK1087" i="2"/>
  <c r="J894" i="2"/>
  <c r="BK512" i="2"/>
  <c r="BK269" i="2"/>
  <c r="J1153" i="2"/>
  <c r="BK699" i="2"/>
  <c r="J382" i="2"/>
  <c r="J980" i="2"/>
  <c r="J709" i="2"/>
  <c r="BK682" i="2"/>
  <c r="J583" i="2"/>
  <c r="J520" i="2"/>
  <c r="J455" i="2"/>
  <c r="BK360" i="2"/>
  <c r="BK188" i="3"/>
  <c r="J163" i="3"/>
  <c r="J145" i="3"/>
  <c r="BK102" i="3"/>
  <c r="J198" i="3"/>
  <c r="J159" i="3"/>
  <c r="BK105" i="3"/>
  <c r="J133" i="3"/>
  <c r="BK184" i="3"/>
  <c r="BK110" i="6"/>
  <c r="BK180" i="6"/>
  <c r="BK111" i="6"/>
  <c r="BK89" i="6"/>
  <c r="BK128" i="6"/>
  <c r="J92" i="6"/>
  <c r="BK120" i="6"/>
  <c r="BK1031" i="2"/>
  <c r="J800" i="2"/>
  <c r="BK275" i="2"/>
  <c r="BK1232" i="2"/>
  <c r="BK800" i="2"/>
  <c r="J419" i="2"/>
  <c r="J970" i="2"/>
  <c r="BK661" i="2"/>
  <c r="BK487" i="2"/>
  <c r="BK120" i="2"/>
  <c r="J1260" i="2"/>
  <c r="BK1062" i="2"/>
  <c r="J817" i="2"/>
  <c r="BK1238" i="2"/>
  <c r="BK964" i="2"/>
  <c r="AS54" i="1"/>
  <c r="J100" i="3"/>
  <c r="BK342" i="4"/>
  <c r="BK118" i="4"/>
  <c r="BK172" i="4"/>
  <c r="BK163" i="4"/>
  <c r="J143" i="6"/>
  <c r="J108" i="6"/>
  <c r="BK182" i="6"/>
  <c r="BK117" i="6"/>
  <c r="BK1225" i="2"/>
  <c r="BK865" i="2"/>
  <c r="BK1204" i="2"/>
  <c r="BK680" i="2"/>
  <c r="BK428" i="2"/>
  <c r="J1069" i="2"/>
  <c r="BK638" i="2"/>
  <c r="BK226" i="2"/>
  <c r="BK1162" i="2"/>
  <c r="BK1012" i="2"/>
  <c r="J835" i="2"/>
  <c r="J667" i="2"/>
  <c r="BK211" i="2"/>
  <c r="BK1324" i="2"/>
  <c r="BK1084" i="2"/>
  <c r="BK891" i="2"/>
  <c r="BK794" i="2"/>
  <c r="J538" i="2"/>
  <c r="J117" i="3"/>
  <c r="J196" i="3"/>
  <c r="BK135" i="3"/>
  <c r="J177" i="3"/>
  <c r="J90" i="3"/>
  <c r="J148" i="3"/>
  <c r="BK166" i="3"/>
  <c r="J362" i="4"/>
  <c r="BK181" i="4"/>
  <c r="BK295" i="4"/>
  <c r="BK152" i="4"/>
  <c r="BK357" i="4"/>
  <c r="J259" i="4"/>
  <c r="BK319" i="4"/>
  <c r="J166" i="4"/>
  <c r="J97" i="5"/>
  <c r="BK154" i="6"/>
  <c r="BK193" i="6"/>
  <c r="J165" i="6"/>
  <c r="J112" i="6"/>
  <c r="J126" i="6"/>
  <c r="BK142" i="6"/>
  <c r="BK159" i="6"/>
  <c r="BK1338" i="2"/>
  <c r="BK1107" i="2"/>
  <c r="BK932" i="2"/>
  <c r="J512" i="2"/>
  <c r="BK1275" i="2"/>
  <c r="BK776" i="2"/>
  <c r="J825" i="2"/>
  <c r="J473" i="2"/>
  <c r="J1156" i="2"/>
  <c r="BK915" i="2"/>
  <c r="BK712" i="2"/>
  <c r="J563" i="2"/>
  <c r="J266" i="2"/>
  <c r="J123" i="2"/>
  <c r="J1118" i="2"/>
  <c r="BK1085" i="2"/>
  <c r="J900" i="2"/>
  <c r="BK695" i="2"/>
  <c r="J308" i="2"/>
  <c r="J208" i="2"/>
  <c r="J180" i="3"/>
  <c r="J195" i="3"/>
  <c r="J139" i="3"/>
  <c r="J208" i="4"/>
  <c r="J233" i="4"/>
  <c r="J247" i="4"/>
  <c r="J163" i="4"/>
  <c r="J262" i="4"/>
  <c r="BK91" i="5"/>
  <c r="BK93" i="6"/>
  <c r="BK90" i="6"/>
  <c r="J145" i="6"/>
  <c r="J132" i="6"/>
  <c r="J141" i="6"/>
  <c r="BK102" i="6"/>
  <c r="BK1249" i="2"/>
  <c r="BK1083" i="2"/>
  <c r="BK882" i="2"/>
  <c r="BK349" i="2"/>
  <c r="BK1385" i="2"/>
  <c r="BK808" i="2"/>
  <c r="J615" i="2"/>
  <c r="BK490" i="2"/>
  <c r="BK319" i="2"/>
  <c r="J1085" i="2"/>
  <c r="BK797" i="2"/>
  <c r="BK526" i="2"/>
  <c r="BK250" i="2"/>
  <c r="J1299" i="2"/>
  <c r="BK1110" i="2"/>
  <c r="BK885" i="2"/>
  <c r="J385" i="2"/>
  <c r="BK1351" i="2"/>
  <c r="BK1206" i="2"/>
  <c r="BK484" i="2"/>
  <c r="BK1287" i="2"/>
  <c r="J1214" i="2"/>
  <c r="J947" i="2"/>
  <c r="J759" i="2"/>
  <c r="BK715" i="2"/>
  <c r="BK673" i="2"/>
  <c r="BK544" i="2"/>
  <c r="BK473" i="2"/>
  <c r="BK435" i="2"/>
  <c r="BK373" i="2"/>
  <c r="J201" i="2"/>
  <c r="BK187" i="3"/>
  <c r="J160" i="3"/>
  <c r="BK123" i="3"/>
  <c r="BK196" i="3"/>
  <c r="J140" i="3"/>
  <c r="BK181" i="3"/>
  <c r="J155" i="3"/>
  <c r="J89" i="3"/>
  <c r="BK139" i="3"/>
  <c r="BK268" i="4"/>
  <c r="BK157" i="4"/>
  <c r="BK322" i="4"/>
  <c r="J121" i="4"/>
  <c r="J310" i="4"/>
  <c r="J160" i="4"/>
  <c r="J216" i="4"/>
  <c r="J102" i="5"/>
  <c r="J87" i="5"/>
  <c r="BK115" i="6"/>
  <c r="J192" i="6"/>
  <c r="BK137" i="6"/>
  <c r="J189" i="6"/>
  <c r="BK150" i="6"/>
  <c r="J89" i="6"/>
  <c r="BK145" i="6"/>
  <c r="BK1211" i="2"/>
  <c r="J1147" i="2"/>
  <c r="J767" i="2"/>
  <c r="BK173" i="2"/>
  <c r="J735" i="2"/>
  <c r="J471" i="2"/>
  <c r="BK1086" i="2"/>
  <c r="BK785" i="2"/>
  <c r="BK385" i="2"/>
  <c r="J1171" i="2"/>
  <c r="BK1006" i="2"/>
  <c r="BK744" i="2"/>
  <c r="J370" i="2"/>
  <c r="J163" i="2"/>
  <c r="J1196" i="2"/>
  <c r="J1015" i="2"/>
  <c r="BK632" i="2"/>
  <c r="J357" i="2"/>
  <c r="BK107" i="3"/>
  <c r="J181" i="3"/>
  <c r="J128" i="3"/>
  <c r="J173" i="3"/>
  <c r="J119" i="3"/>
  <c r="J186" i="3"/>
  <c r="J158" i="3"/>
  <c r="J280" i="4"/>
  <c r="BK362" i="4"/>
  <c r="BK280" i="4"/>
  <c r="J178" i="4"/>
  <c r="BK244" i="4"/>
  <c r="J103" i="5"/>
  <c r="BK172" i="6"/>
  <c r="J154" i="6"/>
  <c r="J146" i="6"/>
  <c r="BK96" i="6"/>
  <c r="J178" i="6"/>
  <c r="J1284" i="2"/>
  <c r="BK1018" i="2"/>
  <c r="BK841" i="2"/>
  <c r="J496" i="2"/>
  <c r="BK163" i="2"/>
  <c r="J1162" i="2"/>
  <c r="J635" i="2"/>
  <c r="J541" i="2"/>
  <c r="J388" i="2"/>
  <c r="BK1290" i="2"/>
  <c r="BK1034" i="2"/>
  <c r="J654" i="2"/>
  <c r="J482" i="2"/>
  <c r="J1385" i="2"/>
  <c r="BK1177" i="2"/>
  <c r="BK599" i="2"/>
  <c r="BK346" i="2"/>
  <c r="J1358" i="2"/>
  <c r="J1220" i="2"/>
  <c r="J1093" i="2"/>
  <c r="BK934" i="2"/>
  <c r="BK677" i="2"/>
  <c r="J577" i="2"/>
  <c r="J236" i="2"/>
  <c r="J1332" i="2"/>
  <c r="J1238" i="2"/>
  <c r="J1083" i="2"/>
  <c r="J897" i="2"/>
  <c r="BK718" i="2"/>
  <c r="J677" i="2"/>
  <c r="BK635" i="2"/>
  <c r="J507" i="2"/>
  <c r="BK449" i="2"/>
  <c r="J379" i="2"/>
  <c r="J269" i="2"/>
  <c r="BK174" i="3"/>
  <c r="J154" i="3"/>
  <c r="J129" i="3"/>
  <c r="J200" i="3"/>
  <c r="BK147" i="3"/>
  <c r="J176" i="3"/>
  <c r="BK122" i="3"/>
  <c r="BK114" i="3"/>
  <c r="BK176" i="3"/>
  <c r="J102" i="3"/>
  <c r="BK325" i="4"/>
  <c r="J152" i="4"/>
  <c r="BK298" i="4"/>
  <c r="BK136" i="4"/>
  <c r="BK122" i="4"/>
  <c r="BK345" i="4"/>
  <c r="J110" i="4"/>
  <c r="J96" i="5"/>
  <c r="BK123" i="6"/>
  <c r="BK184" i="6"/>
  <c r="BK157" i="6"/>
  <c r="BK175" i="6"/>
  <c r="BK108" i="6"/>
  <c r="J135" i="6"/>
  <c r="J1313" i="2"/>
  <c r="BK986" i="2"/>
  <c r="J748" i="2"/>
  <c r="BK245" i="2"/>
  <c r="BK1141" i="2"/>
  <c r="BK754" i="2"/>
  <c r="BK455" i="2"/>
  <c r="J120" i="2"/>
  <c r="J915" i="2"/>
  <c r="BK1389" i="2"/>
  <c r="J1179" i="2"/>
  <c r="J1028" i="2"/>
  <c r="J779" i="2"/>
  <c r="J275" i="2"/>
  <c r="BK1113" i="2"/>
  <c r="BK664" i="2"/>
  <c r="J211" i="2"/>
  <c r="BK141" i="3"/>
  <c r="J162" i="3"/>
  <c r="BK150" i="3"/>
  <c r="BK115" i="3"/>
  <c r="BK147" i="4"/>
  <c r="J316" i="4"/>
  <c r="BK108" i="4"/>
  <c r="J253" i="4"/>
  <c r="BK89" i="5"/>
  <c r="J102" i="6"/>
  <c r="BK133" i="6"/>
  <c r="J153" i="6"/>
  <c r="BK1302" i="2"/>
  <c r="J1034" i="2"/>
  <c r="BK977" i="2"/>
  <c r="BK150" i="2"/>
  <c r="J721" i="2"/>
  <c r="BK520" i="2"/>
  <c r="BK357" i="2"/>
  <c r="BK849" i="2"/>
  <c r="BK529" i="2"/>
  <c r="J1209" i="2"/>
  <c r="BK1118" i="2"/>
  <c r="J977" i="2"/>
  <c r="J571" i="2"/>
  <c r="J193" i="2"/>
  <c r="J1287" i="2"/>
  <c r="J1036" i="2"/>
  <c r="BK822" i="2"/>
  <c r="J221" i="2"/>
  <c r="J142" i="3"/>
  <c r="BK201" i="3"/>
  <c r="BK143" i="3"/>
  <c r="BK95" i="3"/>
  <c r="J161" i="3"/>
  <c r="BK94" i="3"/>
  <c r="BK116" i="3"/>
  <c r="J313" i="4"/>
  <c r="J319" i="4"/>
  <c r="J129" i="4"/>
  <c r="J136" i="4"/>
  <c r="J364" i="4"/>
  <c r="BK102" i="5"/>
  <c r="J82" i="5"/>
  <c r="J97" i="6"/>
  <c r="BK171" i="6"/>
  <c r="BK177" i="6"/>
  <c r="BK118" i="6"/>
  <c r="BK176" i="6"/>
  <c r="BK174" i="6"/>
  <c r="J123" i="6"/>
  <c r="J1165" i="2"/>
  <c r="BK894" i="2"/>
  <c r="BK236" i="2"/>
  <c r="J1144" i="2"/>
  <c r="J857" i="2"/>
  <c r="BK1015" i="2"/>
  <c r="J632" i="2"/>
  <c r="J1401" i="2"/>
  <c r="BK1102" i="2"/>
  <c r="J879" i="2"/>
  <c r="J134" i="3"/>
  <c r="J113" i="4"/>
  <c r="BK236" i="4"/>
  <c r="J95" i="5"/>
  <c r="BK134" i="6"/>
  <c r="J148" i="6"/>
  <c r="J161" i="6"/>
  <c r="BK166" i="6"/>
  <c r="J111" i="6"/>
  <c r="BK1136" i="2"/>
  <c r="J1009" i="2"/>
  <c r="BK767" i="2"/>
  <c r="BK1096" i="2"/>
  <c r="J814" i="2"/>
  <c r="J173" i="2"/>
  <c r="BK950" i="2"/>
  <c r="BK741" i="2"/>
  <c r="J156" i="2"/>
  <c r="BK1316" i="2"/>
  <c r="BK1072" i="2"/>
  <c r="J903" i="2"/>
  <c r="J738" i="2"/>
  <c r="J684" i="2"/>
  <c r="BK646" i="2"/>
  <c r="J612" i="2"/>
  <c r="J422" i="2"/>
  <c r="BK338" i="2"/>
  <c r="BK200" i="3"/>
  <c r="BK183" i="3"/>
  <c r="J149" i="3"/>
  <c r="J132" i="3"/>
  <c r="BK199" i="3"/>
  <c r="BK151" i="3"/>
  <c r="J192" i="3"/>
  <c r="BK138" i="3"/>
  <c r="BK177" i="3"/>
  <c r="J98" i="3"/>
  <c r="J342" i="4"/>
  <c r="J370" i="4"/>
  <c r="BK184" i="4"/>
  <c r="J218" i="4"/>
  <c r="BK196" i="4"/>
  <c r="J301" i="4"/>
  <c r="BK101" i="4"/>
  <c r="J175" i="4"/>
  <c r="BK90" i="5"/>
  <c r="J94" i="5"/>
  <c r="J107" i="6"/>
  <c r="J175" i="6"/>
  <c r="J119" i="6"/>
  <c r="BK107" i="6"/>
  <c r="BK165" i="6"/>
  <c r="BK127" i="6"/>
  <c r="J156" i="6"/>
  <c r="J106" i="6"/>
  <c r="J1252" i="2"/>
  <c r="J1087" i="2"/>
  <c r="J926" i="2"/>
  <c r="J479" i="2"/>
  <c r="J1072" i="2"/>
  <c r="J629" i="2"/>
  <c r="BK141" i="2"/>
  <c r="BK926" i="2"/>
  <c r="BK504" i="2"/>
  <c r="J272" i="2"/>
  <c r="J1258" i="2"/>
  <c r="BK1099" i="2"/>
  <c r="J841" i="2"/>
  <c r="BK388" i="2"/>
  <c r="J217" i="2"/>
  <c r="J1269" i="2"/>
  <c r="BK1090" i="2"/>
  <c r="J882" i="2"/>
  <c r="BK479" i="2"/>
  <c r="BK160" i="2"/>
  <c r="J113" i="3"/>
  <c r="BK198" i="3"/>
  <c r="BK161" i="3"/>
  <c r="J97" i="3"/>
  <c r="BK164" i="3"/>
  <c r="J135" i="3"/>
  <c r="BK163" i="3"/>
  <c r="BK99" i="3"/>
  <c r="BK351" i="4"/>
  <c r="BK166" i="4"/>
  <c r="BK208" i="4"/>
  <c r="BK116" i="4"/>
  <c r="BK103" i="4"/>
  <c r="BK124" i="4"/>
  <c r="J172" i="4"/>
  <c r="J101" i="5"/>
  <c r="J183" i="6"/>
  <c r="J128" i="6"/>
  <c r="J131" i="6"/>
  <c r="J170" i="6"/>
  <c r="BK162" i="6"/>
  <c r="J151" i="6"/>
  <c r="BK146" i="6"/>
  <c r="J129" i="6"/>
  <c r="J190" i="6"/>
  <c r="J166" i="6"/>
  <c r="J1343" i="2"/>
  <c r="J1077" i="2"/>
  <c r="BK873" i="2"/>
  <c r="BK535" i="2"/>
  <c r="BK353" i="2"/>
  <c r="J1074" i="2"/>
  <c r="BK1329" i="2"/>
  <c r="BK1202" i="2"/>
  <c r="J1045" i="2"/>
  <c r="J868" i="2"/>
  <c r="J599" i="2"/>
  <c r="BK392" i="2"/>
  <c r="BK135" i="2"/>
  <c r="BK1263" i="2"/>
  <c r="BK1171" i="2"/>
  <c r="BK811" i="2"/>
  <c r="BK687" i="2"/>
  <c r="J626" i="2"/>
  <c r="J554" i="2"/>
  <c r="BK419" i="2"/>
  <c r="BK333" i="2"/>
  <c r="J169" i="2"/>
  <c r="J157" i="3"/>
  <c r="BK140" i="3"/>
  <c r="BK202" i="3"/>
  <c r="J185" i="3"/>
  <c r="BK133" i="3"/>
  <c r="BK190" i="3"/>
  <c r="BK92" i="3"/>
  <c r="J109" i="3"/>
  <c r="J99" i="3"/>
  <c r="J236" i="4"/>
  <c r="BK364" i="4"/>
  <c r="BK271" i="4"/>
  <c r="BK97" i="4"/>
  <c r="BK277" i="4"/>
  <c r="BK140" i="4"/>
  <c r="BK256" i="4"/>
  <c r="BK92" i="5"/>
  <c r="J92" i="5"/>
  <c r="BK167" i="6"/>
  <c r="BK179" i="6"/>
  <c r="J103" i="6"/>
  <c r="BK139" i="6"/>
  <c r="J171" i="6"/>
  <c r="BK113" i="6"/>
  <c r="BK1255" i="2"/>
  <c r="J961" i="2"/>
  <c r="J392" i="2"/>
  <c r="BK903" i="2"/>
  <c r="BK560" i="2"/>
  <c r="J1021" i="2"/>
  <c r="J574" i="2"/>
  <c r="BK259" i="2"/>
  <c r="BK1116" i="2"/>
  <c r="BK876" i="2"/>
  <c r="BK623" i="2"/>
  <c r="J195" i="2"/>
  <c r="J1026" i="2"/>
  <c r="BK367" i="2"/>
  <c r="BK131" i="3"/>
  <c r="J87" i="3"/>
  <c r="BK338" i="4"/>
  <c r="BK227" i="4"/>
  <c r="BK178" i="4"/>
  <c r="BK142" i="4"/>
  <c r="J99" i="5"/>
  <c r="J179" i="6"/>
  <c r="BK158" i="6"/>
  <c r="BK131" i="6"/>
  <c r="BK103" i="6"/>
  <c r="J1150" i="2"/>
  <c r="J728" i="2"/>
  <c r="J335" i="2"/>
  <c r="BK1310" i="2"/>
  <c r="BK897" i="2"/>
  <c r="J557" i="2"/>
  <c r="BK322" i="2"/>
  <c r="BK1040" i="2"/>
  <c r="BK912" i="2"/>
  <c r="BK583" i="2"/>
  <c r="BK325" i="2"/>
  <c r="J1354" i="2"/>
  <c r="BK1069" i="2"/>
  <c r="J891" i="2"/>
  <c r="BK738" i="2"/>
  <c r="J487" i="2"/>
  <c r="BK328" i="2"/>
  <c r="BK156" i="2"/>
  <c r="BK1209" i="2"/>
  <c r="J1110" i="2"/>
  <c r="BK939" i="2"/>
  <c r="BK701" i="2"/>
  <c r="J346" i="2"/>
  <c r="J138" i="2"/>
  <c r="BK197" i="3"/>
  <c r="BK149" i="3"/>
  <c r="BK193" i="3"/>
  <c r="BK154" i="3"/>
  <c r="J122" i="3"/>
  <c r="BK130" i="3"/>
  <c r="J101" i="3"/>
  <c r="BK133" i="4"/>
  <c r="BK224" i="4"/>
  <c r="BK253" i="4"/>
  <c r="J103" i="4"/>
  <c r="J184" i="4"/>
  <c r="BK88" i="5"/>
  <c r="BK86" i="5"/>
  <c r="J114" i="6"/>
  <c r="J176" i="6"/>
  <c r="BK130" i="6"/>
  <c r="BK109" i="6"/>
  <c r="J152" i="6"/>
  <c r="J188" i="6"/>
  <c r="BK104" i="6"/>
  <c r="BK1021" i="2"/>
  <c r="BK756" i="2"/>
  <c r="J259" i="2"/>
  <c r="J1064" i="2"/>
  <c r="BK296" i="2"/>
  <c r="BK1045" i="2"/>
  <c r="J754" i="2"/>
  <c r="J150" i="2"/>
  <c r="J1249" i="2"/>
  <c r="BK998" i="2"/>
  <c r="J782" i="2"/>
  <c r="J408" i="2"/>
  <c r="J1319" i="2"/>
  <c r="BK1150" i="2"/>
  <c r="J1047" i="2"/>
  <c r="BK879" i="2"/>
  <c r="J657" i="2"/>
  <c r="BK482" i="2"/>
  <c r="BK1372" i="2"/>
  <c r="BK132" i="3"/>
  <c r="BK160" i="3"/>
  <c r="BK119" i="3"/>
  <c r="J348" i="4"/>
  <c r="J325" i="4"/>
  <c r="BK202" i="4"/>
  <c r="J122" i="4"/>
  <c r="J113" i="6"/>
  <c r="BK178" i="6"/>
  <c r="BK116" i="6"/>
  <c r="BK112" i="6"/>
  <c r="BK1362" i="2"/>
  <c r="J1193" i="2"/>
  <c r="J1049" i="2"/>
  <c r="J849" i="2"/>
  <c r="BK256" i="2"/>
  <c r="BK1269" i="2"/>
  <c r="J460" i="2"/>
  <c r="BK144" i="2"/>
  <c r="BK989" i="2"/>
  <c r="J744" i="2"/>
  <c r="BK408" i="2"/>
  <c r="J1348" i="2"/>
  <c r="BK1139" i="2"/>
  <c r="J953" i="2"/>
  <c r="BK692" i="2"/>
  <c r="BK1327" i="2"/>
  <c r="J1059" i="2"/>
  <c r="BK379" i="2"/>
  <c r="J1389" i="2"/>
  <c r="J1241" i="2"/>
  <c r="BK1121" i="2"/>
  <c r="J827" i="2"/>
  <c r="BK726" i="2"/>
  <c r="J680" i="2"/>
  <c r="BK618" i="2"/>
  <c r="J529" i="2"/>
  <c r="J453" i="2"/>
  <c r="BK272" i="2"/>
  <c r="J189" i="3"/>
  <c r="BK156" i="3"/>
  <c r="BK111" i="3"/>
  <c r="BK173" i="3"/>
  <c r="J107" i="3"/>
  <c r="J174" i="3"/>
  <c r="J150" i="3"/>
  <c r="J114" i="3"/>
  <c r="J367" i="4"/>
  <c r="J196" i="4"/>
  <c r="J292" i="4"/>
  <c r="J139" i="4"/>
  <c r="J193" i="4"/>
  <c r="BK150" i="4"/>
  <c r="J354" i="4"/>
  <c r="BK95" i="5"/>
  <c r="J98" i="5"/>
  <c r="J147" i="6"/>
  <c r="BK189" i="6"/>
  <c r="J142" i="6"/>
  <c r="BK144" i="6"/>
  <c r="J180" i="6"/>
  <c r="BK121" i="6"/>
  <c r="J167" i="6"/>
  <c r="J1275" i="2"/>
  <c r="J1062" i="2"/>
  <c r="BK868" i="2"/>
  <c r="J502" i="2"/>
  <c r="J1281" i="2"/>
  <c r="BK900" i="2"/>
  <c r="J568" i="2"/>
  <c r="BK1266" i="2"/>
  <c r="BK817" i="2"/>
  <c r="BK467" i="2"/>
  <c r="J1372" i="2"/>
  <c r="BK1067" i="2"/>
  <c r="J811" i="2"/>
  <c r="BK612" i="2"/>
  <c r="J353" i="2"/>
  <c r="J1341" i="2"/>
  <c r="J1159" i="2"/>
  <c r="J932" i="2"/>
  <c r="J586" i="2"/>
  <c r="BK195" i="2"/>
  <c r="BK137" i="3"/>
  <c r="BK171" i="3"/>
  <c r="BK134" i="3"/>
  <c r="BK185" i="3"/>
  <c r="BK113" i="3"/>
  <c r="BK109" i="3"/>
  <c r="BK129" i="3"/>
  <c r="BK331" i="4"/>
  <c r="J97" i="4"/>
  <c r="J241" i="4"/>
  <c r="J133" i="4"/>
  <c r="BK265" i="4"/>
  <c r="BK94" i="4"/>
  <c r="BK145" i="4"/>
  <c r="BK82" i="5"/>
  <c r="BK169" i="6"/>
  <c r="J140" i="6"/>
  <c r="J162" i="6"/>
  <c r="BK138" i="6"/>
  <c r="BK143" i="6"/>
  <c r="J1235" i="2"/>
  <c r="BK1043" i="2"/>
  <c r="BK779" i="2"/>
  <c r="BK217" i="2"/>
  <c r="BK944" i="2"/>
  <c r="J706" i="2"/>
  <c r="J476" i="2"/>
  <c r="BK129" i="2"/>
  <c r="J1006" i="2"/>
  <c r="BK586" i="2"/>
  <c r="BK364" i="2"/>
  <c r="J1351" i="2"/>
  <c r="BK541" i="2"/>
  <c r="J214" i="2"/>
  <c r="J132" i="2"/>
  <c r="BK1179" i="2"/>
  <c r="BK1079" i="2"/>
  <c r="J808" i="2"/>
  <c r="J458" i="2"/>
  <c r="BK214" i="2"/>
  <c r="J1362" i="2"/>
  <c r="J1290" i="2"/>
  <c r="BK1123" i="2"/>
  <c r="BK857" i="2"/>
  <c r="J764" i="2"/>
  <c r="BK684" i="2"/>
  <c r="BK649" i="2"/>
  <c r="BK532" i="2"/>
  <c r="J469" i="2"/>
  <c r="BK341" i="2"/>
  <c r="BK190" i="2"/>
  <c r="J190" i="3"/>
  <c r="J169" i="3"/>
  <c r="BK110" i="3"/>
  <c r="J193" i="3"/>
  <c r="BK172" i="3"/>
  <c r="BK90" i="3"/>
  <c r="BK127" i="3"/>
  <c r="BK136" i="3"/>
  <c r="BK126" i="3"/>
  <c r="J120" i="3"/>
  <c r="J213" i="4"/>
  <c r="BK328" i="4"/>
  <c r="J205" i="4"/>
  <c r="J322" i="4"/>
  <c r="J227" i="4"/>
  <c r="BK129" i="4"/>
  <c r="J190" i="4"/>
  <c r="J85" i="5"/>
  <c r="BK84" i="5"/>
  <c r="BK191" i="6"/>
  <c r="BK136" i="6"/>
  <c r="J127" i="6"/>
  <c r="BK153" i="6"/>
  <c r="J182" i="6"/>
  <c r="J96" i="6"/>
  <c r="J1084" i="2"/>
  <c r="BK862" i="2"/>
  <c r="J333" i="2"/>
  <c r="J1322" i="2"/>
  <c r="J623" i="2"/>
  <c r="BK395" i="2"/>
  <c r="BK1074" i="2"/>
  <c r="J822" i="2"/>
  <c r="J499" i="2"/>
  <c r="BK147" i="2"/>
  <c r="J1136" i="2"/>
  <c r="BK918" i="2"/>
  <c r="BK723" i="2"/>
  <c r="BK117" i="2"/>
  <c r="BK1064" i="2"/>
  <c r="BK748" i="2"/>
  <c r="BK182" i="3"/>
  <c r="J184" i="3"/>
  <c r="J105" i="3"/>
  <c r="BK117" i="3"/>
  <c r="BK262" i="4"/>
  <c r="BK259" i="4"/>
  <c r="J351" i="4"/>
  <c r="BK103" i="5"/>
  <c r="BK93" i="5"/>
  <c r="BK170" i="6"/>
  <c r="J169" i="6"/>
  <c r="J116" i="6"/>
  <c r="BK1354" i="2"/>
  <c r="BK1081" i="2"/>
  <c r="BK909" i="2"/>
  <c r="BK278" i="2"/>
  <c r="J1096" i="2"/>
  <c r="J642" i="2"/>
  <c r="J465" i="2"/>
  <c r="J117" i="2"/>
  <c r="BK995" i="2"/>
  <c r="J741" i="2"/>
  <c r="BK432" i="2"/>
  <c r="BK138" i="2"/>
  <c r="BK1144" i="2"/>
  <c r="J776" i="2"/>
  <c r="BK538" i="2"/>
  <c r="J229" i="2"/>
  <c r="BK1396" i="2"/>
  <c r="J1139" i="2"/>
  <c r="BK958" i="2"/>
  <c r="BK563" i="2"/>
  <c r="BK416" i="2"/>
  <c r="J190" i="2"/>
  <c r="BK108" i="3"/>
  <c r="J187" i="3"/>
  <c r="J130" i="3"/>
  <c r="J172" i="3"/>
  <c r="BK124" i="3"/>
  <c r="BK179" i="3"/>
  <c r="J94" i="3"/>
  <c r="J295" i="4"/>
  <c r="BK367" i="4"/>
  <c r="J244" i="4"/>
  <c r="J286" i="4"/>
  <c r="BK169" i="4"/>
  <c r="J116" i="4"/>
  <c r="BK97" i="5"/>
  <c r="J121" i="6"/>
  <c r="BK181" i="6"/>
  <c r="J150" i="6"/>
  <c r="J155" i="6"/>
  <c r="J168" i="6"/>
  <c r="BK126" i="6"/>
  <c r="J133" i="6"/>
  <c r="J1086" i="2"/>
  <c r="J852" i="2"/>
  <c r="J338" i="2"/>
  <c r="J135" i="2"/>
  <c r="BK1077" i="2"/>
  <c r="J673" i="2"/>
  <c r="BK453" i="2"/>
  <c r="J1381" i="2"/>
  <c r="J1129" i="2"/>
  <c r="BK728" i="2"/>
  <c r="BK499" i="2"/>
  <c r="BK201" i="2"/>
  <c r="J1346" i="2"/>
  <c r="BK1193" i="2"/>
  <c r="J989" i="2"/>
  <c r="BK852" i="2"/>
  <c r="BK557" i="2"/>
  <c r="J360" i="2"/>
  <c r="BK229" i="2"/>
  <c r="BK189" i="3"/>
  <c r="J175" i="3"/>
  <c r="J126" i="3"/>
  <c r="J103" i="3"/>
  <c r="J142" i="4"/>
  <c r="J307" i="4"/>
  <c r="BK139" i="4"/>
  <c r="J187" i="4"/>
  <c r="J164" i="6"/>
  <c r="BK132" i="6"/>
  <c r="BK149" i="6"/>
  <c r="J105" i="6"/>
  <c r="BK980" i="2"/>
  <c r="J484" i="2"/>
  <c r="J176" i="2"/>
  <c r="J1081" i="2"/>
  <c r="J761" i="2"/>
  <c r="BK667" i="2"/>
  <c r="J548" i="2"/>
  <c r="BK1133" i="2"/>
  <c r="BK1028" i="2"/>
  <c r="BK835" i="2"/>
  <c r="BK577" i="2"/>
  <c r="J438" i="2"/>
  <c r="J1396" i="2"/>
  <c r="BK1159" i="2"/>
  <c r="J1031" i="2"/>
  <c r="BK721" i="2"/>
  <c r="BK221" i="2"/>
  <c r="BK1129" i="2"/>
  <c r="J319" i="2"/>
  <c r="J1324" i="2"/>
  <c r="J1232" i="2"/>
  <c r="BK1026" i="2"/>
  <c r="J791" i="2"/>
  <c r="J692" i="2"/>
  <c r="J638" i="2"/>
  <c r="J560" i="2"/>
  <c r="J490" i="2"/>
  <c r="J404" i="2"/>
  <c r="J245" i="2"/>
  <c r="BK185" i="2"/>
  <c r="J165" i="3"/>
  <c r="J153" i="3"/>
  <c r="J202" i="3"/>
  <c r="J164" i="3"/>
  <c r="BK103" i="3"/>
  <c r="BK158" i="3"/>
  <c r="BK104" i="3"/>
  <c r="J106" i="3"/>
  <c r="BK310" i="4"/>
  <c r="J357" i="4"/>
  <c r="J250" i="4"/>
  <c r="BK247" i="4"/>
  <c r="BK121" i="4"/>
  <c r="BK250" i="4"/>
  <c r="J154" i="4"/>
  <c r="J84" i="5"/>
  <c r="BK173" i="6"/>
  <c r="J184" i="6"/>
  <c r="BK156" i="6"/>
  <c r="BK183" i="6"/>
  <c r="BK129" i="6"/>
  <c r="J130" i="6"/>
  <c r="J173" i="6"/>
  <c r="J137" i="6"/>
  <c r="T101" i="6" l="1"/>
  <c r="BK159" i="2"/>
  <c r="J159" i="2" s="1"/>
  <c r="J62" i="2" s="1"/>
  <c r="T172" i="2"/>
  <c r="T282" i="2"/>
  <c r="P672" i="2"/>
  <c r="R698" i="2"/>
  <c r="T698" i="2"/>
  <c r="T778" i="2"/>
  <c r="P902" i="2"/>
  <c r="P1020" i="2"/>
  <c r="BK1301" i="2"/>
  <c r="J1301" i="2" s="1"/>
  <c r="J85" i="2" s="1"/>
  <c r="BK1337" i="2"/>
  <c r="J1337" i="2"/>
  <c r="J86" i="2"/>
  <c r="T1357" i="2"/>
  <c r="BK96" i="3"/>
  <c r="J96" i="3" s="1"/>
  <c r="J62" i="3" s="1"/>
  <c r="T125" i="3"/>
  <c r="R93" i="4"/>
  <c r="R107" i="4"/>
  <c r="R112" i="4"/>
  <c r="R135" i="4"/>
  <c r="R159" i="4"/>
  <c r="T159" i="4"/>
  <c r="BK309" i="4"/>
  <c r="J309" i="4" s="1"/>
  <c r="J67" i="4" s="1"/>
  <c r="BK350" i="4"/>
  <c r="J350" i="4"/>
  <c r="J68" i="4"/>
  <c r="T363" i="4"/>
  <c r="BK91" i="6"/>
  <c r="J91" i="6" s="1"/>
  <c r="J61" i="6" s="1"/>
  <c r="P91" i="6"/>
  <c r="P88" i="6"/>
  <c r="T91" i="6"/>
  <c r="T88" i="6" s="1"/>
  <c r="BK95" i="6"/>
  <c r="P95" i="6"/>
  <c r="P94" i="6"/>
  <c r="T95" i="6"/>
  <c r="T94" i="6"/>
  <c r="BK186" i="6"/>
  <c r="J186" i="6" s="1"/>
  <c r="J67" i="6" s="1"/>
  <c r="R116" i="2"/>
  <c r="R159" i="2"/>
  <c r="T159" i="2"/>
  <c r="BK282" i="2"/>
  <c r="J282" i="2" s="1"/>
  <c r="J66" i="2" s="1"/>
  <c r="T478" i="2"/>
  <c r="BK698" i="2"/>
  <c r="J698" i="2"/>
  <c r="J69" i="2" s="1"/>
  <c r="R705" i="2"/>
  <c r="R734" i="2"/>
  <c r="P778" i="2"/>
  <c r="R807" i="2"/>
  <c r="T902" i="2"/>
  <c r="P952" i="2"/>
  <c r="BK1014" i="2"/>
  <c r="J1014" i="2" s="1"/>
  <c r="J79" i="2" s="1"/>
  <c r="R1014" i="2"/>
  <c r="T1020" i="2"/>
  <c r="T1301" i="2"/>
  <c r="BK1357" i="2"/>
  <c r="J1357" i="2" s="1"/>
  <c r="J87" i="2" s="1"/>
  <c r="R1380" i="2"/>
  <c r="R1379" i="2"/>
  <c r="BK86" i="3"/>
  <c r="J86" i="3" s="1"/>
  <c r="J60" i="3" s="1"/>
  <c r="P93" i="3"/>
  <c r="R93" i="3"/>
  <c r="P96" i="3"/>
  <c r="R125" i="3"/>
  <c r="T170" i="3"/>
  <c r="BK112" i="4"/>
  <c r="J112" i="4"/>
  <c r="J63" i="4"/>
  <c r="P135" i="4"/>
  <c r="T210" i="4"/>
  <c r="BK81" i="5"/>
  <c r="J81" i="5" s="1"/>
  <c r="J60" i="5" s="1"/>
  <c r="BK101" i="6"/>
  <c r="J101" i="6"/>
  <c r="J66" i="6" s="1"/>
  <c r="P186" i="6"/>
  <c r="BK116" i="2"/>
  <c r="BK172" i="2"/>
  <c r="J172" i="2"/>
  <c r="J63" i="2"/>
  <c r="P282" i="2"/>
  <c r="R478" i="2"/>
  <c r="R672" i="2"/>
  <c r="T705" i="2"/>
  <c r="T734" i="2"/>
  <c r="T807" i="2"/>
  <c r="BK952" i="2"/>
  <c r="J952" i="2" s="1"/>
  <c r="J78" i="2" s="1"/>
  <c r="BK1020" i="2"/>
  <c r="J1020" i="2"/>
  <c r="J80" i="2"/>
  <c r="P1095" i="2"/>
  <c r="R1095" i="2"/>
  <c r="BK1216" i="2"/>
  <c r="J1216" i="2"/>
  <c r="J82" i="2"/>
  <c r="R1216" i="2"/>
  <c r="BK1251" i="2"/>
  <c r="J1251" i="2" s="1"/>
  <c r="J83" i="2" s="1"/>
  <c r="R1251" i="2"/>
  <c r="BK1274" i="2"/>
  <c r="J1274" i="2"/>
  <c r="J84" i="2" s="1"/>
  <c r="P1301" i="2"/>
  <c r="R1337" i="2"/>
  <c r="T1337" i="2"/>
  <c r="T1380" i="2"/>
  <c r="T1379" i="2"/>
  <c r="T86" i="3"/>
  <c r="T96" i="3"/>
  <c r="BK170" i="3"/>
  <c r="J170" i="3"/>
  <c r="J65" i="3"/>
  <c r="P93" i="4"/>
  <c r="P107" i="4"/>
  <c r="T112" i="4"/>
  <c r="P159" i="4"/>
  <c r="P210" i="4"/>
  <c r="T309" i="4"/>
  <c r="P350" i="4"/>
  <c r="P363" i="4"/>
  <c r="T81" i="5"/>
  <c r="T80" i="5" s="1"/>
  <c r="R101" i="6"/>
  <c r="P116" i="2"/>
  <c r="P159" i="2"/>
  <c r="R172" i="2"/>
  <c r="P232" i="2"/>
  <c r="R282" i="2"/>
  <c r="BK478" i="2"/>
  <c r="J478" i="2"/>
  <c r="J67" i="2"/>
  <c r="BK672" i="2"/>
  <c r="J672" i="2" s="1"/>
  <c r="J68" i="2" s="1"/>
  <c r="P698" i="2"/>
  <c r="P705" i="2"/>
  <c r="BK734" i="2"/>
  <c r="J734" i="2" s="1"/>
  <c r="J73" i="2" s="1"/>
  <c r="BK778" i="2"/>
  <c r="J778" i="2"/>
  <c r="J74" i="2"/>
  <c r="BK807" i="2"/>
  <c r="J807" i="2" s="1"/>
  <c r="J76" i="2" s="1"/>
  <c r="BK902" i="2"/>
  <c r="J902" i="2"/>
  <c r="J77" i="2"/>
  <c r="T952" i="2"/>
  <c r="P1014" i="2"/>
  <c r="T1014" i="2"/>
  <c r="R1020" i="2"/>
  <c r="T1095" i="2"/>
  <c r="P1216" i="2"/>
  <c r="T1216" i="2"/>
  <c r="P1251" i="2"/>
  <c r="T1251" i="2"/>
  <c r="P1274" i="2"/>
  <c r="R1274" i="2"/>
  <c r="T1274" i="2"/>
  <c r="R1301" i="2"/>
  <c r="R1357" i="2"/>
  <c r="P1380" i="2"/>
  <c r="P1379" i="2" s="1"/>
  <c r="P86" i="3"/>
  <c r="BK93" i="3"/>
  <c r="J93" i="3"/>
  <c r="J61" i="3" s="1"/>
  <c r="T93" i="3"/>
  <c r="R96" i="3"/>
  <c r="P125" i="3"/>
  <c r="R170" i="3"/>
  <c r="T93" i="4"/>
  <c r="P112" i="4"/>
  <c r="BK159" i="4"/>
  <c r="J159" i="4" s="1"/>
  <c r="J65" i="4" s="1"/>
  <c r="R210" i="4"/>
  <c r="P309" i="4"/>
  <c r="T350" i="4"/>
  <c r="BK363" i="4"/>
  <c r="J363" i="4" s="1"/>
  <c r="J71" i="4" s="1"/>
  <c r="P81" i="5"/>
  <c r="P80" i="5"/>
  <c r="AU58" i="1" s="1"/>
  <c r="P101" i="6"/>
  <c r="P100" i="6" s="1"/>
  <c r="T186" i="6"/>
  <c r="T116" i="2"/>
  <c r="P172" i="2"/>
  <c r="BK232" i="2"/>
  <c r="J232" i="2" s="1"/>
  <c r="J64" i="2" s="1"/>
  <c r="R232" i="2"/>
  <c r="T232" i="2"/>
  <c r="BK265" i="2"/>
  <c r="J265" i="2" s="1"/>
  <c r="J65" i="2" s="1"/>
  <c r="P265" i="2"/>
  <c r="R265" i="2"/>
  <c r="T265" i="2"/>
  <c r="P478" i="2"/>
  <c r="T672" i="2"/>
  <c r="BK705" i="2"/>
  <c r="J705" i="2" s="1"/>
  <c r="J71" i="2" s="1"/>
  <c r="P734" i="2"/>
  <c r="R778" i="2"/>
  <c r="P807" i="2"/>
  <c r="R902" i="2"/>
  <c r="R952" i="2"/>
  <c r="BK1095" i="2"/>
  <c r="J1095" i="2"/>
  <c r="J81" i="2"/>
  <c r="P1337" i="2"/>
  <c r="P1357" i="2"/>
  <c r="BK1380" i="2"/>
  <c r="J1380" i="2"/>
  <c r="J89" i="2"/>
  <c r="R86" i="3"/>
  <c r="R85" i="3" s="1"/>
  <c r="BK125" i="3"/>
  <c r="J125" i="3" s="1"/>
  <c r="J63" i="3" s="1"/>
  <c r="P170" i="3"/>
  <c r="BK93" i="4"/>
  <c r="J93" i="4" s="1"/>
  <c r="J61" i="4" s="1"/>
  <c r="BK107" i="4"/>
  <c r="J107" i="4"/>
  <c r="J62" i="4"/>
  <c r="T107" i="4"/>
  <c r="BK135" i="4"/>
  <c r="J135" i="4" s="1"/>
  <c r="J64" i="4" s="1"/>
  <c r="T135" i="4"/>
  <c r="BK210" i="4"/>
  <c r="J210" i="4"/>
  <c r="J66" i="4" s="1"/>
  <c r="R309" i="4"/>
  <c r="R350" i="4"/>
  <c r="R363" i="4"/>
  <c r="R81" i="5"/>
  <c r="R80" i="5"/>
  <c r="R91" i="6"/>
  <c r="R88" i="6" s="1"/>
  <c r="R95" i="6"/>
  <c r="R94" i="6"/>
  <c r="R186" i="6"/>
  <c r="BK730" i="2"/>
  <c r="J730" i="2" s="1"/>
  <c r="J72" i="2" s="1"/>
  <c r="BK803" i="2"/>
  <c r="J803" i="2"/>
  <c r="J75" i="2"/>
  <c r="BK168" i="3"/>
  <c r="J168" i="3" s="1"/>
  <c r="J64" i="3" s="1"/>
  <c r="BK98" i="6"/>
  <c r="J98" i="6"/>
  <c r="J64" i="6"/>
  <c r="BK1388" i="2"/>
  <c r="J1388" i="2" s="1"/>
  <c r="J91" i="2" s="1"/>
  <c r="BK1391" i="2"/>
  <c r="J1391" i="2"/>
  <c r="J92" i="2"/>
  <c r="BK361" i="4"/>
  <c r="J361" i="4" s="1"/>
  <c r="J70" i="4" s="1"/>
  <c r="BK1400" i="2"/>
  <c r="J1400" i="2"/>
  <c r="J94" i="2"/>
  <c r="BK88" i="6"/>
  <c r="J88" i="6" s="1"/>
  <c r="J60" i="6" s="1"/>
  <c r="BK1395" i="2"/>
  <c r="J1395" i="2"/>
  <c r="J93" i="2"/>
  <c r="BK80" i="5"/>
  <c r="J80" i="5" s="1"/>
  <c r="J30" i="5" s="1"/>
  <c r="F84" i="6"/>
  <c r="BE89" i="6"/>
  <c r="BE92" i="6"/>
  <c r="BE103" i="6"/>
  <c r="BE110" i="6"/>
  <c r="BE118" i="6"/>
  <c r="BE121" i="6"/>
  <c r="BE122" i="6"/>
  <c r="BE125" i="6"/>
  <c r="BE126" i="6"/>
  <c r="BE90" i="6"/>
  <c r="BE93" i="6"/>
  <c r="BE96" i="6"/>
  <c r="BE119" i="6"/>
  <c r="BE127" i="6"/>
  <c r="BE158" i="6"/>
  <c r="BE165" i="6"/>
  <c r="BE177" i="6"/>
  <c r="J52" i="6"/>
  <c r="BE105" i="6"/>
  <c r="BE108" i="6"/>
  <c r="BE111" i="6"/>
  <c r="BE114" i="6"/>
  <c r="BE117" i="6"/>
  <c r="BE130" i="6"/>
  <c r="BE131" i="6"/>
  <c r="BE132" i="6"/>
  <c r="BE137" i="6"/>
  <c r="BE142" i="6"/>
  <c r="BE144" i="6"/>
  <c r="BE146" i="6"/>
  <c r="BE147" i="6"/>
  <c r="BE150" i="6"/>
  <c r="BE154" i="6"/>
  <c r="BE156" i="6"/>
  <c r="BE157" i="6"/>
  <c r="BE179" i="6"/>
  <c r="E48" i="6"/>
  <c r="BE102" i="6"/>
  <c r="BE107" i="6"/>
  <c r="BE112" i="6"/>
  <c r="BE113" i="6"/>
  <c r="BE116" i="6"/>
  <c r="BE124" i="6"/>
  <c r="BE136" i="6"/>
  <c r="BE143" i="6"/>
  <c r="BE153" i="6"/>
  <c r="BE160" i="6"/>
  <c r="BE169" i="6"/>
  <c r="BE170" i="6"/>
  <c r="BE176" i="6"/>
  <c r="BE182" i="6"/>
  <c r="BE188" i="6"/>
  <c r="BE189" i="6"/>
  <c r="BE190" i="6"/>
  <c r="BE104" i="6"/>
  <c r="BE115" i="6"/>
  <c r="BE120" i="6"/>
  <c r="BE123" i="6"/>
  <c r="BE133" i="6"/>
  <c r="BE134" i="6"/>
  <c r="BE135" i="6"/>
  <c r="BE140" i="6"/>
  <c r="BE141" i="6"/>
  <c r="BE148" i="6"/>
  <c r="BE151" i="6"/>
  <c r="BE152" i="6"/>
  <c r="BE155" i="6"/>
  <c r="BE159" i="6"/>
  <c r="BE161" i="6"/>
  <c r="BE162" i="6"/>
  <c r="BE163" i="6"/>
  <c r="BE164" i="6"/>
  <c r="BE166" i="6"/>
  <c r="BE167" i="6"/>
  <c r="BE171" i="6"/>
  <c r="BE173" i="6"/>
  <c r="BE180" i="6"/>
  <c r="BE183" i="6"/>
  <c r="BE184" i="6"/>
  <c r="BE185" i="6"/>
  <c r="BE187" i="6"/>
  <c r="BE191" i="6"/>
  <c r="BE193" i="6"/>
  <c r="BE97" i="6"/>
  <c r="BE99" i="6"/>
  <c r="BE106" i="6"/>
  <c r="BE109" i="6"/>
  <c r="BE128" i="6"/>
  <c r="BE129" i="6"/>
  <c r="BE138" i="6"/>
  <c r="BE139" i="6"/>
  <c r="BE145" i="6"/>
  <c r="BE149" i="6"/>
  <c r="BE168" i="6"/>
  <c r="BE172" i="6"/>
  <c r="BE174" i="6"/>
  <c r="BE175" i="6"/>
  <c r="BE178" i="6"/>
  <c r="BE181" i="6"/>
  <c r="BE192" i="6"/>
  <c r="J54" i="5"/>
  <c r="BE83" i="5"/>
  <c r="BE90" i="5"/>
  <c r="BE97" i="5"/>
  <c r="E48" i="5"/>
  <c r="J55" i="5"/>
  <c r="F76" i="5"/>
  <c r="BE85" i="5"/>
  <c r="BE92" i="5"/>
  <c r="BE95" i="5"/>
  <c r="J52" i="5"/>
  <c r="F55" i="5"/>
  <c r="BE82" i="5"/>
  <c r="BE84" i="5"/>
  <c r="BE86" i="5"/>
  <c r="BE87" i="5"/>
  <c r="BE88" i="5"/>
  <c r="BE89" i="5"/>
  <c r="BE91" i="5"/>
  <c r="BE93" i="5"/>
  <c r="BE94" i="5"/>
  <c r="BE96" i="5"/>
  <c r="BE98" i="5"/>
  <c r="BE99" i="5"/>
  <c r="BE100" i="5"/>
  <c r="BE101" i="5"/>
  <c r="BE102" i="5"/>
  <c r="BE103" i="5"/>
  <c r="J52" i="4"/>
  <c r="J88" i="4"/>
  <c r="BE101" i="4"/>
  <c r="BE118" i="4"/>
  <c r="BE124" i="4"/>
  <c r="BE150" i="4"/>
  <c r="BE202" i="4"/>
  <c r="BE233" i="4"/>
  <c r="BE247" i="4"/>
  <c r="BE265" i="4"/>
  <c r="BE274" i="4"/>
  <c r="BE280" i="4"/>
  <c r="BE325" i="4"/>
  <c r="BE348" i="4"/>
  <c r="E81" i="4"/>
  <c r="F88" i="4"/>
  <c r="BE99" i="4"/>
  <c r="BE129" i="4"/>
  <c r="BE133" i="4"/>
  <c r="BE172" i="4"/>
  <c r="BE181" i="4"/>
  <c r="BE187" i="4"/>
  <c r="BE196" i="4"/>
  <c r="BE199" i="4"/>
  <c r="BE262" i="4"/>
  <c r="BE268" i="4"/>
  <c r="BE271" i="4"/>
  <c r="BE301" i="4"/>
  <c r="BE304" i="4"/>
  <c r="BE307" i="4"/>
  <c r="BE319" i="4"/>
  <c r="BE328" i="4"/>
  <c r="BE357" i="4"/>
  <c r="BE105" i="4"/>
  <c r="BE110" i="4"/>
  <c r="BE116" i="4"/>
  <c r="BE136" i="4"/>
  <c r="BE157" i="4"/>
  <c r="BE160" i="4"/>
  <c r="BE175" i="4"/>
  <c r="BE193" i="4"/>
  <c r="BE205" i="4"/>
  <c r="BE218" i="4"/>
  <c r="BE283" i="4"/>
  <c r="BE295" i="4"/>
  <c r="BE339" i="4"/>
  <c r="BE94" i="4"/>
  <c r="BE103" i="4"/>
  <c r="BE139" i="4"/>
  <c r="BE145" i="4"/>
  <c r="BE152" i="4"/>
  <c r="BE190" i="4"/>
  <c r="BE208" i="4"/>
  <c r="BE213" i="4"/>
  <c r="BE221" i="4"/>
  <c r="BE236" i="4"/>
  <c r="BE256" i="4"/>
  <c r="BE277" i="4"/>
  <c r="BE298" i="4"/>
  <c r="BE310" i="4"/>
  <c r="BE345" i="4"/>
  <c r="BE354" i="4"/>
  <c r="BE113" i="4"/>
  <c r="BE122" i="4"/>
  <c r="BE127" i="4"/>
  <c r="BE131" i="4"/>
  <c r="BE142" i="4"/>
  <c r="BE147" i="4"/>
  <c r="BE166" i="4"/>
  <c r="BE227" i="4"/>
  <c r="BE230" i="4"/>
  <c r="BE238" i="4"/>
  <c r="BE241" i="4"/>
  <c r="BE259" i="4"/>
  <c r="BE289" i="4"/>
  <c r="BE313" i="4"/>
  <c r="BE322" i="4"/>
  <c r="BE331" i="4"/>
  <c r="BE338" i="4"/>
  <c r="BE342" i="4"/>
  <c r="BE351" i="4"/>
  <c r="BE364" i="4"/>
  <c r="BE367" i="4"/>
  <c r="BE97" i="4"/>
  <c r="BE108" i="4"/>
  <c r="BE121" i="4"/>
  <c r="BE140" i="4"/>
  <c r="BE154" i="4"/>
  <c r="BE163" i="4"/>
  <c r="BE169" i="4"/>
  <c r="BE178" i="4"/>
  <c r="BE184" i="4"/>
  <c r="BE211" i="4"/>
  <c r="BE216" i="4"/>
  <c r="BE224" i="4"/>
  <c r="BE244" i="4"/>
  <c r="BE250" i="4"/>
  <c r="BE253" i="4"/>
  <c r="BE286" i="4"/>
  <c r="BE292" i="4"/>
  <c r="BE316" i="4"/>
  <c r="BE336" i="4"/>
  <c r="BE362" i="4"/>
  <c r="BE370" i="4"/>
  <c r="J54" i="3"/>
  <c r="BE91" i="3"/>
  <c r="BE92" i="3"/>
  <c r="BE94" i="3"/>
  <c r="BE99" i="3"/>
  <c r="BE102" i="3"/>
  <c r="BE103" i="3"/>
  <c r="BE107" i="3"/>
  <c r="BE115" i="3"/>
  <c r="BE122" i="3"/>
  <c r="BE128" i="3"/>
  <c r="BE133" i="3"/>
  <c r="BE155" i="3"/>
  <c r="BE159" i="3"/>
  <c r="BE162" i="3"/>
  <c r="BE165" i="3"/>
  <c r="BE174" i="3"/>
  <c r="BE177" i="3"/>
  <c r="BE180" i="3"/>
  <c r="E75" i="3"/>
  <c r="F82" i="3"/>
  <c r="BE97" i="3"/>
  <c r="BE111" i="3"/>
  <c r="BE113" i="3"/>
  <c r="BE116" i="3"/>
  <c r="BE118" i="3"/>
  <c r="BE123" i="3"/>
  <c r="BE126" i="3"/>
  <c r="BE127" i="3"/>
  <c r="BE146" i="3"/>
  <c r="BE154" i="3"/>
  <c r="BE160" i="3"/>
  <c r="BE172" i="3"/>
  <c r="BE173" i="3"/>
  <c r="BE182" i="3"/>
  <c r="BE183" i="3"/>
  <c r="BE193" i="3"/>
  <c r="J116" i="2"/>
  <c r="J61" i="2"/>
  <c r="BE87" i="3"/>
  <c r="BE90" i="3"/>
  <c r="BE104" i="3"/>
  <c r="BE108" i="3"/>
  <c r="BE110" i="3"/>
  <c r="BE117" i="3"/>
  <c r="BE120" i="3"/>
  <c r="BE121" i="3"/>
  <c r="BE129" i="3"/>
  <c r="BE137" i="3"/>
  <c r="BE152" i="3"/>
  <c r="BE156" i="3"/>
  <c r="BE157" i="3"/>
  <c r="BE163" i="3"/>
  <c r="BE171" i="3"/>
  <c r="BE184" i="3"/>
  <c r="F54" i="3"/>
  <c r="BE88" i="3"/>
  <c r="BE95" i="3"/>
  <c r="BE100" i="3"/>
  <c r="BE112" i="3"/>
  <c r="BE131" i="3"/>
  <c r="BE132" i="3"/>
  <c r="BE135" i="3"/>
  <c r="BE143" i="3"/>
  <c r="BE145" i="3"/>
  <c r="BE150" i="3"/>
  <c r="BE161" i="3"/>
  <c r="BE178" i="3"/>
  <c r="BE191" i="3"/>
  <c r="BE197" i="3"/>
  <c r="BE101" i="3"/>
  <c r="BE109" i="3"/>
  <c r="BE114" i="3"/>
  <c r="BE130" i="3"/>
  <c r="BE134" i="3"/>
  <c r="BE136" i="3"/>
  <c r="BE138" i="3"/>
  <c r="BE140" i="3"/>
  <c r="BE142" i="3"/>
  <c r="BE144" i="3"/>
  <c r="BE148" i="3"/>
  <c r="BE149" i="3"/>
  <c r="BE151" i="3"/>
  <c r="BE153" i="3"/>
  <c r="BE158" i="3"/>
  <c r="BE166" i="3"/>
  <c r="BE169" i="3"/>
  <c r="BE176" i="3"/>
  <c r="BE179" i="3"/>
  <c r="BE185" i="3"/>
  <c r="BE186" i="3"/>
  <c r="BE187" i="3"/>
  <c r="BE188" i="3"/>
  <c r="BE189" i="3"/>
  <c r="BE190" i="3"/>
  <c r="BE192" i="3"/>
  <c r="BE196" i="3"/>
  <c r="BE198" i="3"/>
  <c r="BE199" i="3"/>
  <c r="BE200" i="3"/>
  <c r="BE201" i="3"/>
  <c r="BE202" i="3"/>
  <c r="BE203" i="3"/>
  <c r="J52" i="3"/>
  <c r="J55" i="3"/>
  <c r="BE89" i="3"/>
  <c r="BE98" i="3"/>
  <c r="BE105" i="3"/>
  <c r="BE106" i="3"/>
  <c r="BE119" i="3"/>
  <c r="BE124" i="3"/>
  <c r="BE139" i="3"/>
  <c r="BE141" i="3"/>
  <c r="BE147" i="3"/>
  <c r="BE164" i="3"/>
  <c r="BE167" i="3"/>
  <c r="BE175" i="3"/>
  <c r="BE181" i="3"/>
  <c r="BE194" i="3"/>
  <c r="BE195" i="3"/>
  <c r="E104" i="2"/>
  <c r="BE182" i="2"/>
  <c r="BE185" i="2"/>
  <c r="BE193" i="2"/>
  <c r="BE211" i="2"/>
  <c r="BE226" i="2"/>
  <c r="BE250" i="2"/>
  <c r="BE266" i="2"/>
  <c r="BE275" i="2"/>
  <c r="BE283" i="2"/>
  <c r="BE305" i="2"/>
  <c r="BE330" i="2"/>
  <c r="BE335" i="2"/>
  <c r="BE357" i="2"/>
  <c r="BE370" i="2"/>
  <c r="BE392" i="2"/>
  <c r="BE458" i="2"/>
  <c r="BE460" i="2"/>
  <c r="BE465" i="2"/>
  <c r="BE484" i="2"/>
  <c r="BE493" i="2"/>
  <c r="BE512" i="2"/>
  <c r="BE529" i="2"/>
  <c r="BE541" i="2"/>
  <c r="BE615" i="2"/>
  <c r="BE623" i="2"/>
  <c r="BE675" i="2"/>
  <c r="BE684" i="2"/>
  <c r="BE687" i="2"/>
  <c r="BE712" i="2"/>
  <c r="BE723" i="2"/>
  <c r="BE756" i="2"/>
  <c r="BE764" i="2"/>
  <c r="BE776" i="2"/>
  <c r="BE779" i="2"/>
  <c r="BE785" i="2"/>
  <c r="BE794" i="2"/>
  <c r="BE804" i="2"/>
  <c r="BE817" i="2"/>
  <c r="BE835" i="2"/>
  <c r="BE876" i="2"/>
  <c r="BE882" i="2"/>
  <c r="BE891" i="2"/>
  <c r="BE906" i="2"/>
  <c r="BE932" i="2"/>
  <c r="BE970" i="2"/>
  <c r="BE1018" i="2"/>
  <c r="BE1043" i="2"/>
  <c r="BE1052" i="2"/>
  <c r="BE1057" i="2"/>
  <c r="BE1074" i="2"/>
  <c r="BE1090" i="2"/>
  <c r="BE1096" i="2"/>
  <c r="BE1116" i="2"/>
  <c r="BE1136" i="2"/>
  <c r="BE1139" i="2"/>
  <c r="BE1179" i="2"/>
  <c r="BE1196" i="2"/>
  <c r="BE1211" i="2"/>
  <c r="BE1235" i="2"/>
  <c r="BE1260" i="2"/>
  <c r="BE1281" i="2"/>
  <c r="BE1284" i="2"/>
  <c r="BE1287" i="2"/>
  <c r="BE1310" i="2"/>
  <c r="BE1324" i="2"/>
  <c r="BE1329" i="2"/>
  <c r="BE1343" i="2"/>
  <c r="BE1351" i="2"/>
  <c r="BE1354" i="2"/>
  <c r="BE1381" i="2"/>
  <c r="BE1385" i="2"/>
  <c r="F55" i="2"/>
  <c r="J108" i="2"/>
  <c r="BE117" i="2"/>
  <c r="BE132" i="2"/>
  <c r="BE144" i="2"/>
  <c r="BE150" i="2"/>
  <c r="BE163" i="2"/>
  <c r="BE173" i="2"/>
  <c r="BE201" i="2"/>
  <c r="BE217" i="2"/>
  <c r="BE233" i="2"/>
  <c r="BE269" i="2"/>
  <c r="BE272" i="2"/>
  <c r="BE308" i="2"/>
  <c r="BE322" i="2"/>
  <c r="BE349" i="2"/>
  <c r="BE360" i="2"/>
  <c r="BE388" i="2"/>
  <c r="BE395" i="2"/>
  <c r="BE404" i="2"/>
  <c r="BE412" i="2"/>
  <c r="BE428" i="2"/>
  <c r="BE435" i="2"/>
  <c r="BE467" i="2"/>
  <c r="BE469" i="2"/>
  <c r="BE504" i="2"/>
  <c r="BE532" i="2"/>
  <c r="BE535" i="2"/>
  <c r="BE560" i="2"/>
  <c r="BE574" i="2"/>
  <c r="BE583" i="2"/>
  <c r="BE594" i="2"/>
  <c r="BE607" i="2"/>
  <c r="BE629" i="2"/>
  <c r="BE654" i="2"/>
  <c r="BE661" i="2"/>
  <c r="BE680" i="2"/>
  <c r="BE718" i="2"/>
  <c r="BE728" i="2"/>
  <c r="BE738" i="2"/>
  <c r="BE782" i="2"/>
  <c r="BE849" i="2"/>
  <c r="BE862" i="2"/>
  <c r="BE865" i="2"/>
  <c r="BE873" i="2"/>
  <c r="BE888" i="2"/>
  <c r="BE894" i="2"/>
  <c r="BE897" i="2"/>
  <c r="BE903" i="2"/>
  <c r="BE909" i="2"/>
  <c r="BE915" i="2"/>
  <c r="BE926" i="2"/>
  <c r="BE944" i="2"/>
  <c r="BE980" i="2"/>
  <c r="BE986" i="2"/>
  <c r="BE995" i="2"/>
  <c r="BE1006" i="2"/>
  <c r="BE1034" i="2"/>
  <c r="BE1049" i="2"/>
  <c r="BE1062" i="2"/>
  <c r="BE1077" i="2"/>
  <c r="BE1083" i="2"/>
  <c r="BE1086" i="2"/>
  <c r="BE1093" i="2"/>
  <c r="BE1105" i="2"/>
  <c r="BE1110" i="2"/>
  <c r="BE1113" i="2"/>
  <c r="BE1123" i="2"/>
  <c r="BE1129" i="2"/>
  <c r="BE1141" i="2"/>
  <c r="BE1150" i="2"/>
  <c r="BE1153" i="2"/>
  <c r="BE1186" i="2"/>
  <c r="BE1204" i="2"/>
  <c r="BE1225" i="2"/>
  <c r="BE1238" i="2"/>
  <c r="BE1249" i="2"/>
  <c r="BE1252" i="2"/>
  <c r="BE1275" i="2"/>
  <c r="BE1278" i="2"/>
  <c r="BE1302" i="2"/>
  <c r="BE1316" i="2"/>
  <c r="BE1319" i="2"/>
  <c r="BE1332" i="2"/>
  <c r="BE1338" i="2"/>
  <c r="BE1365" i="2"/>
  <c r="J111" i="2"/>
  <c r="BE120" i="2"/>
  <c r="BE138" i="2"/>
  <c r="BE141" i="2"/>
  <c r="BE195" i="2"/>
  <c r="BE229" i="2"/>
  <c r="BE245" i="2"/>
  <c r="BE259" i="2"/>
  <c r="BE278" i="2"/>
  <c r="BE288" i="2"/>
  <c r="BE296" i="2"/>
  <c r="BE333" i="2"/>
  <c r="BE353" i="2"/>
  <c r="BE401" i="2"/>
  <c r="BE451" i="2"/>
  <c r="BE453" i="2"/>
  <c r="BE476" i="2"/>
  <c r="BE496" i="2"/>
  <c r="BE548" i="2"/>
  <c r="BE568" i="2"/>
  <c r="BE577" i="2"/>
  <c r="BE591" i="2"/>
  <c r="BE635" i="2"/>
  <c r="BE638" i="2"/>
  <c r="BE657" i="2"/>
  <c r="BE695" i="2"/>
  <c r="BE706" i="2"/>
  <c r="BE726" i="2"/>
  <c r="BE731" i="2"/>
  <c r="BE741" i="2"/>
  <c r="BE788" i="2"/>
  <c r="BE800" i="2"/>
  <c r="BE808" i="2"/>
  <c r="BE857" i="2"/>
  <c r="BE929" i="2"/>
  <c r="BE942" i="2"/>
  <c r="BE953" i="2"/>
  <c r="BE958" i="2"/>
  <c r="BE961" i="2"/>
  <c r="BE964" i="2"/>
  <c r="BE967" i="2"/>
  <c r="BE973" i="2"/>
  <c r="BE1009" i="2"/>
  <c r="BE1021" i="2"/>
  <c r="BE1028" i="2"/>
  <c r="BE1040" i="2"/>
  <c r="BE1045" i="2"/>
  <c r="BE1054" i="2"/>
  <c r="BE1067" i="2"/>
  <c r="BE1079" i="2"/>
  <c r="BE1081" i="2"/>
  <c r="BE1099" i="2"/>
  <c r="BE1107" i="2"/>
  <c r="BE1121" i="2"/>
  <c r="BE1133" i="2"/>
  <c r="BE1174" i="2"/>
  <c r="BE1177" i="2"/>
  <c r="BE1193" i="2"/>
  <c r="BE1214" i="2"/>
  <c r="BE1220" i="2"/>
  <c r="BE1232" i="2"/>
  <c r="BE1266" i="2"/>
  <c r="BE1269" i="2"/>
  <c r="BE1362" i="2"/>
  <c r="BE1372" i="2"/>
  <c r="BE1392" i="2"/>
  <c r="BE1401" i="2"/>
  <c r="BE123" i="2"/>
  <c r="BE129" i="2"/>
  <c r="BE156" i="2"/>
  <c r="BE160" i="2"/>
  <c r="BE166" i="2"/>
  <c r="BE169" i="2"/>
  <c r="BE176" i="2"/>
  <c r="BE190" i="2"/>
  <c r="BE214" i="2"/>
  <c r="BE236" i="2"/>
  <c r="BE240" i="2"/>
  <c r="BE256" i="2"/>
  <c r="BE328" i="2"/>
  <c r="BE341" i="2"/>
  <c r="BE373" i="2"/>
  <c r="BE376" i="2"/>
  <c r="BE382" i="2"/>
  <c r="BE419" i="2"/>
  <c r="BE444" i="2"/>
  <c r="BE449" i="2"/>
  <c r="BE471" i="2"/>
  <c r="BE490" i="2"/>
  <c r="BE520" i="2"/>
  <c r="BE523" i="2"/>
  <c r="BE538" i="2"/>
  <c r="BE544" i="2"/>
  <c r="BE554" i="2"/>
  <c r="BE599" i="2"/>
  <c r="BE626" i="2"/>
  <c r="BE642" i="2"/>
  <c r="BE649" i="2"/>
  <c r="BE667" i="2"/>
  <c r="BE673" i="2"/>
  <c r="BE682" i="2"/>
  <c r="BE735" i="2"/>
  <c r="BE744" i="2"/>
  <c r="BE748" i="2"/>
  <c r="BE761" i="2"/>
  <c r="BE767" i="2"/>
  <c r="BE820" i="2"/>
  <c r="BE825" i="2"/>
  <c r="BE827" i="2"/>
  <c r="BE841" i="2"/>
  <c r="BE852" i="2"/>
  <c r="BE885" i="2"/>
  <c r="BE950" i="2"/>
  <c r="BE977" i="2"/>
  <c r="BE983" i="2"/>
  <c r="BE998" i="2"/>
  <c r="BE1026" i="2"/>
  <c r="BE1036" i="2"/>
  <c r="BE1069" i="2"/>
  <c r="BE1084" i="2"/>
  <c r="BE1102" i="2"/>
  <c r="BE1159" i="2"/>
  <c r="BE1165" i="2"/>
  <c r="BE1209" i="2"/>
  <c r="BE1255" i="2"/>
  <c r="BE1263" i="2"/>
  <c r="BE1313" i="2"/>
  <c r="BE1322" i="2"/>
  <c r="F110" i="2"/>
  <c r="BE135" i="2"/>
  <c r="BE325" i="2"/>
  <c r="BE338" i="2"/>
  <c r="BE364" i="2"/>
  <c r="BE385" i="2"/>
  <c r="BE408" i="2"/>
  <c r="BE416" i="2"/>
  <c r="BE422" i="2"/>
  <c r="BE425" i="2"/>
  <c r="BE473" i="2"/>
  <c r="BE479" i="2"/>
  <c r="BE482" i="2"/>
  <c r="BE487" i="2"/>
  <c r="BE499" i="2"/>
  <c r="BE502" i="2"/>
  <c r="BE517" i="2"/>
  <c r="BE557" i="2"/>
  <c r="BE563" i="2"/>
  <c r="BE571" i="2"/>
  <c r="BE586" i="2"/>
  <c r="BE604" i="2"/>
  <c r="BE612" i="2"/>
  <c r="BE618" i="2"/>
  <c r="BE632" i="2"/>
  <c r="BE646" i="2"/>
  <c r="BE664" i="2"/>
  <c r="BE677" i="2"/>
  <c r="BE692" i="2"/>
  <c r="BE699" i="2"/>
  <c r="BE715" i="2"/>
  <c r="BE751" i="2"/>
  <c r="BE759" i="2"/>
  <c r="BE773" i="2"/>
  <c r="BE797" i="2"/>
  <c r="BE811" i="2"/>
  <c r="BE822" i="2"/>
  <c r="BE868" i="2"/>
  <c r="BE912" i="2"/>
  <c r="BE921" i="2"/>
  <c r="BE1003" i="2"/>
  <c r="BE1031" i="2"/>
  <c r="BE1059" i="2"/>
  <c r="BE1147" i="2"/>
  <c r="BE1171" i="2"/>
  <c r="BE1272" i="2"/>
  <c r="BE1389" i="2"/>
  <c r="BE1396" i="2"/>
  <c r="BE126" i="2"/>
  <c r="BE147" i="2"/>
  <c r="BE153" i="2"/>
  <c r="BE208" i="2"/>
  <c r="BE221" i="2"/>
  <c r="BE319" i="2"/>
  <c r="BE346" i="2"/>
  <c r="BE367" i="2"/>
  <c r="BE379" i="2"/>
  <c r="BE432" i="2"/>
  <c r="BE438" i="2"/>
  <c r="BE455" i="2"/>
  <c r="BE507" i="2"/>
  <c r="BE526" i="2"/>
  <c r="BE701" i="2"/>
  <c r="BE709" i="2"/>
  <c r="BE721" i="2"/>
  <c r="BE754" i="2"/>
  <c r="BE770" i="2"/>
  <c r="BE791" i="2"/>
  <c r="BE814" i="2"/>
  <c r="BE846" i="2"/>
  <c r="BE879" i="2"/>
  <c r="BE900" i="2"/>
  <c r="BE918" i="2"/>
  <c r="BE934" i="2"/>
  <c r="BE939" i="2"/>
  <c r="BE947" i="2"/>
  <c r="BE989" i="2"/>
  <c r="BE1012" i="2"/>
  <c r="BE1015" i="2"/>
  <c r="BE1047" i="2"/>
  <c r="BE1064" i="2"/>
  <c r="BE1072" i="2"/>
  <c r="BE1085" i="2"/>
  <c r="BE1087" i="2"/>
  <c r="BE1118" i="2"/>
  <c r="BE1144" i="2"/>
  <c r="BE1156" i="2"/>
  <c r="BE1162" i="2"/>
  <c r="BE1199" i="2"/>
  <c r="BE1202" i="2"/>
  <c r="BE1206" i="2"/>
  <c r="BE1217" i="2"/>
  <c r="BE1241" i="2"/>
  <c r="BE1258" i="2"/>
  <c r="BE1290" i="2"/>
  <c r="BE1299" i="2"/>
  <c r="BE1327" i="2"/>
  <c r="BE1335" i="2"/>
  <c r="BE1341" i="2"/>
  <c r="BE1346" i="2"/>
  <c r="BE1348" i="2"/>
  <c r="BE1358" i="2"/>
  <c r="J34" i="3"/>
  <c r="AW56" i="1"/>
  <c r="F37" i="3"/>
  <c r="BD56" i="1" s="1"/>
  <c r="F35" i="4"/>
  <c r="BB57" i="1"/>
  <c r="F34" i="5"/>
  <c r="BA58" i="1"/>
  <c r="J34" i="5"/>
  <c r="AW58" i="1" s="1"/>
  <c r="F35" i="5"/>
  <c r="BB58" i="1"/>
  <c r="F37" i="5"/>
  <c r="BD58" i="1"/>
  <c r="F35" i="6"/>
  <c r="BB59" i="1" s="1"/>
  <c r="F36" i="6"/>
  <c r="BC59" i="1"/>
  <c r="J34" i="2"/>
  <c r="AW55" i="1"/>
  <c r="F34" i="3"/>
  <c r="BA56" i="1" s="1"/>
  <c r="F34" i="4"/>
  <c r="BA57" i="1"/>
  <c r="F36" i="4"/>
  <c r="BC57" i="1"/>
  <c r="J34" i="6"/>
  <c r="AW59" i="1" s="1"/>
  <c r="F37" i="6"/>
  <c r="BD59" i="1"/>
  <c r="F35" i="3"/>
  <c r="BB56" i="1" s="1"/>
  <c r="F36" i="3"/>
  <c r="BC56" i="1"/>
  <c r="J34" i="4"/>
  <c r="AW57" i="1"/>
  <c r="F37" i="4"/>
  <c r="BD57" i="1" s="1"/>
  <c r="F34" i="6"/>
  <c r="BA59" i="1"/>
  <c r="F37" i="2"/>
  <c r="BD55" i="1"/>
  <c r="F34" i="2"/>
  <c r="BA55" i="1" s="1"/>
  <c r="F35" i="2"/>
  <c r="BB55" i="1" s="1"/>
  <c r="F36" i="2"/>
  <c r="BC55" i="1"/>
  <c r="BK92" i="4" l="1"/>
  <c r="J92" i="4" s="1"/>
  <c r="J60" i="4" s="1"/>
  <c r="BK704" i="2"/>
  <c r="J704" i="2" s="1"/>
  <c r="J70" i="2" s="1"/>
  <c r="P87" i="6"/>
  <c r="AU59" i="1" s="1"/>
  <c r="T115" i="2"/>
  <c r="T92" i="4"/>
  <c r="T91" i="4" s="1"/>
  <c r="P704" i="2"/>
  <c r="P92" i="4"/>
  <c r="P91" i="4"/>
  <c r="AU57" i="1" s="1"/>
  <c r="P85" i="3"/>
  <c r="AU56" i="1" s="1"/>
  <c r="R100" i="6"/>
  <c r="R87" i="6"/>
  <c r="R704" i="2"/>
  <c r="BK94" i="6"/>
  <c r="J94" i="6"/>
  <c r="J62" i="6" s="1"/>
  <c r="P115" i="2"/>
  <c r="P114" i="2"/>
  <c r="AU55" i="1"/>
  <c r="T85" i="3"/>
  <c r="T704" i="2"/>
  <c r="BK115" i="2"/>
  <c r="J115" i="2"/>
  <c r="J60" i="2"/>
  <c r="R115" i="2"/>
  <c r="R114" i="2" s="1"/>
  <c r="R92" i="4"/>
  <c r="R91" i="4" s="1"/>
  <c r="T100" i="6"/>
  <c r="T87" i="6"/>
  <c r="BK1387" i="2"/>
  <c r="J1387" i="2" s="1"/>
  <c r="J90" i="2" s="1"/>
  <c r="BK360" i="4"/>
  <c r="J360" i="4"/>
  <c r="J69" i="4"/>
  <c r="J95" i="6"/>
  <c r="J63" i="6" s="1"/>
  <c r="BK100" i="6"/>
  <c r="J100" i="6" s="1"/>
  <c r="J65" i="6" s="1"/>
  <c r="BK1379" i="2"/>
  <c r="J1379" i="2"/>
  <c r="J88" i="2" s="1"/>
  <c r="BK85" i="3"/>
  <c r="J85" i="3" s="1"/>
  <c r="J59" i="3" s="1"/>
  <c r="AG58" i="1"/>
  <c r="AN58" i="1" s="1"/>
  <c r="J59" i="5"/>
  <c r="BK91" i="4"/>
  <c r="J91" i="4"/>
  <c r="J59" i="4"/>
  <c r="F33" i="2"/>
  <c r="AZ55" i="1" s="1"/>
  <c r="J33" i="2"/>
  <c r="AV55" i="1" s="1"/>
  <c r="AT55" i="1" s="1"/>
  <c r="J33" i="4"/>
  <c r="AV57" i="1" s="1"/>
  <c r="AT57" i="1" s="1"/>
  <c r="BB54" i="1"/>
  <c r="AX54" i="1" s="1"/>
  <c r="BD54" i="1"/>
  <c r="W33" i="1"/>
  <c r="J33" i="5"/>
  <c r="AV58" i="1" s="1"/>
  <c r="AT58" i="1" s="1"/>
  <c r="J33" i="3"/>
  <c r="AV56" i="1"/>
  <c r="AT56" i="1" s="1"/>
  <c r="F33" i="4"/>
  <c r="AZ57" i="1" s="1"/>
  <c r="BC54" i="1"/>
  <c r="AY54" i="1" s="1"/>
  <c r="BA54" i="1"/>
  <c r="AW54" i="1"/>
  <c r="AK30" i="1"/>
  <c r="F33" i="5"/>
  <c r="AZ58" i="1"/>
  <c r="F33" i="6"/>
  <c r="AZ59" i="1" s="1"/>
  <c r="F33" i="3"/>
  <c r="AZ56" i="1"/>
  <c r="J33" i="6"/>
  <c r="AV59" i="1"/>
  <c r="AT59" i="1" s="1"/>
  <c r="BK114" i="2" l="1"/>
  <c r="J114" i="2" s="1"/>
  <c r="J30" i="2" s="1"/>
  <c r="AG55" i="1" s="1"/>
  <c r="BK87" i="6"/>
  <c r="J87" i="6" s="1"/>
  <c r="J59" i="6" s="1"/>
  <c r="T114" i="2"/>
  <c r="J39" i="5"/>
  <c r="AN55" i="1"/>
  <c r="J59" i="2"/>
  <c r="J39" i="2"/>
  <c r="J30" i="3"/>
  <c r="AG56" i="1"/>
  <c r="AZ54" i="1"/>
  <c r="AV54" i="1"/>
  <c r="AK29" i="1"/>
  <c r="W31" i="1"/>
  <c r="W30" i="1"/>
  <c r="J30" i="6"/>
  <c r="AG59" i="1"/>
  <c r="W32" i="1"/>
  <c r="J30" i="4"/>
  <c r="AG57" i="1" s="1"/>
  <c r="AU54" i="1"/>
  <c r="J39" i="6" l="1"/>
  <c r="J39" i="3"/>
  <c r="J39" i="4"/>
  <c r="AN57" i="1"/>
  <c r="AN56" i="1"/>
  <c r="AN59" i="1"/>
  <c r="AT54" i="1"/>
  <c r="W29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<sst xmlns="http://schemas.openxmlformats.org/spreadsheetml/2006/main" count="19687" uniqueCount="3681">
  <si>
    <t>Export Komplet</t>
  </si>
  <si>
    <t>VZ</t>
  </si>
  <si>
    <t>2.0</t>
  </si>
  <si>
    <t>ZAMOK</t>
  </si>
  <si>
    <t>False</t>
  </si>
  <si>
    <t>{35aa63ca-605d-4dba-aa38-ec784259aeaa}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</si>
  <si>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</si>
  <si>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</si>
  <si>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</si>
  <si>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</si>
  <si>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</si>
  <si>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</si>
  <si>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</si>
  <si>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</si>
  <si>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01042024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</si>
  <si>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</si>
  <si>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</si>
  <si>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úprava pož. zbrojnice Kaznějov</t>
  </si>
  <si>
    <t>KSO:</t>
  </si>
  <si>
    <t/>
  </si>
  <si>
    <t>CC-CZ:</t>
  </si>
  <si>
    <t>Místo:</t>
  </si>
  <si>
    <t xml:space="preserve"> </t>
  </si>
  <si>
    <t>Datum:</t>
  </si>
  <si>
    <t>2. 4. 2024</t>
  </si>
  <si>
    <t>Zadavatel:</t>
  </si>
  <si>
    <t>IČ:</t>
  </si>
  <si>
    <t>Měsrto Kaznějov</t>
  </si>
  <si>
    <t>DIČ:</t>
  </si>
  <si>
    <t>Uchazeč:</t>
  </si>
  <si>
    <t>Vyplň údaj</t>
  </si>
  <si>
    <t>Projektant:</t>
  </si>
  <si>
    <t>Radim Hucl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</si>
  <si>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</si>
  <si>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</si>
  <si>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</si>
  <si>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</si>
  <si>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</si>
  <si>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</si>
  <si>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</si>
  <si>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</si>
  <si>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</si>
  <si>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</si>
  <si>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</si>
  <si>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</si>
  <si>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</si>
  <si>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</si>
  <si>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</si>
  <si>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</si>
  <si>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</si>
  <si>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</si>
  <si>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</si>
  <si>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</si>
  <si>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</si>
  <si>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</si>
  <si>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</si>
  <si>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</si>
  <si>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</si>
  <si>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</si>
  <si>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</si>
  <si>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</si>
  <si>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</si>
  <si>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</si>
  <si>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</si>
  <si>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</si>
  <si>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</si>
  <si>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</si>
  <si>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</si>
  <si>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</si>
  <si>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</si>
  <si>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</si>
  <si>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</si>
  <si>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</si>
  <si>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</si>
  <si>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</si>
  <si>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</si>
  <si>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</si>
  <si>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Architektonicko-stavební řešení</t>
  </si>
  <si>
    <t>STA</t>
  </si>
  <si>
    <t>1</t>
  </si>
  <si>
    <t>{c679f9bd-033f-4d76-9945-f47bc67b1b3d}</t>
  </si>
  <si>
    <t>2</t>
  </si>
  <si>
    <t>D.1.3</t>
  </si>
  <si>
    <t>ZTI</t>
  </si>
  <si>
    <t>{2b892ba9-f75e-4b5a-b0b5-601978433af7}</t>
  </si>
  <si>
    <t>D.1.5.1</t>
  </si>
  <si>
    <t>Vytápění</t>
  </si>
  <si>
    <t>{a7ffa687-5590-4d88-b3c2-8a8e826e733c}</t>
  </si>
  <si>
    <t>D.1.5.2</t>
  </si>
  <si>
    <t>VZT</t>
  </si>
  <si>
    <t>{8f7a633e-b05d-4267-90ab-ef1e053bedb4}</t>
  </si>
  <si>
    <t>D.1.7.</t>
  </si>
  <si>
    <t>D.1.7. Elektro NN + hromosvod</t>
  </si>
  <si>
    <t>{baf606d6-16e3-4f65-addd-62393c6b822e}</t>
  </si>
  <si>
    <t>KRYCÍ LIST SOUPISU PRACÍ</t>
  </si>
  <si>
    <t>Objekt:</t>
  </si>
  <si>
    <t>D.1.1 - Architektonicko-stavební řešení</t>
  </si>
  <si>
    <t>Kaznějov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</si>
  <si>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</si>
  <si>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</si>
  <si>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</si>
  <si>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</si>
  <si>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</si>
  <si>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</si>
  <si>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</si>
  <si>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</si>
  <si>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</si>
  <si>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</si>
  <si>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</si>
  <si>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</si>
  <si>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</si>
  <si>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</si>
  <si>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</si>
  <si>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</si>
  <si>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</si>
  <si>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</si>
  <si>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725 - Zdravotechnika - zařizovací předměty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</si>
  <si>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</si>
  <si>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</si>
  <si>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</si>
  <si>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</si>
  <si>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</si>
  <si>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</si>
  <si>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</si>
  <si>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</si>
  <si>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</si>
  <si>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</si>
  <si>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</si>
  <si>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</si>
  <si>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</si>
  <si>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</si>
  <si>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</si>
  <si>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</si>
  <si>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</si>
  <si>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</si>
  <si>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</si>
  <si>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</si>
  <si>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</si>
  <si>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</si>
  <si>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</si>
  <si>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</si>
  <si>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</si>
  <si>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</si>
  <si>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</si>
  <si>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</si>
  <si>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</si>
  <si>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</si>
  <si>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</si>
  <si>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</si>
  <si>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</si>
  <si>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</si>
  <si>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</si>
  <si>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</si>
  <si>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</si>
  <si>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</si>
  <si>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</si>
  <si>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</si>
  <si>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m2</t>
  </si>
  <si>
    <t>CS ÚRS 2024 01</t>
  </si>
  <si>
    <t>4</t>
  </si>
  <si>
    <t>-1454327336</t>
  </si>
  <si>
    <t>Online PSC</t>
  </si>
  <si>
    <t>https://podminky.urs.cz/item/CS_URS_2024_01/113106171</t>
  </si>
  <si>
    <t>VV</t>
  </si>
  <si>
    <t>56   "stávající vjezd</t>
  </si>
  <si>
    <t>113107125</t>
  </si>
  <si>
    <t>Odstranění podkladů nebo krytů ručně s přemístěním hmot na skládku na vzdálenost do 3 m nebo s naložením na dopravní prostředek z kameniva hrubého drceného, o tl. vrstvy přes 400 do 500 mm</t>
  </si>
  <si>
    <t>22005576</t>
  </si>
  <si>
    <t>https://podminky.urs.cz/item/CS_URS_2024_01/113107125</t>
  </si>
  <si>
    <t>56*0,48  "skladba stávajícího vjezdu</t>
  </si>
  <si>
    <t>3</t>
  </si>
  <si>
    <t>122211101</t>
  </si>
  <si>
    <t>Odkopávky a prokopávky ručně zapažené i nezapažené v hornině třídy těžitelnosti I skupiny 3</t>
  </si>
  <si>
    <t>m3</t>
  </si>
  <si>
    <t>-1333661811</t>
  </si>
  <si>
    <t>https://podminky.urs.cz/item/CS_URS_2024_01/122211101</t>
  </si>
  <si>
    <t>4,70*7,00*0,60*2*0,10  "prohloubení úrovně podlahy v garážích  10% ručně</t>
  </si>
  <si>
    <t>122251301</t>
  </si>
  <si>
    <t>Odkopávky a prokopávky nezapažené strojně v omezeném prostoru v hornině třídy těžitelnosti I skupiny 3 do 20 m3</t>
  </si>
  <si>
    <t>18643281</t>
  </si>
  <si>
    <t>https://podminky.urs.cz/item/CS_URS_2024_01/122251301</t>
  </si>
  <si>
    <t>4,70*7,00*0,60*2*0,90  "prohloubení úrovně podlahy v garážích  90% strojně</t>
  </si>
  <si>
    <t>5</t>
  </si>
  <si>
    <t>132211401</t>
  </si>
  <si>
    <t>Hloubená vykopávka pod základy ručně s přehozením výkopku na vzdálenost 3 m nebo s naložením na dopravní prostředek v hornině třídy těžitelnosti I skupiny 3</t>
  </si>
  <si>
    <t>-260532815</t>
  </si>
  <si>
    <t>https://podminky.urs.cz/item/CS_URS_2024_01/132211401</t>
  </si>
  <si>
    <t>(1,05+0,65+0,60)*0,60*0,55  "prohloubení úrovně základové spáry</t>
  </si>
  <si>
    <t>6</t>
  </si>
  <si>
    <t>133212811</t>
  </si>
  <si>
    <t>Hloubení nezapažených šachet ručně v horninách třídy těžitelnosti I skupiny 3, půdorysná plocha výkopu do 4 m2</t>
  </si>
  <si>
    <t>2020142695</t>
  </si>
  <si>
    <t>https://podminky.urs.cz/item/CS_URS_2024_01/133212811</t>
  </si>
  <si>
    <t>0,46*0,30*3+0,60*0,30*2+0,30*0,30*3</t>
  </si>
  <si>
    <t>7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</si>
  <si>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</si>
  <si>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</si>
  <si>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-1590699389</t>
  </si>
  <si>
    <t>https://podminky.urs.cz/item/CS_URS_2024_01/162211311</t>
  </si>
  <si>
    <t>3,948+35,532+0,76+1,044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</si>
  <si>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</si>
  <si>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</si>
  <si>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</si>
  <si>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-1085394647</t>
  </si>
  <si>
    <t>https://podminky.urs.cz/item/CS_URS_2024_01/162751117</t>
  </si>
  <si>
    <t>41,284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</si>
  <si>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</si>
  <si>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</si>
  <si>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</si>
  <si>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-694321200</t>
  </si>
  <si>
    <t>https://podminky.urs.cz/item/CS_URS_2024_01/162751119</t>
  </si>
  <si>
    <t>41,284*10  "odvoz do 20 km</t>
  </si>
  <si>
    <t>10</t>
  </si>
  <si>
    <t>167111101</t>
  </si>
  <si>
    <t>Nakládání, skládání a překládání neulehlého výkopku nebo sypaniny ručně nakládání, z hornin třídy těžitelnosti I, skupiny 1 až 3</t>
  </si>
  <si>
    <t>-1297764700</t>
  </si>
  <si>
    <t>https://podminky.urs.cz/item/CS_URS_2024_01/167111101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</si>
  <si>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</si>
  <si>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</si>
  <si>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</si>
  <si>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</si>
  <si>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-636301841</t>
  </si>
  <si>
    <t>https://podminky.urs.cz/item/CS_URS_2024_01/171201231</t>
  </si>
  <si>
    <t>41,284*2</t>
  </si>
  <si>
    <t>171251201</t>
  </si>
  <si>
    <t>Uložení sypaniny na skládky nebo meziskládky bez hutnění s upravením uložené sypaniny do předepsaného tvaru</t>
  </si>
  <si>
    <t>-6371368</t>
  </si>
  <si>
    <t>https://podminky.urs.cz/item/CS_URS_2024_01/171251201</t>
  </si>
  <si>
    <t>42,843</t>
  </si>
  <si>
    <t>13</t>
  </si>
  <si>
    <t>181911102</t>
  </si>
  <si>
    <t>Úprava pláně vyrovnáním výškových rozdílů ručně v hornině třídy těžitelnosti I skupiny 1 a 2 se zhutněním</t>
  </si>
  <si>
    <t>876326970</t>
  </si>
  <si>
    <t>https://podminky.urs.cz/item/CS_URS_2024_01/181911102</t>
  </si>
  <si>
    <t>7*8  "venkovní plocha</t>
  </si>
  <si>
    <t>14</t>
  </si>
  <si>
    <t>181912112</t>
  </si>
  <si>
    <t>Úprava pláně vyrovnáním výškových rozdílů ručně v hornině třídy těžitelnosti I skupiny 3 se zhutněním</t>
  </si>
  <si>
    <t>-327450012</t>
  </si>
  <si>
    <t>https://podminky.urs.cz/item/CS_URS_2024_01/181912112</t>
  </si>
  <si>
    <t>4,70*7*2  "garáže</t>
  </si>
  <si>
    <t>Zakládání</t>
  </si>
  <si>
    <t>15</t>
  </si>
  <si>
    <t>213311151</t>
  </si>
  <si>
    <t>Polštáře zhutněné pod základy ze štěrkodrti netříděné</t>
  </si>
  <si>
    <t>2055435121</t>
  </si>
  <si>
    <t>https://podminky.urs.cz/item/CS_URS_2024_01/213311151</t>
  </si>
  <si>
    <t>70*0,25  " skl. podlahy IV</t>
  </si>
  <si>
    <t>16</t>
  </si>
  <si>
    <t>279311115</t>
  </si>
  <si>
    <t>Postupné podbetonování základového zdiva jakékoliv tloušťky, bez výkopu, bez zapažení a bednění z betonu prostého bez zvláštních nároků na prostředí tř. C 20/25</t>
  </si>
  <si>
    <t>438164944</t>
  </si>
  <si>
    <t>https://podminky.urs.cz/item/CS_URS_2024_01/279311115</t>
  </si>
  <si>
    <t>(1,05+0,65+0,60)*0,70*0,55</t>
  </si>
  <si>
    <t>17</t>
  </si>
  <si>
    <t>279351411</t>
  </si>
  <si>
    <t>Bednění základového zdiva při podbetonování pro plochy rovinné zřízení</t>
  </si>
  <si>
    <t>-1294431520</t>
  </si>
  <si>
    <t>https://podminky.urs.cz/item/CS_URS_2024_01/279351411</t>
  </si>
  <si>
    <t>((1,1+0,60)*2+(0,65+0,60)*2+(0,60+0,60)*2)*0,70</t>
  </si>
  <si>
    <t>18</t>
  </si>
  <si>
    <t>279351412</t>
  </si>
  <si>
    <t>Bednění základového zdiva při podbetonování pro plochy rovinné odstranění</t>
  </si>
  <si>
    <t>-1143005068</t>
  </si>
  <si>
    <t>https://podminky.urs.cz/item/CS_URS_2024_01/279351412</t>
  </si>
  <si>
    <t>5,81</t>
  </si>
  <si>
    <t>Svislé a kompletní konstrukce</t>
  </si>
  <si>
    <t>19</t>
  </si>
  <si>
    <t>310232075</t>
  </si>
  <si>
    <t>Zazdívka otvorů ve zdivu nadzákladovém děrovanými broušenými cihlami plochy přes 1 m2 do 4 m2 na tenkovrstvou maltu, tl. zdiva 440 mm</t>
  </si>
  <si>
    <t>-399925674</t>
  </si>
  <si>
    <t>https://podminky.urs.cz/item/CS_URS_2024_01/310232075</t>
  </si>
  <si>
    <t>0,80*1,20*2  "otvory věž</t>
  </si>
  <si>
    <t>20</t>
  </si>
  <si>
    <t>311235151</t>
  </si>
  <si>
    <t>Zdivo jednovrstvé z cihel děrovaných broušených na celoplošnou tenkovrstvou maltu, pevnost cihel do P10, tl. zdiva 300 mm</t>
  </si>
  <si>
    <t>-1152373144</t>
  </si>
  <si>
    <t>https://podminky.urs.cz/item/CS_URS_2024_01/311235151</t>
  </si>
  <si>
    <t>(21,20+6,40+19,95+10,75)*1,45 "2.NP nadezdívka</t>
  </si>
  <si>
    <t>(10,75*4,050)/2+((10,75*4,050)/2)-(4,2*3/2)  "štíty</t>
  </si>
  <si>
    <t>-(1,20*1,50*3+1,1*2,1+0,5*0,5)  "odečet otvorů</t>
  </si>
  <si>
    <t>Součet</t>
  </si>
  <si>
    <t>317168052</t>
  </si>
  <si>
    <t>Překlady keramické vysoké osazené do maltového lože, šířky překladu 70 mm výšky 238 mm, délky 1250 mm</t>
  </si>
  <si>
    <t>kus</t>
  </si>
  <si>
    <t>-229493210</t>
  </si>
  <si>
    <t>https://podminky.urs.cz/item/CS_URS_2024_01/317168052</t>
  </si>
  <si>
    <t>22</t>
  </si>
  <si>
    <t>317234410</t>
  </si>
  <si>
    <t>Vyzdívka mezi nosníky cihlami pálenými na maltu cementovou</t>
  </si>
  <si>
    <t>-1052602742</t>
  </si>
  <si>
    <t>https://podminky.urs.cz/item/CS_URS_2024_01/317234410</t>
  </si>
  <si>
    <t>3,5*0,15*0,25+3,35*0,15*0,25+1,9*0,15*2*0,15+1,1*0,30*0,12*3  "dodatečné otvory</t>
  </si>
  <si>
    <t>1,50*0,14*0,20*8  "2.NP nové otvory</t>
  </si>
  <si>
    <t>23</t>
  </si>
  <si>
    <t>317941123</t>
  </si>
  <si>
    <t>Osazování ocelových válcovaných nosníků na zdivu I nebo IE nebo U nebo UE nebo L č. 14 až 22 nebo výšky do 220 mm</t>
  </si>
  <si>
    <t>952524568</t>
  </si>
  <si>
    <t>https://podminky.urs.cz/item/CS_URS_2024_01/317941123</t>
  </si>
  <si>
    <t>1,50*8*14,40/1000   "2. NP I č. 140 dl. 1,50 m 8 kusů</t>
  </si>
  <si>
    <t>24</t>
  </si>
  <si>
    <t>M</t>
  </si>
  <si>
    <t>13010716</t>
  </si>
  <si>
    <t>ocel profilová jakost S235JR (11 375) průřez I (IPN) 140</t>
  </si>
  <si>
    <t>1201406124</t>
  </si>
  <si>
    <t>0,173*1,07 'Přepočtené koeficientem množství</t>
  </si>
  <si>
    <t>25</t>
  </si>
  <si>
    <t>317944321</t>
  </si>
  <si>
    <t>Válcované nosníky dodatečně osazované do připravených otvorů bez zazdění hlav do č. 12</t>
  </si>
  <si>
    <t>616788808</t>
  </si>
  <si>
    <t>https://podminky.urs.cz/item/CS_URS_2024_01/317944321</t>
  </si>
  <si>
    <t>1,40*4*11,10/1000  "1.NP I č. 120 dl. 1,40 m</t>
  </si>
  <si>
    <t>1,40*2*11,10/1000  "2.NP I č. 120 dl. 1,40 m</t>
  </si>
  <si>
    <t>0,093*1,07 'Přepočtené koeficientem množství</t>
  </si>
  <si>
    <t>26</t>
  </si>
  <si>
    <t>317944323</t>
  </si>
  <si>
    <t>Válcované nosníky dodatečně osazované do připravených otvorů bez zazdění hlav č. 14 až 22</t>
  </si>
  <si>
    <t>1275957955</t>
  </si>
  <si>
    <t>https://podminky.urs.cz/item/CS_URS_2024_01/317944323</t>
  </si>
  <si>
    <t>2,30*2*14,40/1000  " I č. 140 dl. 2,30 m</t>
  </si>
  <si>
    <t>3,80*3*36,20/1000  " I č. 240 dl. 3,80 m</t>
  </si>
  <si>
    <t>4*3*36,20/1000  " I č. 240 dl. 4,00 m</t>
  </si>
  <si>
    <t>0,913*1,07 'Přepočtené koeficientem množství</t>
  </si>
  <si>
    <t>27</t>
  </si>
  <si>
    <t>342241192</t>
  </si>
  <si>
    <t>Příčky nebo přizdívky jednoduché z cihel nebo příčkovek pálených na maltu MVC nebo MC Příplatek k cenám za vyzdívání stěn nebo příček hrázděných do ocelové kostry</t>
  </si>
  <si>
    <t>-764037821</t>
  </si>
  <si>
    <t>https://podminky.urs.cz/item/CS_URS_2024_01/342241192</t>
  </si>
  <si>
    <t>0,9*1,3   "zazdívání předstěnové instalace pro WC</t>
  </si>
  <si>
    <t>28</t>
  </si>
  <si>
    <t>342244201</t>
  </si>
  <si>
    <t>Příčky jednoduché z cihel děrovaných broušených, na tenkovrstvou maltu, pevnost cihel do P15, tl. příčky 80 mm</t>
  </si>
  <si>
    <t>-2012902078</t>
  </si>
  <si>
    <t>https://podminky.urs.cz/item/CS_URS_2024_01/342244201</t>
  </si>
  <si>
    <t>(2,85*3+0,90+4,35+0,90+2,95+0,60)*3,60-(0,9*2,05*2+0,8*2,05)</t>
  </si>
  <si>
    <t>29</t>
  </si>
  <si>
    <t>342244221</t>
  </si>
  <si>
    <t>Příčky jednoduché z cihel děrovaných broušených, na tenkovrstvou maltu, pevnost cihel do P15, tl. příčky 140 mm</t>
  </si>
  <si>
    <t>-7849666</t>
  </si>
  <si>
    <t>https://podminky.urs.cz/item/CS_URS_2024_01/342244221</t>
  </si>
  <si>
    <t>(4,75+6,55+1,35)*3,60-(0,9*2,05*3+1*2,05)</t>
  </si>
  <si>
    <t>30</t>
  </si>
  <si>
    <t>342291121</t>
  </si>
  <si>
    <t>Ukotvení příček plochými kotvami, do konstrukce cihelné</t>
  </si>
  <si>
    <t>m</t>
  </si>
  <si>
    <t>-2012030260</t>
  </si>
  <si>
    <t>https://podminky.urs.cz/item/CS_URS_2024_01/342291121</t>
  </si>
  <si>
    <t>P</t>
  </si>
  <si>
    <t>Poznámka k položce:_x000D_
- zaseknout do stávajícího zdiva</t>
  </si>
  <si>
    <t>3,60*9</t>
  </si>
  <si>
    <t>31</t>
  </si>
  <si>
    <t>346244381</t>
  </si>
  <si>
    <t>Plentování ocelových válcovaných nosníků jednostranné cihlami na maltu, výška stojiny do 200 mm</t>
  </si>
  <si>
    <t>-926898347</t>
  </si>
  <si>
    <t>https://podminky.urs.cz/item/CS_URS_2024_01/346244381</t>
  </si>
  <si>
    <t>2,30*0,15*2+1,40*0,12*2*2+1,4*0,12*2  "vybourané otvory</t>
  </si>
  <si>
    <t>1,50*0,14*8  "2.NP nové otvory</t>
  </si>
  <si>
    <t>32</t>
  </si>
  <si>
    <t>346244382</t>
  </si>
  <si>
    <t>Plentování ocelových válcovaných nosníků jednostranné cihlami na maltu, výška stojiny přes 200 do 300 mm</t>
  </si>
  <si>
    <t>2023539584</t>
  </si>
  <si>
    <t>https://podminky.urs.cz/item/CS_URS_2024_01/346244382</t>
  </si>
  <si>
    <t>4*0,240*2+3,8*0,24*2</t>
  </si>
  <si>
    <t>33</t>
  </si>
  <si>
    <t>346272246</t>
  </si>
  <si>
    <t>Přizdívky z pórobetonových tvárnic objemová hmotnost do 500 kg/m3, na tenké maltové lože, tloušťka přizdívky 125 mm</t>
  </si>
  <si>
    <t>1119592850</t>
  </si>
  <si>
    <t>https://podminky.urs.cz/item/CS_URS_2024_01/346272246</t>
  </si>
  <si>
    <t>0,90*1,30  "06</t>
  </si>
  <si>
    <t>Vodorovné konstrukce</t>
  </si>
  <si>
    <t>34</t>
  </si>
  <si>
    <t>411171131</t>
  </si>
  <si>
    <t>Montáž ocelové konstrukce podlah a plošin pokrytou rošty hmotnosti konstrukce podlahy do 30 kg/m2</t>
  </si>
  <si>
    <t>639852822</t>
  </si>
  <si>
    <t>https://podminky.urs.cz/item/CS_URS_2024_01/411171131</t>
  </si>
  <si>
    <t>8*0,022+0,200+0,080   "plošina věže Z č. 38</t>
  </si>
  <si>
    <t>35</t>
  </si>
  <si>
    <t>411M1</t>
  </si>
  <si>
    <t>Konstrukce ocelové plošiny věže včetně povrchové úpravy nátěrem</t>
  </si>
  <si>
    <t>kg</t>
  </si>
  <si>
    <t>-1997268875</t>
  </si>
  <si>
    <t>Poznámka k položce:_x000D_
- RAL 9006</t>
  </si>
  <si>
    <t>456</t>
  </si>
  <si>
    <t>456*1,07 'Přepočtené koeficientem množství</t>
  </si>
  <si>
    <t>36</t>
  </si>
  <si>
    <t>413231221</t>
  </si>
  <si>
    <t>Zazdívka zhlaví stropních trámů nebo válcovaných nosníků pálenými cihlami trámů, průřezu přes 0,02 do 0,04 m2</t>
  </si>
  <si>
    <t>-128890957</t>
  </si>
  <si>
    <t>https://podminky.urs.cz/item/CS_URS_2024_01/413231221</t>
  </si>
  <si>
    <t xml:space="preserve">5   "trámy 2.NP </t>
  </si>
  <si>
    <t xml:space="preserve">26   " krokve pultová střecha </t>
  </si>
  <si>
    <t>37</t>
  </si>
  <si>
    <t>413232211</t>
  </si>
  <si>
    <t>Zazdívka zhlaví stropních trámů nebo válcovaných nosníků pálenými cihlami válcovaných nosníků, výšky do 150 mm</t>
  </si>
  <si>
    <t>341856971</t>
  </si>
  <si>
    <t>https://podminky.urs.cz/item/CS_URS_2024_01/413232211</t>
  </si>
  <si>
    <t>3*2+2*2+2*2 +2*2*3  "1.NP</t>
  </si>
  <si>
    <t>2*2  "2.NP</t>
  </si>
  <si>
    <t>38</t>
  </si>
  <si>
    <t>413232221</t>
  </si>
  <si>
    <t>Zazdívka zhlaví stropních trámů nebo válcovaných nosníků pálenými cihlami válcovaných nosníků, výšky přes 150 do 300 mm</t>
  </si>
  <si>
    <t>-1564439905</t>
  </si>
  <si>
    <t>https://podminky.urs.cz/item/CS_URS_2024_01/413232221</t>
  </si>
  <si>
    <t>1  " rám R1 dl. 6,90 m</t>
  </si>
  <si>
    <t xml:space="preserve">4*2  " nosníky plošiny věže </t>
  </si>
  <si>
    <t>3*2+3*2   "1.NP  Ič. 240</t>
  </si>
  <si>
    <t>39</t>
  </si>
  <si>
    <t>441171121</t>
  </si>
  <si>
    <t>Montáž ocelové konstrukce zastřešení (vazníky, krovy) hmotnosti jednotlivých prvků přes 30 do 50 kg/m, délky do 12 m</t>
  </si>
  <si>
    <t>1686593329</t>
  </si>
  <si>
    <t>https://podminky.urs.cz/item/CS_URS_2024_01/441171121</t>
  </si>
  <si>
    <t>5*0,595+0,380  "ocelové rámy krovu Z č.42a a 42b</t>
  </si>
  <si>
    <t>40</t>
  </si>
  <si>
    <t>411M</t>
  </si>
  <si>
    <t>Konstrukce ocelových rámů krovu R1 a R1 včetně povrchové úpravy nátěrem</t>
  </si>
  <si>
    <t>951596810</t>
  </si>
  <si>
    <t>5*595  "rám R1 dl. 10,50 m 5 ks</t>
  </si>
  <si>
    <t>1*380  "rám R1 dl. 6,90 m 1 ks</t>
  </si>
  <si>
    <t>3355*1,07 'Přepočtené koeficientem množství</t>
  </si>
  <si>
    <t>Komunikace pozemní</t>
  </si>
  <si>
    <t>41</t>
  </si>
  <si>
    <t>564861013</t>
  </si>
  <si>
    <t>Podklad ze štěrkodrti ŠD s rozprostřením a zhutněním plochy jednotlivě do 100 m2, po zhutnění tl. 220 mm</t>
  </si>
  <si>
    <t>1568818012</t>
  </si>
  <si>
    <t>https://podminky.urs.cz/item/CS_URS_2024_01/564861013</t>
  </si>
  <si>
    <t>7*8   "vjezd</t>
  </si>
  <si>
    <t>42</t>
  </si>
  <si>
    <t>581151115</t>
  </si>
  <si>
    <t>Kryt cementobetonový silničních komunikací skupiny CB I tl. 300 mm</t>
  </si>
  <si>
    <t>1027255508</t>
  </si>
  <si>
    <t>https://podminky.urs.cz/item/CS_URS_2024_01/581151115</t>
  </si>
  <si>
    <t xml:space="preserve">56*0,30  </t>
  </si>
  <si>
    <t>43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</si>
  <si>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</si>
  <si>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</si>
  <si>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-270091645</t>
  </si>
  <si>
    <t>https://podminky.urs.cz/item/CS_URS_2024_01/596212211</t>
  </si>
  <si>
    <t>56</t>
  </si>
  <si>
    <t>44</t>
  </si>
  <si>
    <t>59245013</t>
  </si>
  <si>
    <t>dlažba zámková betonová tvaru I 200x165mm tl 80mm přírodní</t>
  </si>
  <si>
    <t>1665056202</t>
  </si>
  <si>
    <t>56*1,05 'Přepočtené koeficientem množství</t>
  </si>
  <si>
    <t>45</t>
  </si>
  <si>
    <t>919716111</t>
  </si>
  <si>
    <t>Ocelová výztuž cementobetonového krytu ze svařovaných sítí hmotnosti do 7,5 kg/m2</t>
  </si>
  <si>
    <t>-2111001973</t>
  </si>
  <si>
    <t>https://podminky.urs.cz/item/CS_URS_2024_01/919716111</t>
  </si>
  <si>
    <t>56*4,335/1000  "síť 100/100/6 mm</t>
  </si>
  <si>
    <t>0,243*1,25 'Přepočtené koeficientem množství</t>
  </si>
  <si>
    <t>Úpravy povrchů, podlahy a osazování výplní</t>
  </si>
  <si>
    <t>46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</si>
  <si>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</si>
  <si>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</si>
  <si>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1194201634</t>
  </si>
  <si>
    <t>https://podminky.urs.cz/item/CS_URS_2024_01/611325417</t>
  </si>
  <si>
    <t>297   "stávající stropy</t>
  </si>
  <si>
    <t>-(5,42+2,70+6,15 )  "odečet SDK č.m. 03+06+07  1.NP</t>
  </si>
  <si>
    <t>47</t>
  </si>
  <si>
    <t>612321121</t>
  </si>
  <si>
    <t>Omítka vápenocementová vnitřních ploch nanášená ručně jednovrstvá, tloušťky do 10 mm hladká svislých konstrukcí stěn</t>
  </si>
  <si>
    <t>572658263</t>
  </si>
  <si>
    <t>https://podminky.urs.cz/item/CS_URS_2024_01/612321121</t>
  </si>
  <si>
    <t>(2,85+1,9+2,85+1,9)*2,10-0,9*2  " č.m. 03</t>
  </si>
  <si>
    <t>(2,85+1,8+2,85+1,8)*2,1-0,9*2  "č.m. 05</t>
  </si>
  <si>
    <t>(1,7+0,9+0,9)*2,1-0,8*2+(1,2+0,9+0,9)*2,1-0,8*2   " č. m. 06</t>
  </si>
  <si>
    <t>(1,8+2,85)*2,1  "č.m. 10</t>
  </si>
  <si>
    <t>4,20+4,80  "ostění +parapety pod obklad</t>
  </si>
  <si>
    <t>48</t>
  </si>
  <si>
    <t>612321141</t>
  </si>
  <si>
    <t>Omítka vápenocementová vnitřních ploch nanášená ručně dvouvrstvá, tloušťky jádrové omítky do 10 mm a tloušťky štuku do 3 mm štuková svislých konstrukcí stěn</t>
  </si>
  <si>
    <t>775352180</t>
  </si>
  <si>
    <t>https://podminky.urs.cz/item/CS_URS_2024_01/612321141</t>
  </si>
  <si>
    <t>((2,85*3+0,90+4,35+0,90+2,95+0,60)*3,60-(0,9*2,05*2+0,8*2,05))*2  "nové příčky tl. 100 mm</t>
  </si>
  <si>
    <t>((4,75+6,55+1,35)*3,60-(0,9*2,05*3+1*2,05))*2 "nové příčky tl. 140 mm</t>
  </si>
  <si>
    <t>- 65,095  "omítka pod obklad</t>
  </si>
  <si>
    <t>49</t>
  </si>
  <si>
    <t>612325302</t>
  </si>
  <si>
    <t>Vápenocementová omítka ostění nebo nadpraží štuková</t>
  </si>
  <si>
    <t>-1535510448</t>
  </si>
  <si>
    <t>https://podminky.urs.cz/item/CS_URS_2024_01/612325302</t>
  </si>
  <si>
    <t>(1,50*2+1,20)*0,20*3+(1,1+2,1*2)*0,15  "otvory 2.NP</t>
  </si>
  <si>
    <t>50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</si>
  <si>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</si>
  <si>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</si>
  <si>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-2007380062</t>
  </si>
  <si>
    <t>https://podminky.urs.cz/item/CS_URS_2024_01/612325417</t>
  </si>
  <si>
    <t>"01" 4,60*3,5-(0,9*2)+(2*2+1)*0,20</t>
  </si>
  <si>
    <t>"08" 6,55*3,5-(3,1*3,6)+0,45*2*3,50</t>
  </si>
  <si>
    <t>"09" (3,05+2,15+1,25)*3,5-(1*2+0,7*2)</t>
  </si>
  <si>
    <t>"14" (4,55+2,45)*3,80-(0,9*2)</t>
  </si>
  <si>
    <t>"15-18" (0,51+4,75+0,50+0,45+0,50+4,8+10,80+0,3*4+4,40+2,45+4,60+7,50+0,20*2+0,35+0,9+0,79+0,30+3,25+0,65*2+0,60+0,45+1,40+0,15+2)*3,80</t>
  </si>
  <si>
    <t>"15-18" (1,4*2+0,15+0,45*4+0,6*4*2+1*2+0,15+0,40*8)*3,80</t>
  </si>
  <si>
    <t>"10+11"  (4,2*2+1,8+6+7,9)*3,5+(2*2+1)*0,35+(2*2+1)*0,15+(1,5+1,8)*2*0,25</t>
  </si>
  <si>
    <t>"02+03+0,4+05+06+07" (2,85+3,7+1,9+3,6+1,8+3+2,9+1,15+1,35+0,8+1,75+2,05+0,5*2+0,10)*3,5+(1,5*2+1,2)*0,15*2+(0,9*2+0,6)*0,15*2</t>
  </si>
  <si>
    <t>51</t>
  </si>
  <si>
    <t>619995001</t>
  </si>
  <si>
    <t>Začištění omítek (s dodáním hmot) kolem oken, dveří, podlah, obkladů apod.</t>
  </si>
  <si>
    <t>1512822131</t>
  </si>
  <si>
    <t>https://podminky.urs.cz/item/CS_URS_2024_01/619995001</t>
  </si>
  <si>
    <t>(2+0,70+2)*2*3  "kolem vyměněných dveří na WC</t>
  </si>
  <si>
    <t>52</t>
  </si>
  <si>
    <t>621531012</t>
  </si>
  <si>
    <t>Omítka tenkovrstvá silikonová vnějších ploch probarvená bez penetrace zatíraná (škrábaná), zrnitost 1,5 mm podhledů</t>
  </si>
  <si>
    <t>-1110755934</t>
  </si>
  <si>
    <t>https://podminky.urs.cz/item/CS_URS_2024_01/621531012</t>
  </si>
  <si>
    <t>20,70*0,50   " římsa</t>
  </si>
  <si>
    <t>53</t>
  </si>
  <si>
    <t>622143003</t>
  </si>
  <si>
    <t>Montáž omítkových profilů plastových, pozinkovaných nebo dřevěných upevněných vtlačením do podkladní vrstvy nebo přibitím rohových s tkaninou</t>
  </si>
  <si>
    <t>627654753</t>
  </si>
  <si>
    <t>https://podminky.urs.cz/item/CS_URS_2024_01/622143003</t>
  </si>
  <si>
    <t>10*3,80+4*1+1</t>
  </si>
  <si>
    <t>54</t>
  </si>
  <si>
    <t>55343022</t>
  </si>
  <si>
    <t>profil rohový Pz s kulatou úzkou hlavou pro vnitřní omítky tl 12mm</t>
  </si>
  <si>
    <t>-1314707208</t>
  </si>
  <si>
    <t>10*2,5*2</t>
  </si>
  <si>
    <t>55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</si>
  <si>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</si>
  <si>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</si>
  <si>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719052817</t>
  </si>
  <si>
    <t>https://podminky.urs.cz/item/CS_URS_2024_01/622143004</t>
  </si>
  <si>
    <t>63+28</t>
  </si>
  <si>
    <t>59051516</t>
  </si>
  <si>
    <t>profil začišťovací PVC pro ostění vnitřních omítek</t>
  </si>
  <si>
    <t>-108561417</t>
  </si>
  <si>
    <t>40*2,5</t>
  </si>
  <si>
    <t>57</t>
  </si>
  <si>
    <t>622221031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</si>
  <si>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120 do 160 mm</t>
  </si>
  <si>
    <t>-1055120650</t>
  </si>
  <si>
    <t>https://podminky.urs.cz/item/CS_URS_2024_01/622221031</t>
  </si>
  <si>
    <t>358</t>
  </si>
  <si>
    <t>58</t>
  </si>
  <si>
    <t>63151538</t>
  </si>
  <si>
    <t>deska tepelně izolační minerální kontaktních fasád podélné vlákno λ=0,035-0,036 tl 160mm</t>
  </si>
  <si>
    <t>-439518578</t>
  </si>
  <si>
    <t>358*1,1 'Přepočtené koeficientem množství</t>
  </si>
  <si>
    <t>59</t>
  </si>
  <si>
    <t>622222001</t>
  </si>
  <si>
    <t>Montáž kontaktního zateplení vnějšího ostění, nadpraží nebo parapetu lepením z desek z minerální vlny s podélnou nebo kolmou orientací vláken nebo z kombinovaných desek (dodávka ve specifikaci) hloubky špalet do 200 mm, tloušťky desek do 40 mm</t>
  </si>
  <si>
    <t>621276444</t>
  </si>
  <si>
    <t>https://podminky.urs.cz/item/CS_URS_2024_01/622222001</t>
  </si>
  <si>
    <t>PSC</t>
  </si>
  <si>
    <t xml:space="preserve">Poznámka k souboru cen:_x000D_
1. V cenách jsou započteny náklady na:_x000D_
a) upevnění desek celoplošným lepením,_x000D_
b) přestěrkování izolačních desek,_x000D_
c) vložení sklovláknité výztužné tkaniny,_x000D_
d) osazení a dodávku rohovníků._x000D_
2. V cenách nejsou započteny náklady na:_x000D_
a) dodávku desek tepelné izolace; tyto se ocení ve specifikaci; ztratné lze stanovit ve výši 10%,_x000D_
b) provedení konečné povrchové úpravy:_x000D_
- vrchní tenkovrstvou omítkou; tyto se ocení příslušnými cenami této části katalogu_x000D_
- nátěrem; tyto se ocení příslušnými cenami části A07 katalogu 800-783 Nátěry_x000D_
3. Pro ocenění montáže kontaktního zateplení ostění nebo nadpraží hloubky přes 400 mm se použijí ceny souboru cen 62. 2.- 1… Montáž kontaktního zateplení lepením a mechanickým kotvením._x000D_
</t>
  </si>
  <si>
    <t>63+28  "ostění+nadpraží</t>
  </si>
  <si>
    <t>60</t>
  </si>
  <si>
    <t>28376801</t>
  </si>
  <si>
    <t>deska fenolická tepelně izolační fasádní λ=0,021 tl 30mm</t>
  </si>
  <si>
    <t>-1459433163</t>
  </si>
  <si>
    <t>91*0,10</t>
  </si>
  <si>
    <t>9,1*1,1 'Přepočtené koeficientem množství</t>
  </si>
  <si>
    <t>61</t>
  </si>
  <si>
    <t>622251105</t>
  </si>
  <si>
    <t>Montáž kontaktního zateplení lepením a mechanickým kotvením Příplatek k cenám za zápustnou montáž kotev s použitím tepelněizolačních zátek na vnější stěny z minerální vlny</t>
  </si>
  <si>
    <t>364112619</t>
  </si>
  <si>
    <t>https://podminky.urs.cz/item/CS_URS_2024_01/622251105</t>
  </si>
  <si>
    <t xml:space="preserve">Poznámka k souboru cen:_x000D_
1. V cenách jsou započteny náklady na:_x000D_
a) upevnění desek lepením a talířovými hmoždinkami,_x000D_
b) přestěrkování izolačních desek,_x000D_
c) vložení sklovláknité výztužné tkaniny,_x000D_
d) uzavření otvorů po kotvách lešení._x000D_
2. V cenách nejsou započteny náklady na:_x000D_
a) dodávku desek tepelné izolace; tyto se ocení ve specifikaci, ztratné lze stanovit ve výši 5%,_x000D_
b) provedení konečné povrchové úpravy:_x000D_
- vrchní tenkovrstvou omítkou, tyto se ocení příslušnými cenami této části katalogu_x000D_
- nátěrem; tyto se ocení příslušnými cenami části A07 katalogu 800-783_x000D_
- keramickým obkladem; tyto se ocení příslušnými cenami souboru cen části A01 katalogu 800-781 Obklady keramické,_x000D_
c) osazení profilů, tyto se ocení příslušnými cenami této části katalogu._x000D_
3. V cenách 621 25-1101 až -1107 jsou započteny náklady na osazení a dodávku tepelněizolačních zátek v počtu 10 ks/m2 pro podhledy._x000D_
4. V cenách 622 25-1101 až -1107 jsou započteny náklady na osazení a dodávku tepelněizolačních zátek v počtu 8 ks/m2 pro stěny._x000D_
5. Kombinovaná deska je např. sendvičově uspořádaná deska tvořena izolačním jádrem z grafitového polystyrenu a krycí deskou z minerální vlny._x000D_
</t>
  </si>
  <si>
    <t>368</t>
  </si>
  <si>
    <t>62</t>
  </si>
  <si>
    <t>622252001</t>
  </si>
  <si>
    <t>Montáž profilů kontaktního zateplení zakládacích soklových připevněných hmoždinkami</t>
  </si>
  <si>
    <t>-960662927</t>
  </si>
  <si>
    <t>https://podminky.urs.cz/item/CS_URS_2024_01/622252001</t>
  </si>
  <si>
    <t xml:space="preserve">Poznámka k souboru cen:_x000D_
1. V cenách jsou započteny náklady na osazení lišt._x000D_
2. V cenách nejsou započteny náklady dodávku lišt; tyto se ocení ve specifikaci. Ztratné lze stanovit ve výši 5%._x000D_
</t>
  </si>
  <si>
    <t>21+15,9+6,9+23,9+4,9  "pro kontaktní zateplení</t>
  </si>
  <si>
    <t>63</t>
  </si>
  <si>
    <t>59051653</t>
  </si>
  <si>
    <t>profil zakládací Al tl 0,7mm pro ETICS pro izolant tl 160mm</t>
  </si>
  <si>
    <t>495864048</t>
  </si>
  <si>
    <t>30*2,50</t>
  </si>
  <si>
    <t>75*1,1 'Přepočtené koeficientem množství</t>
  </si>
  <si>
    <t>64</t>
  </si>
  <si>
    <t>622252002</t>
  </si>
  <si>
    <t>Montáž profilů kontaktního zateplení ostatních stěnových, dilatačních apod. lepených do tmelu</t>
  </si>
  <si>
    <t>-1978840257</t>
  </si>
  <si>
    <t>https://podminky.urs.cz/item/CS_URS_2024_01/622252002</t>
  </si>
  <si>
    <t>63+28+13+24+63</t>
  </si>
  <si>
    <t>65</t>
  </si>
  <si>
    <t>59051510</t>
  </si>
  <si>
    <t>profil začišťovací s okapnicí PVC s výztužnou tkaninou pro nadpraží ETICS</t>
  </si>
  <si>
    <t>-1493260637</t>
  </si>
  <si>
    <t>28*1,01 'Přepočtené koeficientem množství</t>
  </si>
  <si>
    <t>66</t>
  </si>
  <si>
    <t>59051476</t>
  </si>
  <si>
    <t>profil začišťovací PVC 9mm s výztužnou tkaninou pro ostění ETICS</t>
  </si>
  <si>
    <t>1227787054</t>
  </si>
  <si>
    <t>91*1,1 'Přepočtené koeficientem množství</t>
  </si>
  <si>
    <t>67</t>
  </si>
  <si>
    <t>59051512</t>
  </si>
  <si>
    <t>profil začišťovací s okapnicí PVC s výztužnou tkaninou pro parapet ETICS</t>
  </si>
  <si>
    <t>2059277395</t>
  </si>
  <si>
    <t>13*1,1 'Přepočtené koeficientem množství</t>
  </si>
  <si>
    <t>68</t>
  </si>
  <si>
    <t>63127416</t>
  </si>
  <si>
    <t>profil rohový PVC 23x23mm s výztužnou tkaninou š 100mm pro ETICS</t>
  </si>
  <si>
    <t>1141000953</t>
  </si>
  <si>
    <t>3,80*2+5,50*3+63</t>
  </si>
  <si>
    <t>87,1*1,1 'Přepočtené koeficientem množství</t>
  </si>
  <si>
    <t>69</t>
  </si>
  <si>
    <t>622325109</t>
  </si>
  <si>
    <t>Oprava vápenocementové omítky vnějších ploch stupně členitosti 1 hladké stěn, v rozsahu opravované plochy přes 80 do 100%</t>
  </si>
  <si>
    <t>-1646702820</t>
  </si>
  <si>
    <t>https://podminky.urs.cz/item/CS_URS_2024_01/622325109</t>
  </si>
  <si>
    <t>70</t>
  </si>
  <si>
    <t>622325202</t>
  </si>
  <si>
    <t>Oprava vápenocementové omítky vnějších ploch stupně členitosti 1 štukové stěn, v rozsahu opravované plochy přes 10 do 30%</t>
  </si>
  <si>
    <t>1351447196</t>
  </si>
  <si>
    <t>https://podminky.urs.cz/item/CS_URS_2024_01/622325202</t>
  </si>
  <si>
    <t>(2,65+4,20)*9,35-(0,8*1,2*4)+2,65*4+(3,35-0,45)*4,20/2+0,45*4,20  "oprava omítky věže 20%</t>
  </si>
  <si>
    <t>71</t>
  </si>
  <si>
    <t>622511112</t>
  </si>
  <si>
    <t>Omítka tenkovrstvá akrylátová vnějších ploch probarvená bez penetrace mozaiková střednězrnná stěn</t>
  </si>
  <si>
    <t>1031644869</t>
  </si>
  <si>
    <t>https://podminky.urs.cz/item/CS_URS_2024_01/622511112</t>
  </si>
  <si>
    <t>39  "sokl</t>
  </si>
  <si>
    <t>72</t>
  </si>
  <si>
    <t>622531012</t>
  </si>
  <si>
    <t>Omítka tenkovrstvá silikonová vnějších ploch probarvená bez penetrace zatíraná (škrábaná), zrnitost 1,5 mm stěn</t>
  </si>
  <si>
    <t>1100228491</t>
  </si>
  <si>
    <t>https://podminky.urs.cz/item/CS_URS_2024_01/622531012</t>
  </si>
  <si>
    <t>327+91*0,25</t>
  </si>
  <si>
    <t>73</t>
  </si>
  <si>
    <t>629991012</t>
  </si>
  <si>
    <t>Zakrytí vnějších ploch před znečištěním včetně pozdějšího odkrytí výplní otvorů a svislých ploch fólií přilepenou na začišťovací lištu</t>
  </si>
  <si>
    <t>-897530165</t>
  </si>
  <si>
    <t>https://podminky.urs.cz/item/CS_URS_2024_01/629991012</t>
  </si>
  <si>
    <t xml:space="preserve">Poznámka k souboru cen:_x000D_
1. V ceně -1012 nejsou započteny náklady na dodávku a montáž začišťovací lišty; tyto se oceňují cenou 622 14-3004 této části katalogu a materiálem ve specifikaci._x000D_
</t>
  </si>
  <si>
    <t>1,8*3+2+9,90*2+9*2+0,54*2+1,8*2+2+2,7+0,96*2</t>
  </si>
  <si>
    <t>74</t>
  </si>
  <si>
    <t>629995101</t>
  </si>
  <si>
    <t>Očištění vnějších ploch tlakovou vodou omytím</t>
  </si>
  <si>
    <t>-1501238047</t>
  </si>
  <si>
    <t>https://podminky.urs.cz/item/CS_URS_2024_01/629995101</t>
  </si>
  <si>
    <t>368   "stávající fasáda</t>
  </si>
  <si>
    <t>75</t>
  </si>
  <si>
    <t>629995101.1</t>
  </si>
  <si>
    <t>Očištění vnitřních ploch tlakovou vodou omytím</t>
  </si>
  <si>
    <t>-1841020128</t>
  </si>
  <si>
    <t>Poznámka k položce:_x000D_
- podlahy skl. I-III</t>
  </si>
  <si>
    <t>6,21+20,08+3,81+12,25  " č.m. 01, 08, 09, 14 pod epoxid skl. I</t>
  </si>
  <si>
    <t>10,55+5,42+10,26+5,13+2,70+6,15+5,42+27,57 " č.m. 02-07, 10, 11 skl. II</t>
  </si>
  <si>
    <t>7,90  " č.m. 12 dkl. III</t>
  </si>
  <si>
    <t>76</t>
  </si>
  <si>
    <t>629999011</t>
  </si>
  <si>
    <t>Příplatky k cenám úprav vnějších povrchů za zvýšenou pracnost při provádění styku dvou barev nebo struktur na fasádě</t>
  </si>
  <si>
    <t>389948780</t>
  </si>
  <si>
    <t>https://podminky.urs.cz/item/CS_URS_2024_01/629999011</t>
  </si>
  <si>
    <t>20,70+((0,17+1,20+0,17)+(0,17+1,50+0,17))*2*3 + 2+(0,17+1,1+0,17+(0,17+2,1)*2) "římsa +okna +dveře 2. NP</t>
  </si>
  <si>
    <t>77</t>
  </si>
  <si>
    <t>631311115</t>
  </si>
  <si>
    <t>Mazanina z betonu prostého bez zvýšených nároků na prostředí tl. přes 50 do 80 mm tř. C 20/25</t>
  </si>
  <si>
    <t>1784698194</t>
  </si>
  <si>
    <t>https://podminky.urs.cz/item/CS_URS_2024_01/631311115</t>
  </si>
  <si>
    <t>7,92*0,055   "skl. III č.m. 12</t>
  </si>
  <si>
    <t>0,436*1,1 'Přepočtené koeficientem množství</t>
  </si>
  <si>
    <t>78</t>
  </si>
  <si>
    <t>631311125</t>
  </si>
  <si>
    <t>Mazanina z betonu prostého bez zvýšených nároků na prostředí tl. přes 80 do 120 mm tř. C 20/25</t>
  </si>
  <si>
    <t>133303818</t>
  </si>
  <si>
    <t>https://podminky.urs.cz/item/CS_URS_2024_01/631311125</t>
  </si>
  <si>
    <t>70*0,10   " skl. IV podkladní beton</t>
  </si>
  <si>
    <t>7*1,05 'Přepočtené koeficientem množství</t>
  </si>
  <si>
    <t>79</t>
  </si>
  <si>
    <t>631311135</t>
  </si>
  <si>
    <t>Mazanina z betonu prostého bez zvýšených nároků na prostředí tl. přes 120 do 240 mm tř. C 20/25</t>
  </si>
  <si>
    <t>550065239</t>
  </si>
  <si>
    <t>https://podminky.urs.cz/item/CS_URS_2024_01/631311135</t>
  </si>
  <si>
    <t>70*0,20   " skl. IV</t>
  </si>
  <si>
    <t>14*1,05 'Přepočtené koeficientem množství</t>
  </si>
  <si>
    <t>80</t>
  </si>
  <si>
    <t>631319011</t>
  </si>
  <si>
    <t>Příplatek k cenám mazanin za úpravu povrchu mazaniny přehlazením, mazanina tl. přes 50 do 80 mm</t>
  </si>
  <si>
    <t>1032760321</t>
  </si>
  <si>
    <t>https://podminky.urs.cz/item/CS_URS_2024_01/631319011</t>
  </si>
  <si>
    <t>0,480</t>
  </si>
  <si>
    <t>81</t>
  </si>
  <si>
    <t>631319013</t>
  </si>
  <si>
    <t>Příplatek k cenám mazanin za úpravu povrchu mazaniny přehlazením, mazanina tl. přes 120 do 240 mm</t>
  </si>
  <si>
    <t>1188831022</t>
  </si>
  <si>
    <t>https://podminky.urs.cz/item/CS_URS_2024_01/631319013</t>
  </si>
  <si>
    <t>14,70  "drátkobeton</t>
  </si>
  <si>
    <t>82</t>
  </si>
  <si>
    <t>631319173</t>
  </si>
  <si>
    <t>Příplatek k cenám mazanin za stržení povrchu spodní vrstvy mazaniny latí před vložením výztuže nebo pletiva pro tl. obou vrstev mazaniny přes 80 do 120 mm</t>
  </si>
  <si>
    <t>-1893784421</t>
  </si>
  <si>
    <t>https://podminky.urs.cz/item/CS_URS_2024_01/631319173</t>
  </si>
  <si>
    <t>7,35  "podkladní beton</t>
  </si>
  <si>
    <t>83</t>
  </si>
  <si>
    <t>631319202</t>
  </si>
  <si>
    <t>Příplatek k cenám betonových mazanin za vyztužení ocelovými vlákny (drátkobeton) objemové vyztužení 20 kg/m3</t>
  </si>
  <si>
    <t>-1996895095</t>
  </si>
  <si>
    <t>https://podminky.urs.cz/item/CS_URS_2024_01/631319202</t>
  </si>
  <si>
    <t>14,70</t>
  </si>
  <si>
    <t>84</t>
  </si>
  <si>
    <t>631362021</t>
  </si>
  <si>
    <t>Výztuž mazanin ze svařovaných sítí z drátů typu KARI</t>
  </si>
  <si>
    <t>-1254464175</t>
  </si>
  <si>
    <t>https://podminky.urs.cz/item/CS_URS_2024_01/631362021</t>
  </si>
  <si>
    <t>70*4,335/1000  "síť 100/100/6 mm</t>
  </si>
  <si>
    <t>0,303*1,25 'Přepočtené koeficientem množství</t>
  </si>
  <si>
    <t>85</t>
  </si>
  <si>
    <t>632481213</t>
  </si>
  <si>
    <t>Separační vrstva k oddělení podlahových vrstev z polyetylénové fólie</t>
  </si>
  <si>
    <t>83775585</t>
  </si>
  <si>
    <t>https://podminky.urs.cz/item/CS_URS_2024_01/632481213</t>
  </si>
  <si>
    <t>86</t>
  </si>
  <si>
    <t>633121112</t>
  </si>
  <si>
    <t>Povrchová úprava vsypovou směsí průmyslových betonových podlah středně těžký provoz s přísadou korundu, tl. 3 mm</t>
  </si>
  <si>
    <t>1141338487</t>
  </si>
  <si>
    <t>https://podminky.urs.cz/item/CS_URS_2024_01/633121112</t>
  </si>
  <si>
    <t>87</t>
  </si>
  <si>
    <t>633811111</t>
  </si>
  <si>
    <t>Povrchová úprava betonových podlah broušení nerovností do 2 mm (stržení šlemu)</t>
  </si>
  <si>
    <t>-47469767</t>
  </si>
  <si>
    <t>https://podminky.urs.cz/item/CS_URS_2024_01/633811111</t>
  </si>
  <si>
    <t>88</t>
  </si>
  <si>
    <t>642942611</t>
  </si>
  <si>
    <t>Osazování zárubní nebo rámů kovových dveřních lisovaných nebo z úhelníků bez dveřních křídel na montážní pěnu, plochy otvoru do 2,5 m2</t>
  </si>
  <si>
    <t>568611150</t>
  </si>
  <si>
    <t>https://podminky.urs.cz/item/CS_URS_2024_01/642942611</t>
  </si>
  <si>
    <t>1+1  " 22 L+P š. 700 mm</t>
  </si>
  <si>
    <t>2+1  " 23L+P š. 800 mm</t>
  </si>
  <si>
    <t>89</t>
  </si>
  <si>
    <t>55331481</t>
  </si>
  <si>
    <t>zárubeň jednokřídlá ocelová pro zdění tl stěny 75-100mm rozměru 700/1970, 2100mm</t>
  </si>
  <si>
    <t>-780469288</t>
  </si>
  <si>
    <t>90</t>
  </si>
  <si>
    <t>55331482</t>
  </si>
  <si>
    <t>zárubeň jednokřídlá ocelová pro zdění tl stěny 75-100mm rozměru 800/1970, 2100mm</t>
  </si>
  <si>
    <t>1587711240</t>
  </si>
  <si>
    <t>1+1</t>
  </si>
  <si>
    <t>91</t>
  </si>
  <si>
    <t>55331487</t>
  </si>
  <si>
    <t>zárubeň jednokřídlá ocelová pro zdění tl stěny 110-150mm rozměru 800/1970, 2100mm</t>
  </si>
  <si>
    <t>-1677078928</t>
  </si>
  <si>
    <t>92</t>
  </si>
  <si>
    <t>642944121</t>
  </si>
  <si>
    <t>Osazení ocelových dveřních zárubní lisovaných nebo z úhelníků dodatečně s vybetonováním prahu, plochy do 2,5 m2</t>
  </si>
  <si>
    <t>-1709819742</t>
  </si>
  <si>
    <t>https://podminky.urs.cz/item/CS_URS_2024_01/642944121</t>
  </si>
  <si>
    <t>1+1  "dveře 21L</t>
  </si>
  <si>
    <t>93</t>
  </si>
  <si>
    <t>55331430</t>
  </si>
  <si>
    <t>zárubeň jednokřídlá ocelová pro dodatečnou montáž tl stěny 75-100mm rozměru 600/1970, 2100mm</t>
  </si>
  <si>
    <t>-617756582</t>
  </si>
  <si>
    <t>94</t>
  </si>
  <si>
    <t>642945111</t>
  </si>
  <si>
    <t>Osazování ocelových zárubní protipožárních nebo protiplynových dveří do vynechaného otvoru, s obetonováním, dveří jednokřídlových do 2,5 m2</t>
  </si>
  <si>
    <t>526908752</t>
  </si>
  <si>
    <t>https://podminky.urs.cz/item/CS_URS_2024_01/642945111</t>
  </si>
  <si>
    <t>3+1  "25 L+P  š. 900 mm</t>
  </si>
  <si>
    <t>2  "27 P š. 800 mm</t>
  </si>
  <si>
    <t>95</t>
  </si>
  <si>
    <t>55331558</t>
  </si>
  <si>
    <t>zárubeň jednokřídlá ocelová pro zdění s protipožární úpravou tl stěny 75-100mm rozměru 900/1970, 2100mm</t>
  </si>
  <si>
    <t>1996887720</t>
  </si>
  <si>
    <t>2 "25 L</t>
  </si>
  <si>
    <t>96</t>
  </si>
  <si>
    <t>55331563</t>
  </si>
  <si>
    <t>zárubeň jednokřídlá ocelová pro zdění s protipožární úpravou tl stěny 110-150mm rozměru 900/1970, 2100mm</t>
  </si>
  <si>
    <t>1567499736</t>
  </si>
  <si>
    <t>1 " 25 P</t>
  </si>
  <si>
    <t>97</t>
  </si>
  <si>
    <t>55331562</t>
  </si>
  <si>
    <t>zárubeň jednokřídlá ocelová pro zdění s protipožární úpravou tl stěny 110-150mm rozměru 800/1970, 2100mm</t>
  </si>
  <si>
    <t>24461276</t>
  </si>
  <si>
    <t>2 " 26 P</t>
  </si>
  <si>
    <t>98</t>
  </si>
  <si>
    <t>55331591.1</t>
  </si>
  <si>
    <t>zárubeň jednokřídlá ocelová pro sádrokartonové příčky s protipožární úpravou tl stěny 75-100mm rozměru 900/1970, 2100mm</t>
  </si>
  <si>
    <t>233376989</t>
  </si>
  <si>
    <t>1 " 25 L</t>
  </si>
  <si>
    <t>99</t>
  </si>
  <si>
    <t>644941111</t>
  </si>
  <si>
    <t>Montáž průvětrníků nebo mřížek odvětrávacích velikosti do 150 x 200 mm</t>
  </si>
  <si>
    <t>1654679701</t>
  </si>
  <si>
    <t>https://podminky.urs.cz/item/CS_URS_2024_01/644941111</t>
  </si>
  <si>
    <t>2+2</t>
  </si>
  <si>
    <t>100</t>
  </si>
  <si>
    <t>56245648</t>
  </si>
  <si>
    <t>mřížka větrací kruhová plast se síťovinou 100mm</t>
  </si>
  <si>
    <t>869477107</t>
  </si>
  <si>
    <t>Ostatní konstrukce a práce, bourání</t>
  </si>
  <si>
    <t>101</t>
  </si>
  <si>
    <t>935112111</t>
  </si>
  <si>
    <t>Osazení betonového příkopového žlabu s vyplněním a zatřením spár cementovou maltou s ložem tl. 100 mm z betonu prostého z betonových příkopových tvárnic šířky do 500 mm</t>
  </si>
  <si>
    <t>1093401075</t>
  </si>
  <si>
    <t>https://podminky.urs.cz/item/CS_URS_2024_01/935112111</t>
  </si>
  <si>
    <t>102</t>
  </si>
  <si>
    <t>59227002</t>
  </si>
  <si>
    <t>žlabovka příkopová betonová 250x600x140mm</t>
  </si>
  <si>
    <t>344720248</t>
  </si>
  <si>
    <t>103</t>
  </si>
  <si>
    <t>941311112</t>
  </si>
  <si>
    <t>Lešení řadové modulové lehké pracovní s podlahami s provozním zatížením tř. 3 do 200 kg/m2 šířky tř. SW06 od 0,6 do 0,9 m výšky přes 10 do 25 m montáž</t>
  </si>
  <si>
    <t>-193565153</t>
  </si>
  <si>
    <t>https://podminky.urs.cz/item/CS_URS_2024_01/941311112</t>
  </si>
  <si>
    <t>368+16+80  "zateplená fasáda+římsa+věž</t>
  </si>
  <si>
    <t>104</t>
  </si>
  <si>
    <t>941311212</t>
  </si>
  <si>
    <t>Lešení řadové modulové lehké pracovní s podlahami s provozním zatížením tř. 3 do 200 kg/m2 šířky tř. SW06 od 0,6 do 0,9 m výšky přes 10 do 25 m příplatek k ceně za každý den použití</t>
  </si>
  <si>
    <t>-932077657</t>
  </si>
  <si>
    <t>https://podminky.urs.cz/item/CS_URS_2024_01/941311212</t>
  </si>
  <si>
    <t>464*3*31</t>
  </si>
  <si>
    <t>105</t>
  </si>
  <si>
    <t>941311812</t>
  </si>
  <si>
    <t>Lešení řadové modulové lehké pracovní s podlahami s provozním zatížením tř. 3 do 200 kg/m2 šířky tř. SW06 od 0,6 do 0,9 m výšky přes 10 do 25 m demontáž</t>
  </si>
  <si>
    <t>1660855506</t>
  </si>
  <si>
    <t>https://podminky.urs.cz/item/CS_URS_2024_01/941311812</t>
  </si>
  <si>
    <t>464</t>
  </si>
  <si>
    <t>106</t>
  </si>
  <si>
    <t>949101111</t>
  </si>
  <si>
    <t>Lešení pomocné pracovní pro objekty pozemních staveb pro zatížení do 150 kg/m2, o výšce lešeňové podlahy do 1,9 m</t>
  </si>
  <si>
    <t>-1072969121</t>
  </si>
  <si>
    <t>https://podminky.urs.cz/item/CS_URS_2024_01/949101111</t>
  </si>
  <si>
    <t>297+200</t>
  </si>
  <si>
    <t>107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</si>
  <si>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</si>
  <si>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</si>
  <si>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-1836462108</t>
  </si>
  <si>
    <t>https://podminky.urs.cz/item/CS_URS_2024_01/952901221</t>
  </si>
  <si>
    <t>297+199  "1. a 2. NP</t>
  </si>
  <si>
    <t>108</t>
  </si>
  <si>
    <t>953943122</t>
  </si>
  <si>
    <t>Osazování drobných kovových předmětů výrobků ostatních jinde neuvedených do betonu se zajištěním polohy k bednění či k výztuži před zabetonováním hmotnosti přes 1 do 5 kg/kus</t>
  </si>
  <si>
    <t>309569075</t>
  </si>
  <si>
    <t>https://podminky.urs.cz/item/CS_URS_2024_01/953943122</t>
  </si>
  <si>
    <t>10   "kotevní desky pro sloupky schodiště</t>
  </si>
  <si>
    <t>109</t>
  </si>
  <si>
    <t>RMAT0005</t>
  </si>
  <si>
    <t>Kotevní desky pro ocelové sloupky schodiště</t>
  </si>
  <si>
    <t>-1268845430</t>
  </si>
  <si>
    <t>110</t>
  </si>
  <si>
    <t>961044111</t>
  </si>
  <si>
    <t>Bourání základů z betonu prostého</t>
  </si>
  <si>
    <t>-1452206352</t>
  </si>
  <si>
    <t>https://podminky.urs.cz/item/CS_URS_2024_01/961044111</t>
  </si>
  <si>
    <t>(2,8+1,9)*0,60*0,60  "ubourání základů do hl. 60 cm</t>
  </si>
  <si>
    <t>111</t>
  </si>
  <si>
    <t>962023391</t>
  </si>
  <si>
    <t>Bourání zdiva nadzákladového smíšeného na maltu vápennou nebo vápenocementovou, objemu přes 1 m3</t>
  </si>
  <si>
    <t>2133971159</t>
  </si>
  <si>
    <t>https://podminky.urs.cz/item/CS_URS_2024_01/962023391</t>
  </si>
  <si>
    <t>(11+6,8)*0,80*0,30   "atika</t>
  </si>
  <si>
    <t>(4,7+4,7)*0,50*0,30  "atika</t>
  </si>
  <si>
    <t>112</t>
  </si>
  <si>
    <t>962032112</t>
  </si>
  <si>
    <t>Bourání zdiva nadzákladového z cihel keramických děrovaných na maltu vápenocementovou, objemu přes 1 m3</t>
  </si>
  <si>
    <t>612158592</t>
  </si>
  <si>
    <t>https://podminky.urs.cz/item/CS_URS_2024_01/962032112</t>
  </si>
  <si>
    <t>4,80*3,75 *0,30 "zeď tl. 30  cm</t>
  </si>
  <si>
    <t>(4,75+3,30+1,9+2,80+3,70)*3,75*0,15-0,9*2*0,15  "příčka tl. 15 cm</t>
  </si>
  <si>
    <t>113</t>
  </si>
  <si>
    <t>962032691</t>
  </si>
  <si>
    <t>Bourání zdiva nadzákladového Příplatek cenám za zvýšenou pracnost bourání zdiva nadstřešního</t>
  </si>
  <si>
    <t>-615008954</t>
  </si>
  <si>
    <t>https://podminky.urs.cz/item/CS_URS_2024_01/962032691</t>
  </si>
  <si>
    <t>5,682</t>
  </si>
  <si>
    <t>114</t>
  </si>
  <si>
    <t>962042320</t>
  </si>
  <si>
    <t>Bourání zdiva z betonu prostého nadzákladového objemu do 1 m3</t>
  </si>
  <si>
    <t>-933735647</t>
  </si>
  <si>
    <t>https://podminky.urs.cz/item/CS_URS_2024_01/962042320</t>
  </si>
  <si>
    <t>0,36  "stávající schody vstup</t>
  </si>
  <si>
    <t>115</t>
  </si>
  <si>
    <t>962081131</t>
  </si>
  <si>
    <t>Bourání příček nebo přizdívek ze skleněných tvárnic, tl. do 100 mm</t>
  </si>
  <si>
    <t>1207220512</t>
  </si>
  <si>
    <t>https://podminky.urs.cz/item/CS_URS_2024_01/962081131</t>
  </si>
  <si>
    <t>1,20*1,90  "okno</t>
  </si>
  <si>
    <t>116</t>
  </si>
  <si>
    <t>963022819</t>
  </si>
  <si>
    <t>Bourání kamenných schodišťových stupňů oblých, rovných nebo kosých zhotovených na místě</t>
  </si>
  <si>
    <t>-1022795120</t>
  </si>
  <si>
    <t>https://podminky.urs.cz/item/CS_URS_2024_01/963022819</t>
  </si>
  <si>
    <t>2+1,5   "rušený vchod do objektu</t>
  </si>
  <si>
    <t>117</t>
  </si>
  <si>
    <t>964011211</t>
  </si>
  <si>
    <t>Vybourání železobetonových prefabrikovaných překladů uložených ve zdivu, délky do 3 m, hmotnosti do 50 kg/m</t>
  </si>
  <si>
    <t>-722950874</t>
  </si>
  <si>
    <t>https://podminky.urs.cz/item/CS_URS_2024_01/964011211</t>
  </si>
  <si>
    <t>1,20*0,45*0,15*2  "otvory dveře věž</t>
  </si>
  <si>
    <t>118</t>
  </si>
  <si>
    <t>965042241</t>
  </si>
  <si>
    <t>Bourání mazanin betonových nebo z litého asfaltu tl. přes 100 mm, plochy přes 4 m2</t>
  </si>
  <si>
    <t>-1784897118</t>
  </si>
  <si>
    <t>https://podminky.urs.cz/item/CS_URS_2024_01/965042241</t>
  </si>
  <si>
    <t>70*0,25  "základová deska v místě pohlubované podlahy</t>
  </si>
  <si>
    <t>119</t>
  </si>
  <si>
    <t>965049112</t>
  </si>
  <si>
    <t>Bourání mazanin Příplatek k cenám za bourání mazanin betonových se svařovanou sítí, tl. přes 100 mm</t>
  </si>
  <si>
    <t>1885219733</t>
  </si>
  <si>
    <t>https://podminky.urs.cz/item/CS_URS_2024_01/965049112</t>
  </si>
  <si>
    <t>17,50</t>
  </si>
  <si>
    <t>120</t>
  </si>
  <si>
    <t>965081223</t>
  </si>
  <si>
    <t>Bourání podlah z dlaždic bez podkladního lože nebo mazaniny, s jakoukoliv výplní spár keramických nebo xylolitových tl. přes 10 mm plochy přes 1 m2</t>
  </si>
  <si>
    <t>-1304940922</t>
  </si>
  <si>
    <t>https://podminky.urs.cz/item/CS_URS_2024_01/965081223</t>
  </si>
  <si>
    <t>6,50+34</t>
  </si>
  <si>
    <t>121</t>
  </si>
  <si>
    <t>967021112</t>
  </si>
  <si>
    <t>Přisekání (špicování) rovných ostění bez odstupu po hrubém vybourání otvorů ve zdivu kamenném nebo smíšeném</t>
  </si>
  <si>
    <t>-639526251</t>
  </si>
  <si>
    <t>https://podminky.urs.cz/item/CS_URS_2024_01/967021112</t>
  </si>
  <si>
    <t>0,45*2,10*2 " pro dveře věž</t>
  </si>
  <si>
    <t>122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</si>
  <si>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</si>
  <si>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</si>
  <si>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2077666739</t>
  </si>
  <si>
    <t>https://podminky.urs.cz/item/CS_URS_2024_01/967031733</t>
  </si>
  <si>
    <t>"rozšíření otvorů tl. 140 mm u gar. vrat</t>
  </si>
  <si>
    <t xml:space="preserve">3,30*0,45 </t>
  </si>
  <si>
    <t>123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</si>
  <si>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</si>
  <si>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</si>
  <si>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1841771468</t>
  </si>
  <si>
    <t>https://podminky.urs.cz/item/CS_URS_2024_01/967031734</t>
  </si>
  <si>
    <t>"rozšíření otvorů tl. 250 mm a 400 mm u gar. vrat</t>
  </si>
  <si>
    <t xml:space="preserve">3,30*0,45  </t>
  </si>
  <si>
    <t>3,30*0,45*2</t>
  </si>
  <si>
    <t>124</t>
  </si>
  <si>
    <t>968072455</t>
  </si>
  <si>
    <t>Vybourání kovových rámů oken s křídly, dveřních zárubní, vrat, stěn, ostění nebo obkladů dveřních zárubní, plochy do 2 m2</t>
  </si>
  <si>
    <t>-1794143887</t>
  </si>
  <si>
    <t>https://podminky.urs.cz/item/CS_URS_2024_01/968072455</t>
  </si>
  <si>
    <t>0,80*2 *9  "vnitřní dveře</t>
  </si>
  <si>
    <t>125</t>
  </si>
  <si>
    <t>968072456</t>
  </si>
  <si>
    <t>Vybourání kovových rámů oken s křídly, dveřních zárubní, vrat, stěn, ostění nebo obkladů dveřních zárubní, plochy přes 2 m2</t>
  </si>
  <si>
    <t>-1072595565</t>
  </si>
  <si>
    <t>https://podminky.urs.cz/item/CS_URS_2024_01/968072456</t>
  </si>
  <si>
    <t>2,86</t>
  </si>
  <si>
    <t>126</t>
  </si>
  <si>
    <t>968082016</t>
  </si>
  <si>
    <t>Vybourání plastových rámů oken s křídly, dveřních zárubní, vrat rámu oken s křídly, plochy přes 1 do 2 m2</t>
  </si>
  <si>
    <t>-983086105</t>
  </si>
  <si>
    <t>https://podminky.urs.cz/item/CS_URS_2024_01/968082016</t>
  </si>
  <si>
    <t>1,50*1,50*2+1,50*0,60</t>
  </si>
  <si>
    <t>127</t>
  </si>
  <si>
    <t>971028661</t>
  </si>
  <si>
    <t>Vybourání otvorů ve zdivu základovém nebo nadzákladovém kamenném, smíšeném smíšeném, plochy do 4 m2, tl. do 600 mm</t>
  </si>
  <si>
    <t>-994789389</t>
  </si>
  <si>
    <t>https://podminky.urs.cz/item/CS_URS_2024_01/971028661</t>
  </si>
  <si>
    <t>3,5*3,5*0,45 -1,2*1,2*0,45 "pro nová vrata č. m. 18</t>
  </si>
  <si>
    <t>0,55*3,25*0,45 "garáž</t>
  </si>
  <si>
    <t>128</t>
  </si>
  <si>
    <t>971038621</t>
  </si>
  <si>
    <t>Vybourání otvorů ve zdivu základovém nebo nadzákladovém z cihel, tvárnic, příčkovek dutých tvárnic nebo příčkovek, velikosti plochy do 4 m2, tl. do 100 mm</t>
  </si>
  <si>
    <t>-1414512321</t>
  </si>
  <si>
    <t>https://podminky.urs.cz/item/CS_URS_2024_01/971038621</t>
  </si>
  <si>
    <t>1,35*3,65-0,9*2</t>
  </si>
  <si>
    <t>129</t>
  </si>
  <si>
    <t>971038691</t>
  </si>
  <si>
    <t>Vybourání otvorů ve zdivu základovém nebo nadzákladovém z cihel, tvárnic, příčkovek dutých tvárnic nebo příčkovek, velikosti plochy do 4 m2, tl. přes 150 mm</t>
  </si>
  <si>
    <t>-1252304755</t>
  </si>
  <si>
    <t>https://podminky.urs.cz/item/CS_URS_2024_01/971038691</t>
  </si>
  <si>
    <t>1,10*2,10   "nové dveře do věže 2.NP</t>
  </si>
  <si>
    <t>130</t>
  </si>
  <si>
    <t>973031324</t>
  </si>
  <si>
    <t>Vysekání výklenků nebo kapes ve zdivu z cihel na maltu vápennou nebo vápenocementovou kapes, plochy do 0,10 m2, hl. do 150 mm</t>
  </si>
  <si>
    <t>-1532017942</t>
  </si>
  <si>
    <t>https://podminky.urs.cz/item/CS_URS_2024_01/973031324</t>
  </si>
  <si>
    <t>5  "pro zhlaví trámů stropu 2.NP</t>
  </si>
  <si>
    <t>131</t>
  </si>
  <si>
    <t>973031326</t>
  </si>
  <si>
    <t>Vysekání výklenků nebo kapes ve zdivu z cihel na maltu vápennou nebo vápenocementovou kapes, plochy do 0,10 m2, hl. do 450 mm</t>
  </si>
  <si>
    <t>-708725946</t>
  </si>
  <si>
    <t>https://podminky.urs.cz/item/CS_URS_2024_01/973031326</t>
  </si>
  <si>
    <t>12   "pro uložení L profilů</t>
  </si>
  <si>
    <t>4   "pro uložení I č. 140</t>
  </si>
  <si>
    <t>4+4   "pro uložení I č. 120</t>
  </si>
  <si>
    <t>132</t>
  </si>
  <si>
    <t>973031346</t>
  </si>
  <si>
    <t>Vysekání výklenků nebo kapes ve zdivu z cihel na maltu vápennou nebo vápenocementovou kapes, plochy do 0,25 m2, hl. do 450 mm</t>
  </si>
  <si>
    <t>1481820792</t>
  </si>
  <si>
    <t>https://podminky.urs.cz/item/CS_URS_2024_01/973031346</t>
  </si>
  <si>
    <t xml:space="preserve">2  "pro uložení I č. 240 </t>
  </si>
  <si>
    <t>133</t>
  </si>
  <si>
    <t>974031664</t>
  </si>
  <si>
    <t>Vysekání rýh ve zdivu cihelném na maltu vápennou nebo vápenocementovou pro vtahování nosníků do zdí, před vybouráním otvoru do hl. 150 mm, při v. nosníku do 150 mm</t>
  </si>
  <si>
    <t>-260570855</t>
  </si>
  <si>
    <t>https://podminky.urs.cz/item/CS_URS_2024_01/974031664</t>
  </si>
  <si>
    <t>2,30  "1.NP</t>
  </si>
  <si>
    <t>1,40*2  "2.NP</t>
  </si>
  <si>
    <t>134</t>
  </si>
  <si>
    <t>974031666</t>
  </si>
  <si>
    <t>Vysekání rýh ve zdivu cihelném na maltu vápennou nebo vápenocementovou pro vtahování nosníků do zdí, před vybouráním otvoru do hl. 150 mm, při v. nosníku do 250 mm</t>
  </si>
  <si>
    <t>658502755</t>
  </si>
  <si>
    <t>https://podminky.urs.cz/item/CS_URS_2024_01/974031666</t>
  </si>
  <si>
    <t>3,80+0,80*2+1*3+1,35*3  "1.NP</t>
  </si>
  <si>
    <t>135</t>
  </si>
  <si>
    <t>975121321</t>
  </si>
  <si>
    <t>Jednořadé podchycení konstrukcí systémovými prvky stojkami včetně nosníků výšky podepření do 4 m, zatížení přes 750 do 1 000 kg/m zřízení</t>
  </si>
  <si>
    <t>-128257975</t>
  </si>
  <si>
    <t>https://podminky.urs.cz/item/CS_URS_2024_01/975121321</t>
  </si>
  <si>
    <t>5+7+7+12,80  "stropy</t>
  </si>
  <si>
    <t>3,5*4+3,35+1,9+1+1+1  "nadpraží</t>
  </si>
  <si>
    <t>136</t>
  </si>
  <si>
    <t>975121322</t>
  </si>
  <si>
    <t>Jednořadé podchycení konstrukcí systémovými prvky stojkami včetně nosníků výšky podepření do 4 m, zatížení přes 750 do 1 000 kg/m příplatek za první a každý další den použití</t>
  </si>
  <si>
    <t>1595126416</t>
  </si>
  <si>
    <t>https://podminky.urs.cz/item/CS_URS_2024_01/975121322</t>
  </si>
  <si>
    <t>31,80*30  "stropy</t>
  </si>
  <si>
    <t>(3,5*4+3,35+1,9+1+1+1)*7   "nadpraží ocel. nosníků</t>
  </si>
  <si>
    <t>137</t>
  </si>
  <si>
    <t>975121323</t>
  </si>
  <si>
    <t>Jednořadé podchycení konstrukcí systémovými prvky stojkami včetně nosníků výšky podepření do 4 m, zatížení přes 750 do 1 000 kg/m odstranění</t>
  </si>
  <si>
    <t>-526719558</t>
  </si>
  <si>
    <t>https://podminky.urs.cz/item/CS_URS_2024_01/975121323</t>
  </si>
  <si>
    <t>54,050</t>
  </si>
  <si>
    <t>138</t>
  </si>
  <si>
    <t>977211124</t>
  </si>
  <si>
    <t>Řezání konstrukcí stěnovou pilou z cihel nebo tvárnic hloubka řezu přes 420 do 520 mm</t>
  </si>
  <si>
    <t>559200039</t>
  </si>
  <si>
    <t>https://podminky.urs.cz/item/CS_URS_2024_01/977211124</t>
  </si>
  <si>
    <t>3,5+3,5   "otvor pro nová vrata</t>
  </si>
  <si>
    <t>3,25   "otvor garáž</t>
  </si>
  <si>
    <t>139</t>
  </si>
  <si>
    <t>978015391</t>
  </si>
  <si>
    <t>Otlučení vápenných nebo vápenocementových omítek vnějších ploch s vyškrabáním spar a s očištěním zdiva stupně členitosti 1 a 2, v rozsahu přes 80 do 100 %</t>
  </si>
  <si>
    <t>-2124522493</t>
  </si>
  <si>
    <t>https://podminky.urs.cz/item/CS_URS_2024_01/978015391</t>
  </si>
  <si>
    <t>15 "  pod torkret se sítí</t>
  </si>
  <si>
    <t>140</t>
  </si>
  <si>
    <t>978059541</t>
  </si>
  <si>
    <t>Odsekání obkladů stěn včetně otlučení podkladní omítky až na zdivo z obkládaček vnitřních, z jakýchkoliv materiálů, plochy přes 1 m2</t>
  </si>
  <si>
    <t>382609812</t>
  </si>
  <si>
    <t>https://podminky.urs.cz/item/CS_URS_2024_01/978059541</t>
  </si>
  <si>
    <t>25,50</t>
  </si>
  <si>
    <t>141</t>
  </si>
  <si>
    <t>981332111</t>
  </si>
  <si>
    <t>Demolice ocelových konstrukcí hal, sil, technologických zařízení apod. jakýmkoliv způsobem</t>
  </si>
  <si>
    <t>1536470156</t>
  </si>
  <si>
    <t>https://podminky.urs.cz/item/CS_URS_2024_01/981332111</t>
  </si>
  <si>
    <t>0,50  "ocelová plošina věže 3,30*2,40*0,15 m</t>
  </si>
  <si>
    <t>5  "odhad 5 t - přístřešek 3,70*8,0*2,70 m  79,90 m3</t>
  </si>
  <si>
    <t>142</t>
  </si>
  <si>
    <t>985411111</t>
  </si>
  <si>
    <t>Beztlakové zalití trhlin a dutin aktivovanou maltou</t>
  </si>
  <si>
    <t>1264818174</t>
  </si>
  <si>
    <t>https://podminky.urs.cz/item/CS_URS_2024_01/985411111</t>
  </si>
  <si>
    <t>(0,20*0,25*0,20-0,12*0,18*0,15)*5  "zazdění zhlaví dřevěných trámů</t>
  </si>
  <si>
    <t>143</t>
  </si>
  <si>
    <t>985511112</t>
  </si>
  <si>
    <t>Stříkaný beton ze suché směsi pevnosti v tlaku min. 25 MPa (tř. R3) stěn, jedné vrstvy tloušťky 40 mm</t>
  </si>
  <si>
    <t>1347357005</t>
  </si>
  <si>
    <t>https://podminky.urs.cz/item/CS_URS_2024_01/985511112</t>
  </si>
  <si>
    <t>0,50*3,30+0,79*3,00+0,90*3,00+0,50*3,00  "fasáda</t>
  </si>
  <si>
    <t>144</t>
  </si>
  <si>
    <t>985511212</t>
  </si>
  <si>
    <t>Stříkaný beton ze suché směsi pevnosti v tlaku min. 25 MPa (tř. R3) líce kleneb a podhledů, jedné vrstvy tloušťky 40 mm</t>
  </si>
  <si>
    <t>-555645129</t>
  </si>
  <si>
    <t>https://podminky.urs.cz/item/CS_URS_2024_01/985511212</t>
  </si>
  <si>
    <t>0,45*3,50*3</t>
  </si>
  <si>
    <t>145</t>
  </si>
  <si>
    <t>985513111</t>
  </si>
  <si>
    <t>Stržení povrchu stříkaného betonu ze suchých směsí včetně zařezání</t>
  </si>
  <si>
    <t>-1922360410</t>
  </si>
  <si>
    <t>https://podminky.urs.cz/item/CS_URS_2024_01/985513111</t>
  </si>
  <si>
    <t>8,22+4,725</t>
  </si>
  <si>
    <t>146</t>
  </si>
  <si>
    <t>985513912</t>
  </si>
  <si>
    <t>Stržení povrchu stříkaného betonu ze suchých směsí Příplatek k ceně za plochu do 10 m2 jednotlivě</t>
  </si>
  <si>
    <t>1369125538</t>
  </si>
  <si>
    <t>https://podminky.urs.cz/item/CS_URS_2024_01/985513912</t>
  </si>
  <si>
    <t>12,945</t>
  </si>
  <si>
    <t>147</t>
  </si>
  <si>
    <t>985562111R</t>
  </si>
  <si>
    <t>Výztuž stříkaného betonu ze svařovaných sítí velikosti ok 100 mm s antikorozní úpravou, průměru drátu 6 mm jednovrstvých stěn</t>
  </si>
  <si>
    <t>-1148341226</t>
  </si>
  <si>
    <t>Poznámka k položce:_x000D_
- síť 100/100/6 mm</t>
  </si>
  <si>
    <t>8,220  "fasáda</t>
  </si>
  <si>
    <t>8,22*1,5 'Přepočtené koeficientem množství</t>
  </si>
  <si>
    <t>148</t>
  </si>
  <si>
    <t>985562121R</t>
  </si>
  <si>
    <t>Výztuž stříkaného betonu ze svařovaných sítí velikosti ok 100 mm s antikorozní úpravou, průměru drátu 6 mm jednovrstvých líce kleneb a podhledů</t>
  </si>
  <si>
    <t>878132876</t>
  </si>
  <si>
    <t>4,725</t>
  </si>
  <si>
    <t>4,725*1,5 'Přepočtené koeficientem množství</t>
  </si>
  <si>
    <t>149</t>
  </si>
  <si>
    <t>985562912</t>
  </si>
  <si>
    <t>Výztuž stříkaného betonu ze svařovaných sítí Příplatek k cenám za plochu do 10 m2 jednotlivě</t>
  </si>
  <si>
    <t>-1879899342</t>
  </si>
  <si>
    <t>https://podminky.urs.cz/item/CS_URS_2024_01/985562912</t>
  </si>
  <si>
    <t>150</t>
  </si>
  <si>
    <t>985564212</t>
  </si>
  <si>
    <t>Kotvičky pro výztuž stříkaného betonu z betonářské oceli do chemické malty, hloubky kotvení do 200 mm, průměru přes 6 do 8 mm</t>
  </si>
  <si>
    <t>952908385</t>
  </si>
  <si>
    <t>https://podminky.urs.cz/item/CS_URS_2024_01/985564212</t>
  </si>
  <si>
    <t>8*2*2*3  "nadpraží  2x L 100/100/8 mm dl. 3,70 m po 0,50 m</t>
  </si>
  <si>
    <t>7*2*2+6*2*2*2  "nadpraží  2x L 100/100/8 mm dl. 3,70 + 3,00 m po 0,50 m</t>
  </si>
  <si>
    <t>151</t>
  </si>
  <si>
    <t>985622311</t>
  </si>
  <si>
    <t>Spínání objektů táhly vložení a dodání táhla ze závitových tyčí spojovaných spojníky, průměru do 20 mm</t>
  </si>
  <si>
    <t>-1677905772</t>
  </si>
  <si>
    <t>https://podminky.urs.cz/item/CS_URS_2024_01/985622311</t>
  </si>
  <si>
    <t>2,70 * 44 "ocel. táhla krovu</t>
  </si>
  <si>
    <t>152</t>
  </si>
  <si>
    <t>985671113</t>
  </si>
  <si>
    <t>Ztužující věnce ze železobetonu obrubní nebo příčné tř. C 20/25</t>
  </si>
  <si>
    <t>-1566944086</t>
  </si>
  <si>
    <t>https://podminky.urs.cz/item/CS_URS_2024_01/985671113</t>
  </si>
  <si>
    <t>0,30*0,25*152  "věnec V1</t>
  </si>
  <si>
    <t>11,4*1,1 'Přepočtené koeficientem množství</t>
  </si>
  <si>
    <t>153</t>
  </si>
  <si>
    <t>985675111</t>
  </si>
  <si>
    <t>Bednění ztužujících věnců zřízení</t>
  </si>
  <si>
    <t>-491410421</t>
  </si>
  <si>
    <t>https://podminky.urs.cz/item/CS_URS_2024_01/985675111</t>
  </si>
  <si>
    <t>0,30*2*152</t>
  </si>
  <si>
    <t>154</t>
  </si>
  <si>
    <t>985675121</t>
  </si>
  <si>
    <t>Bednění ztužujících věnců odstranění</t>
  </si>
  <si>
    <t>1273851029</t>
  </si>
  <si>
    <t>https://podminky.urs.cz/item/CS_URS_2024_01/985675121</t>
  </si>
  <si>
    <t>91,20</t>
  </si>
  <si>
    <t>155</t>
  </si>
  <si>
    <t>985676112</t>
  </si>
  <si>
    <t>Výztuž ztužujících věnců z oceli 10 505 (R) nebo BSt 500</t>
  </si>
  <si>
    <t>146827291</t>
  </si>
  <si>
    <t>https://podminky.urs.cz/item/CS_URS_2024_01/985676112</t>
  </si>
  <si>
    <t>1,054  "4* E16 dl. 620 m</t>
  </si>
  <si>
    <t>0,245 " třmínky E8 dl. 1,0 m po 0,25 m, 610 m</t>
  </si>
  <si>
    <t>997</t>
  </si>
  <si>
    <t>Přesun sutě</t>
  </si>
  <si>
    <t>156</t>
  </si>
  <si>
    <t>997006012</t>
  </si>
  <si>
    <t>Úprava stavebního odpadu třídění ruční</t>
  </si>
  <si>
    <t>-873202695</t>
  </si>
  <si>
    <t>https://podminky.urs.cz/item/CS_URS_2024_01/997006012</t>
  </si>
  <si>
    <t>157</t>
  </si>
  <si>
    <t>997006512</t>
  </si>
  <si>
    <t>Vodorovná doprava suti na skládku s naložením na dopravní prostředek a složením přes 100 m do 1 km</t>
  </si>
  <si>
    <t>-1682274496</t>
  </si>
  <si>
    <t>https://podminky.urs.cz/item/CS_URS_2024_01/997006512</t>
  </si>
  <si>
    <t>158</t>
  </si>
  <si>
    <t>997006519</t>
  </si>
  <si>
    <t>Vodorovná doprava suti na skládku Příplatek k ceně -6512 za každý další i započatý 1 km</t>
  </si>
  <si>
    <t>-1916577568</t>
  </si>
  <si>
    <t>https://podminky.urs.cz/item/CS_URS_2024_01/997006519</t>
  </si>
  <si>
    <t>147,41*19  "odvoz do 20 km</t>
  </si>
  <si>
    <t>159</t>
  </si>
  <si>
    <t>997006551</t>
  </si>
  <si>
    <t>Hrubé urovnání suti na skládce bez zhutnění</t>
  </si>
  <si>
    <t>1404859728</t>
  </si>
  <si>
    <t>https://podminky.urs.cz/item/CS_URS_2024_01/997006551</t>
  </si>
  <si>
    <t>160</t>
  </si>
  <si>
    <t>997013153</t>
  </si>
  <si>
    <t>Vnitrostaveništní doprava suti a vybouraných hmot vodorovně do 50 m s naložením s omezením mechanizace pro budovy a haly výšky přes 9 do 12 m</t>
  </si>
  <si>
    <t>-424233975</t>
  </si>
  <si>
    <t>https://podminky.urs.cz/item/CS_URS_2024_01/997013153</t>
  </si>
  <si>
    <t>161</t>
  </si>
  <si>
    <t>997013635</t>
  </si>
  <si>
    <t>Poplatek za uložení stavebního odpadu na skládce (skládkovné) komunálního zatříděného do Katalogu odpadů pod kódem 20 03 01</t>
  </si>
  <si>
    <t>-374646067</t>
  </si>
  <si>
    <t>https://podminky.urs.cz/item/CS_URS_2024_01/997013635</t>
  </si>
  <si>
    <t>1 "cca 2 m3 komunálního odpadu</t>
  </si>
  <si>
    <t>162</t>
  </si>
  <si>
    <t>997013814</t>
  </si>
  <si>
    <t>Poplatek za uložení stavebního odpadu na skládce (skládkovné) z izolačních materiálů zatříděného do Katalogu odpadů pod kódem 17 06 04</t>
  </si>
  <si>
    <t>560250386</t>
  </si>
  <si>
    <t>https://podminky.urs.cz/item/CS_URS_2024_01/997013814</t>
  </si>
  <si>
    <t>2,40   "tep. izolace</t>
  </si>
  <si>
    <t>1,10   "lepenka</t>
  </si>
  <si>
    <t>163</t>
  </si>
  <si>
    <t>997013861</t>
  </si>
  <si>
    <t>Poplatek za uložení stavebního odpadu na recyklační skládce (skládkovné) z prostého betonu zatříděného do Katalogu odpadů pod kódem 17 01 01</t>
  </si>
  <si>
    <t>-1467402988</t>
  </si>
  <si>
    <t>https://podminky.urs.cz/item/CS_URS_2024_01/997013861</t>
  </si>
  <si>
    <t>36,68</t>
  </si>
  <si>
    <t>164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</si>
  <si>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</si>
  <si>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</si>
  <si>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530007236</t>
  </si>
  <si>
    <t>https://podminky.urs.cz/item/CS_URS_2024_01/997013869</t>
  </si>
  <si>
    <t>98,60+0,758+0,392</t>
  </si>
  <si>
    <t>998</t>
  </si>
  <si>
    <t>Přesun hmot</t>
  </si>
  <si>
    <t>165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</si>
  <si>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</si>
  <si>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</si>
  <si>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599520359</t>
  </si>
  <si>
    <t>https://podminky.urs.cz/item/CS_URS_2024_01/998011002</t>
  </si>
  <si>
    <t>166</t>
  </si>
  <si>
    <t>998223011</t>
  </si>
  <si>
    <t>Přesun hmot pro pozemní komunikace s krytem dlážděným dopravní vzdálenost do 200 m jakékoliv délky objektu</t>
  </si>
  <si>
    <t>903100357</t>
  </si>
  <si>
    <t>https://podminky.urs.cz/item/CS_URS_2024_01/998223011</t>
  </si>
  <si>
    <t>15,497</t>
  </si>
  <si>
    <t>PSV</t>
  </si>
  <si>
    <t>Práce a dodávky PSV</t>
  </si>
  <si>
    <t>711</t>
  </si>
  <si>
    <t>Izolace proti vodě, vlhkosti a plynům</t>
  </si>
  <si>
    <t>167</t>
  </si>
  <si>
    <t>711111001</t>
  </si>
  <si>
    <t>Provedení izolace proti zemní vlhkosti natěradly a tmely za studena na ploše vodorovné V nátěrem penetračním</t>
  </si>
  <si>
    <t>-377513327</t>
  </si>
  <si>
    <t>https://podminky.urs.cz/item/CS_URS_2024_01/711111001</t>
  </si>
  <si>
    <t>168</t>
  </si>
  <si>
    <t>11163150</t>
  </si>
  <si>
    <t>lak penetrační asfaltový</t>
  </si>
  <si>
    <t>1103818499</t>
  </si>
  <si>
    <t>70*0,0003 'Přepočtené koeficientem množství</t>
  </si>
  <si>
    <t>169</t>
  </si>
  <si>
    <t>711112001</t>
  </si>
  <si>
    <t>Provedení izolace proti zemní vlhkosti natěradly a tmely za studena na ploše svislé S nátěrem penetračním</t>
  </si>
  <si>
    <t>10926789</t>
  </si>
  <si>
    <t>https://podminky.urs.cz/item/CS_URS_2024_01/711112001</t>
  </si>
  <si>
    <t>(7+10+0,50+3)*0,50   "vytažení izolace na základ</t>
  </si>
  <si>
    <t>170</t>
  </si>
  <si>
    <t>-896014918</t>
  </si>
  <si>
    <t>10,25</t>
  </si>
  <si>
    <t>10,25*0,0003 'Přepočtené koeficientem množství</t>
  </si>
  <si>
    <t>171</t>
  </si>
  <si>
    <t>711141559</t>
  </si>
  <si>
    <t>Provedení izolace proti zemní vlhkosti pásy přitavením NAIP na ploše vodorovné V</t>
  </si>
  <si>
    <t>-1152064391</t>
  </si>
  <si>
    <t>https://podminky.urs.cz/item/CS_URS_2024_01/711141559</t>
  </si>
  <si>
    <t>172</t>
  </si>
  <si>
    <t>62856011</t>
  </si>
  <si>
    <t>pás asfaltový natavitelný modifikovaný SBS s vložkou z hliníkové fólie s textilií a spalitelnou PE fólií nebo jemnozrnným minerálním posypem na horním povrchu tl 4,0mm</t>
  </si>
  <si>
    <t>2121701796</t>
  </si>
  <si>
    <t>70*1,25 'Přepočtené koeficientem množství</t>
  </si>
  <si>
    <t>173</t>
  </si>
  <si>
    <t>711142559</t>
  </si>
  <si>
    <t>Provedení izolace proti zemní vlhkosti pásy přitavením NAIP na ploše svislé S</t>
  </si>
  <si>
    <t>609648208</t>
  </si>
  <si>
    <t>https://podminky.urs.cz/item/CS_URS_2024_01/711142559</t>
  </si>
  <si>
    <t>174</t>
  </si>
  <si>
    <t>1608462018</t>
  </si>
  <si>
    <t>10,25*1,25 'Přepočtené koeficientem množství</t>
  </si>
  <si>
    <t>175</t>
  </si>
  <si>
    <t>998711122</t>
  </si>
  <si>
    <t>Přesun hmot pro izolace proti vodě, vlhkosti a plynům stanovený z hmotnosti přesunovaného materiálu vodorovná dopravní vzdálenost do 50 m ruční (bez užití mechanizace) v objektech výšky přes 6 do 12 m</t>
  </si>
  <si>
    <t>1330943703</t>
  </si>
  <si>
    <t>https://podminky.urs.cz/item/CS_URS_2024_01/998711122</t>
  </si>
  <si>
    <t>712</t>
  </si>
  <si>
    <t>Povlakové krytiny</t>
  </si>
  <si>
    <t>176</t>
  </si>
  <si>
    <t>712340832</t>
  </si>
  <si>
    <t>Odstranění povlakové krytiny střech plochých do 10° z přitavených pásů NAIP v plné ploše dvouvrstvé</t>
  </si>
  <si>
    <t>1836806700</t>
  </si>
  <si>
    <t>https://podminky.urs.cz/item/CS_URS_2024_01/712340832</t>
  </si>
  <si>
    <t>100   "přístavek</t>
  </si>
  <si>
    <t>713</t>
  </si>
  <si>
    <t>Izolace tepelné</t>
  </si>
  <si>
    <t>177</t>
  </si>
  <si>
    <t>713111111</t>
  </si>
  <si>
    <t>Montáž tepelné izolace stropů rohožemi, pásy, dílci, deskami, bloky (izolační materiál ve specifikaci) vrchem bez překrytí lepenkou kladenými volně</t>
  </si>
  <si>
    <t>-1664762591</t>
  </si>
  <si>
    <t>https://podminky.urs.cz/item/CS_URS_2024_01/713111111</t>
  </si>
  <si>
    <t>99,603*2  "pultová střecha 2 vrstvy</t>
  </si>
  <si>
    <t>178</t>
  </si>
  <si>
    <t>63140403</t>
  </si>
  <si>
    <t>deska tepelně izolační minerální plochých střech dvouvrstvá λ=0,038-0,039 tl 100mm</t>
  </si>
  <si>
    <t>1040863278</t>
  </si>
  <si>
    <t>99,603</t>
  </si>
  <si>
    <t>99,603*1,1 'Přepočtené koeficientem množství</t>
  </si>
  <si>
    <t>179</t>
  </si>
  <si>
    <t>63140407</t>
  </si>
  <si>
    <t>deska tepelně izolační minerální plochých střech dvouvrstvá λ=0,038-0,039 tl 160mm</t>
  </si>
  <si>
    <t>593204564</t>
  </si>
  <si>
    <t>180</t>
  </si>
  <si>
    <t>713111136</t>
  </si>
  <si>
    <t>Montáž tepelné izolace stropů rohožemi, pásy, dílci, deskami, bloky (izolační materiál ve specifikaci) žebrových spodem kladenými volně mezi trámy</t>
  </si>
  <si>
    <t>-627235339</t>
  </si>
  <si>
    <t>https://podminky.urs.cz/item/CS_URS_2024_01/713111136</t>
  </si>
  <si>
    <t>Poznámka k položce:_x000D_
- celková tl. izolace 240 mm</t>
  </si>
  <si>
    <t>204,50 " skl. V</t>
  </si>
  <si>
    <t>181</t>
  </si>
  <si>
    <t>63152100</t>
  </si>
  <si>
    <t>pás tepelně izolační univerzální λ=0,032-0,033 tl 120mm</t>
  </si>
  <si>
    <t>1129866949</t>
  </si>
  <si>
    <t xml:space="preserve">204,50*2   </t>
  </si>
  <si>
    <t>409*1,05 'Přepočtené koeficientem množství</t>
  </si>
  <si>
    <t>182</t>
  </si>
  <si>
    <t>713131151</t>
  </si>
  <si>
    <t>Montáž tepelné izolace stěn rohožemi, pásy, deskami, dílci, bloky (izolační materiál ve specifikaci) vložením jednovrstvě</t>
  </si>
  <si>
    <t>1158452814</t>
  </si>
  <si>
    <t>https://podminky.urs.cz/item/CS_URS_2024_01/713131151</t>
  </si>
  <si>
    <t>6,5*15,65  "podkroví strop</t>
  </si>
  <si>
    <t>183</t>
  </si>
  <si>
    <t>63152108</t>
  </si>
  <si>
    <t>pás tepelně izolační univerzální λ=0,032-0,033 tl 200mm</t>
  </si>
  <si>
    <t>-1804932910</t>
  </si>
  <si>
    <t>38*2,88  "2,88 m2/bal.</t>
  </si>
  <si>
    <t>184</t>
  </si>
  <si>
    <t>713132321</t>
  </si>
  <si>
    <t>Montáž tepelné izolace stěn do roštu jednosměrného vodorovného výšky do 6 m</t>
  </si>
  <si>
    <t>292320727</t>
  </si>
  <si>
    <t>https://podminky.urs.cz/item/CS_URS_2024_01/713132321</t>
  </si>
  <si>
    <t>"šikminy" 2,50*15,65*2-1,2*0,80*8</t>
  </si>
  <si>
    <t>185</t>
  </si>
  <si>
    <t>-379254404</t>
  </si>
  <si>
    <t>74,88   "26*2,88 m2/bal</t>
  </si>
  <si>
    <t>186</t>
  </si>
  <si>
    <t>713140833</t>
  </si>
  <si>
    <t>Odstranění tepelné izolace střech plochých z rohoží, pásů, dílců, desek, bloků nadstřešních izolací připevněných šrouby z vláknitých materiálů suchých, tloušťka izolace přes 100 mm</t>
  </si>
  <si>
    <t>1122131274</t>
  </si>
  <si>
    <t>https://podminky.urs.cz/item/CS_URS_2024_01/713140833</t>
  </si>
  <si>
    <t>100  "přístavek</t>
  </si>
  <si>
    <t>187</t>
  </si>
  <si>
    <t>713151141</t>
  </si>
  <si>
    <t>Montáž tepelné izolace střech šikmých rohožemi, pásy, deskami (izolační materiál ve specifikaci) připevněné sponkami reflexní pod krokve parotěsné , tloušťka izolace do 5 mm</t>
  </si>
  <si>
    <t>1027438611</t>
  </si>
  <si>
    <t>https://podminky.urs.cz/item/CS_URS_2024_01/713151141</t>
  </si>
  <si>
    <t>4,34*22,95  "pultová střecha</t>
  </si>
  <si>
    <t>188</t>
  </si>
  <si>
    <t>28355300</t>
  </si>
  <si>
    <t>pás podstřešní parotěsný tepelně izolační s reflexní Al vrstvou tl 4mm tepelného odporu 0,53</t>
  </si>
  <si>
    <t>878561727</t>
  </si>
  <si>
    <t>189</t>
  </si>
  <si>
    <t>713151211</t>
  </si>
  <si>
    <t>Montáž tepelné izolace střech šikmých rohožemi, pásy, deskami (izolační materiál ve specifikaci) připevněné sponkami reflexní nad krokve s difúzní spojovací páskou, tloušťka izolace do 5 mm</t>
  </si>
  <si>
    <t>736109262</t>
  </si>
  <si>
    <t>https://podminky.urs.cz/item/CS_URS_2024_01/713151211</t>
  </si>
  <si>
    <t>465</t>
  </si>
  <si>
    <t>190</t>
  </si>
  <si>
    <t>28329217</t>
  </si>
  <si>
    <t>fólie podkladní pro doplňkovou hydroizolační vrstvu pod krytinu či do třípláštových větraných střech 150g/m2</t>
  </si>
  <si>
    <t>-766523506</t>
  </si>
  <si>
    <t>465*1,15 'Přepočtené koeficientem množství</t>
  </si>
  <si>
    <t>191</t>
  </si>
  <si>
    <t>998713122</t>
  </si>
  <si>
    <t>Přesun hmot pro izolace tepelné stanovený z hmotnosti přesunovaného materiálu vodorovná dopravní vzdálenost do 50 m ruční (bez užití mechanizace) v objektech výšky přes 6 m do 12 m</t>
  </si>
  <si>
    <t>-387775207</t>
  </si>
  <si>
    <t>https://podminky.urs.cz/item/CS_URS_2024_01/998713122</t>
  </si>
  <si>
    <t>725</t>
  </si>
  <si>
    <t>Zdravotechnika - zařizovací předměty</t>
  </si>
  <si>
    <t>192</t>
  </si>
  <si>
    <t>725110811</t>
  </si>
  <si>
    <t>Demontáž klozetů splachovacích s nádrží nebo tlakovým splachovačem</t>
  </si>
  <si>
    <t>soubor</t>
  </si>
  <si>
    <t>999309597</t>
  </si>
  <si>
    <t>https://podminky.urs.cz/item/CS_URS_2024_01/725110811</t>
  </si>
  <si>
    <t>193</t>
  </si>
  <si>
    <t>725122813</t>
  </si>
  <si>
    <t>Demontáž pisoárů s nádrží a 1 záchodkem</t>
  </si>
  <si>
    <t>-675767816</t>
  </si>
  <si>
    <t>https://podminky.urs.cz/item/CS_URS_2024_01/725122813</t>
  </si>
  <si>
    <t>194</t>
  </si>
  <si>
    <t>725210821</t>
  </si>
  <si>
    <t>Demontáž umyvadel bez výtokových armatur umyvadel</t>
  </si>
  <si>
    <t>2123334758</t>
  </si>
  <si>
    <t>https://podminky.urs.cz/item/CS_URS_2024_01/725210821</t>
  </si>
  <si>
    <t>195</t>
  </si>
  <si>
    <t>725530826</t>
  </si>
  <si>
    <t>Demontáž elektrických zásobníkových ohřívačů vody akumulačních do 800 l</t>
  </si>
  <si>
    <t>12968155</t>
  </si>
  <si>
    <t>https://podminky.urs.cz/item/CS_URS_2024_01/725530826</t>
  </si>
  <si>
    <t>196</t>
  </si>
  <si>
    <t>725810811</t>
  </si>
  <si>
    <t>Demontáž výtokových ventilů nástěnných</t>
  </si>
  <si>
    <t>803926330</t>
  </si>
  <si>
    <t>https://podminky.urs.cz/item/CS_URS_2024_01/725810811</t>
  </si>
  <si>
    <t>197</t>
  </si>
  <si>
    <t>725820801</t>
  </si>
  <si>
    <t>Demontáž baterií nástěnných do G 3/4</t>
  </si>
  <si>
    <t>1826452040</t>
  </si>
  <si>
    <t>https://podminky.urs.cz/item/CS_URS_2024_01/725820801</t>
  </si>
  <si>
    <t>198</t>
  </si>
  <si>
    <t>725850800</t>
  </si>
  <si>
    <t>Demontáž odpadních ventilů všech připojovacích dimenzí</t>
  </si>
  <si>
    <t>-1197125302</t>
  </si>
  <si>
    <t>https://podminky.urs.cz/item/CS_URS_2024_01/725850800</t>
  </si>
  <si>
    <t>199</t>
  </si>
  <si>
    <t>725860811</t>
  </si>
  <si>
    <t>Demontáž zápachových uzávěrek pro zařizovací předměty jednoduchých</t>
  </si>
  <si>
    <t>-177712598</t>
  </si>
  <si>
    <t>https://podminky.urs.cz/item/CS_URS_2024_01/725860811</t>
  </si>
  <si>
    <t>751</t>
  </si>
  <si>
    <t>Vzduchotechnika</t>
  </si>
  <si>
    <t>200</t>
  </si>
  <si>
    <t>751721814</t>
  </si>
  <si>
    <t>Demontáž klimatizační jednotky venkovní jednofázové napájení do 5 vnitřních jednotek</t>
  </si>
  <si>
    <t>2093690888</t>
  </si>
  <si>
    <t>https://podminky.urs.cz/item/CS_URS_2024_01/751721814</t>
  </si>
  <si>
    <t>762</t>
  </si>
  <si>
    <t>Konstrukce tesařské</t>
  </si>
  <si>
    <t>201</t>
  </si>
  <si>
    <t>762083122</t>
  </si>
  <si>
    <t>Impregnace řeziva máčením proti dřevokaznému hmyzu, houbám a plísním, třída ohrožení 3 a 4 (dřevo v exteriéru)</t>
  </si>
  <si>
    <t>-2012995890</t>
  </si>
  <si>
    <t>https://podminky.urs.cz/item/CS_URS_2024_01/762083122</t>
  </si>
  <si>
    <t>23,242+6,534+3,156</t>
  </si>
  <si>
    <t>202</t>
  </si>
  <si>
    <t>762085103</t>
  </si>
  <si>
    <t>Montáž ocelových spojovacích prostředků (materiál ve specifikaci) kotevních želez příložek, patek, táhel</t>
  </si>
  <si>
    <t>-47911371</t>
  </si>
  <si>
    <t>https://podminky.urs.cz/item/CS_URS_2024_01/762085103</t>
  </si>
  <si>
    <t>75 "kotvení krovu plochá ocel 50/4 mm dl. 0,75 m 75 kusů</t>
  </si>
  <si>
    <t>203</t>
  </si>
  <si>
    <t>1301035spec</t>
  </si>
  <si>
    <t>ocel pásová válcovaná za studena 80x5 mm</t>
  </si>
  <si>
    <t>1001241250</t>
  </si>
  <si>
    <t>75*0,80*3,17/1000 "kotvení krovu plochá ocel 50/4 mm dl. 0,75 m 75 kusů</t>
  </si>
  <si>
    <t>0,19*1,1 'Přepočtené koeficientem množství</t>
  </si>
  <si>
    <t>204</t>
  </si>
  <si>
    <t>-1251895675</t>
  </si>
  <si>
    <t>92 "závěsy kleštin</t>
  </si>
  <si>
    <t>205</t>
  </si>
  <si>
    <t>31459101M1</t>
  </si>
  <si>
    <t>lano ocelové D 12,0 mm</t>
  </si>
  <si>
    <t>-2036579593</t>
  </si>
  <si>
    <t>92*2,50</t>
  </si>
  <si>
    <t>206</t>
  </si>
  <si>
    <t>762085114</t>
  </si>
  <si>
    <t>Montáž ocelových spojovacích prostředků (materiál ve specifikaci) svorníků nebo šroubů délky přes 450 do 1000 mm</t>
  </si>
  <si>
    <t>1130485258</t>
  </si>
  <si>
    <t>https://podminky.urs.cz/item/CS_URS_2024_01/762085114</t>
  </si>
  <si>
    <t>26  "zajištění krokví pultové střechy</t>
  </si>
  <si>
    <t>207</t>
  </si>
  <si>
    <t>31197004</t>
  </si>
  <si>
    <t>tyč závitová Pz 4.6 M12</t>
  </si>
  <si>
    <t>-1586228622</t>
  </si>
  <si>
    <t>26*0,80</t>
  </si>
  <si>
    <t>208</t>
  </si>
  <si>
    <t>762332132</t>
  </si>
  <si>
    <t>Montáž vázaných konstrukcí krovů střech pultových, sedlových, valbových, stanových čtvercového nebo obdélníkového půdorysu z řeziva hraněného průřezové plochy přes 120 do 224 cm2</t>
  </si>
  <si>
    <t>1085854830</t>
  </si>
  <si>
    <t>https://podminky.urs.cz/item/CS_URS_2024_01/762332132</t>
  </si>
  <si>
    <t>68 "pozednice 18/12 cm</t>
  </si>
  <si>
    <t>52*7,50 "krokve dl 7,50 m 12/18 cm.</t>
  </si>
  <si>
    <t>26*6,00 "krokve dl. 6,00 m 12/18 cm</t>
  </si>
  <si>
    <t>44*7,50 "kleštiny dl. 7,50 m 7/18 cm</t>
  </si>
  <si>
    <t>8*1,50  "pásky dl. 1,50 m 12/12 cm</t>
  </si>
  <si>
    <t>209</t>
  </si>
  <si>
    <t>60512131</t>
  </si>
  <si>
    <t>hranol stavební řezivo průřezu do 224cm2 dl 6-8m</t>
  </si>
  <si>
    <t>985649924</t>
  </si>
  <si>
    <t>68*0,18*0,12 "pozednice 18/12 cm</t>
  </si>
  <si>
    <t>52*7,50*0,12*0,18  "krokve dl. 7,50 m 12/18 cm</t>
  </si>
  <si>
    <t>44*7,50*0,07*0,18 "kleštiny dl. 7,50 m 7/18 cm</t>
  </si>
  <si>
    <t>14,051*1,05 'Přepočtené koeficientem množství</t>
  </si>
  <si>
    <t>210</t>
  </si>
  <si>
    <t>60512130</t>
  </si>
  <si>
    <t>hranol stavební řezivo průřezu do 224cm2 do dl 6m</t>
  </si>
  <si>
    <t>-2128423836</t>
  </si>
  <si>
    <t>26*6,00*0,12*0,18 "krokve dl. 6,00 m 12/18 cm</t>
  </si>
  <si>
    <t>8*1,50 *0,12*0,12  "pásky dl. 1,50 m 12/12 cm</t>
  </si>
  <si>
    <t>3,543*1,05 'Přepočtené koeficientem množství</t>
  </si>
  <si>
    <t>211</t>
  </si>
  <si>
    <t>762332133</t>
  </si>
  <si>
    <t>Montáž vázaných konstrukcí krovů střech pultových, sedlových, valbových, stanových čtvercového nebo obdélníkového půdorysu z řeziva hraněného průřezové plochy přes 224 do 288 cm2</t>
  </si>
  <si>
    <t>2134149039</t>
  </si>
  <si>
    <t>https://podminky.urs.cz/item/CS_URS_2024_01/762332133</t>
  </si>
  <si>
    <t>5*4,00  "sloupky 16/16 cm 5 kusů</t>
  </si>
  <si>
    <t>212</t>
  </si>
  <si>
    <t>60512135</t>
  </si>
  <si>
    <t>hranol stavební řezivo průřezu do 288cm2 do dl 6m</t>
  </si>
  <si>
    <t>2049339070</t>
  </si>
  <si>
    <t>5*4,00*0,16*0,16  "sloupky 16/16 cm 5 kusů</t>
  </si>
  <si>
    <t>0,512*1,05 'Přepočtené koeficientem množství</t>
  </si>
  <si>
    <t>213</t>
  </si>
  <si>
    <t>762332134</t>
  </si>
  <si>
    <t>Montáž vázaných konstrukcí krovů střech pultových, sedlových, valbových, stanových čtvercového nebo obdélníkového půdorysu z řeziva hraněného průřezové plochy přes 288 do 450 cm2</t>
  </si>
  <si>
    <t>-1089684200</t>
  </si>
  <si>
    <t>https://podminky.urs.cz/item/CS_URS_2024_01/762332134</t>
  </si>
  <si>
    <t>5,50  "vaznice dl. 5,50 m 18/22 cm</t>
  </si>
  <si>
    <t>4*4,80 "vaznice dl. 4,80 m 18/22 4 kusy</t>
  </si>
  <si>
    <t>214</t>
  </si>
  <si>
    <t>60512140</t>
  </si>
  <si>
    <t>hranol stavební řezivo průřezu do 450cm2 do dl 6m</t>
  </si>
  <si>
    <t>-1729335457</t>
  </si>
  <si>
    <t>5,50*0,18*0,22  "vaznice dl. 5,50 m 18/22 cm</t>
  </si>
  <si>
    <t>4*4,80*0,18*0,22  "vaznice dl. 4,80 m 18/22 4 kusy</t>
  </si>
  <si>
    <t>0,978*1,05 'Přepočtené koeficientem množství</t>
  </si>
  <si>
    <t>215</t>
  </si>
  <si>
    <t>762342214</t>
  </si>
  <si>
    <t>Montáž laťování střech jednoduchých sklonu do 60° při osové vzdálenosti latí přes 150 do 360 mm</t>
  </si>
  <si>
    <t>-1690976705</t>
  </si>
  <si>
    <t>https://podminky.urs.cz/item/CS_URS_2024_01/762342214</t>
  </si>
  <si>
    <t>216</t>
  </si>
  <si>
    <t>762342511</t>
  </si>
  <si>
    <t>Montáž laťování montáž kontralatí na podklad bez tepelné izolace</t>
  </si>
  <si>
    <t>-1266767462</t>
  </si>
  <si>
    <t>https://podminky.urs.cz/item/CS_URS_2024_01/762342511</t>
  </si>
  <si>
    <t>7,50*52+6*26</t>
  </si>
  <si>
    <t>217</t>
  </si>
  <si>
    <t>60514105</t>
  </si>
  <si>
    <t>řezivo jehličnaté lať pevnostní třída S10-13 průřez 30x50mm</t>
  </si>
  <si>
    <t>470477755</t>
  </si>
  <si>
    <t>0,03*0,05*1*3*465  " 3 ks/m2 latě</t>
  </si>
  <si>
    <t>0,03*0,05*546  " kontralatě</t>
  </si>
  <si>
    <t>2,912*1,1 'Přepočtené koeficientem množství</t>
  </si>
  <si>
    <t>218</t>
  </si>
  <si>
    <t>762395000</t>
  </si>
  <si>
    <t>Spojovací prostředky krovů, bednění a laťování, nadstřešních konstrukcí svorníky, prkna, hřebíky, pásová ocel, vruty</t>
  </si>
  <si>
    <t>26521319</t>
  </si>
  <si>
    <t>https://podminky.urs.cz/item/CS_URS_2024_01/762395000</t>
  </si>
  <si>
    <t>14,754+3,72+0,538+1,027+3,203</t>
  </si>
  <si>
    <t>219</t>
  </si>
  <si>
    <t>762512261</t>
  </si>
  <si>
    <t>Podlahové konstrukce podkladové montáž roštu podkladového</t>
  </si>
  <si>
    <t>-336230873</t>
  </si>
  <si>
    <t>https://podminky.urs.cz/item/CS_URS_2024_01/762512261</t>
  </si>
  <si>
    <t>(2,95*14+3,90*14+4,05*14+4,45*14+4,45+5+4,30*9)*0,12  "vypodložení pod OSB desky</t>
  </si>
  <si>
    <t>220</t>
  </si>
  <si>
    <t>60514101</t>
  </si>
  <si>
    <t>řezivo jehličnaté lať 10-25cm2</t>
  </si>
  <si>
    <t>-1191795847</t>
  </si>
  <si>
    <t>(2,95*14+3,90*14+4,05*14+4,45*14+4,45+5+4,30*9)*0,12 *0,08 "vypodložení pod OSB desky</t>
  </si>
  <si>
    <t>2,525*1,25 'Přepočtené koeficientem množství</t>
  </si>
  <si>
    <t>221</t>
  </si>
  <si>
    <t>762810047</t>
  </si>
  <si>
    <t>Záklop stropů z dřevoštěpkových desek OSB šroubovaných na rošt na pero a drážku, tloušťky desky 25 mm</t>
  </si>
  <si>
    <t>986678500</t>
  </si>
  <si>
    <t>https://podminky.urs.cz/item/CS_URS_2024_01/762810047</t>
  </si>
  <si>
    <t>204,50</t>
  </si>
  <si>
    <t>222</t>
  </si>
  <si>
    <t>762822120</t>
  </si>
  <si>
    <t>Montáž stropních trámů z hraněného a polohraněného řeziva s trámovými výměnami, průřezové plochy přes 144 do 288 cm2</t>
  </si>
  <si>
    <t>-81752567</t>
  </si>
  <si>
    <t>https://podminky.urs.cz/item/CS_URS_2024_01/762822120</t>
  </si>
  <si>
    <t>2,95*14+3,90*14+4,05*14+4,45*14+4,45+5+4,30*9  "stropní trámy</t>
  </si>
  <si>
    <t>223</t>
  </si>
  <si>
    <t>-2017008150</t>
  </si>
  <si>
    <t>(2,95*14+3,90*14+4,05*14+4,45*14+4,45+5+4,30*9)*0,12*0,18  "stropní trámy</t>
  </si>
  <si>
    <t>5,682*1,15 'Přepočtené koeficientem množství</t>
  </si>
  <si>
    <t>224</t>
  </si>
  <si>
    <t>762842231</t>
  </si>
  <si>
    <t>Montáž podbíjení střech šikmých, vnějšího přesahu šířky přes 0,8 m z hoblovaných prken z palubek</t>
  </si>
  <si>
    <t>571764918</t>
  </si>
  <si>
    <t>https://podminky.urs.cz/item/CS_URS_2024_01/762842231</t>
  </si>
  <si>
    <t>21,40*0,50+20,41*0,65+23,87*0,20</t>
  </si>
  <si>
    <t>225</t>
  </si>
  <si>
    <t>61191162</t>
  </si>
  <si>
    <t>palubky obkladové sibiřský modřín prkno hoblované 24x145mm jakost A/B</t>
  </si>
  <si>
    <t>-430464571</t>
  </si>
  <si>
    <t>28,741+37,363*0,024</t>
  </si>
  <si>
    <t>29,638*1,3 'Přepočtené koeficientem množství</t>
  </si>
  <si>
    <t>226</t>
  </si>
  <si>
    <t>762895000</t>
  </si>
  <si>
    <t>Spojovací prostředky záklopu stropů, stropnic, podbíjení hřebíky, svorníky</t>
  </si>
  <si>
    <t>-2144841727</t>
  </si>
  <si>
    <t>https://podminky.urs.cz/item/CS_URS_2024_01/762895000</t>
  </si>
  <si>
    <t>3,156+6,534</t>
  </si>
  <si>
    <t>227</t>
  </si>
  <si>
    <t>998762102</t>
  </si>
  <si>
    <t>Přesun hmot pro konstrukce tesařské stanovený z hmotnosti přesunovaného materiálu vodorovná dopravní vzdálenost do 50 m základní v objektech výšky přes 6 do 12 m</t>
  </si>
  <si>
    <t>170981656</t>
  </si>
  <si>
    <t>https://podminky.urs.cz/item/CS_URS_2024_01/998762102</t>
  </si>
  <si>
    <t>763</t>
  </si>
  <si>
    <t>Konstrukce suché výstavby</t>
  </si>
  <si>
    <t>228</t>
  </si>
  <si>
    <t>763111350</t>
  </si>
  <si>
    <t>Příčka ze sádrokartonových desek s nosnou konstrukcí z jednoduchých ocelových profilů UW, CW jednoduše opláštěná deskou protipožární DF tl. 15 mm, příčka tl. 105 mm, profil 75, bez izolace, EI 45</t>
  </si>
  <si>
    <t>1607463135</t>
  </si>
  <si>
    <t>https://podminky.urs.cz/item/CS_URS_2024_01/763111350</t>
  </si>
  <si>
    <t>(2,50+4,60)*3,50-1*2</t>
  </si>
  <si>
    <t>229</t>
  </si>
  <si>
    <t>763111714</t>
  </si>
  <si>
    <t>Příčka ze sádrokartonových desek ostatní konstrukce a práce na příčkách ze sádrokartonových desek zalomení příčky</t>
  </si>
  <si>
    <t>8716818</t>
  </si>
  <si>
    <t>https://podminky.urs.cz/item/CS_URS_2024_01/763111714</t>
  </si>
  <si>
    <t>3,50</t>
  </si>
  <si>
    <t>230</t>
  </si>
  <si>
    <t>763111717</t>
  </si>
  <si>
    <t>Příčka ze sádrokartonových desek ostatní konstrukce a práce na příčkách ze sádrokartonových desek základní penetrační nátěr (oboustranný)</t>
  </si>
  <si>
    <t>1139392882</t>
  </si>
  <si>
    <t>https://podminky.urs.cz/item/CS_URS_2024_01/763111717</t>
  </si>
  <si>
    <t>22,85</t>
  </si>
  <si>
    <t>231</t>
  </si>
  <si>
    <t>763111722</t>
  </si>
  <si>
    <t>Příčka ze sádrokartonových desek ostatní konstrukce a práce na příčkách ze sádrokartonových desek ochrana rohů úhelníky pozinkované</t>
  </si>
  <si>
    <t>-1889002793</t>
  </si>
  <si>
    <t>https://podminky.urs.cz/item/CS_URS_2024_01/763111722</t>
  </si>
  <si>
    <t>232</t>
  </si>
  <si>
    <t>763131451</t>
  </si>
  <si>
    <t>Podhled ze sádrokartonových desek dvouvrstvá zavěšená spodní konstrukce z ocelových profilů CD, UD jednoduše opláštěná deskou impregnovanou H2, tl. 12,5 mm, bez izolace</t>
  </si>
  <si>
    <t>1063810232</t>
  </si>
  <si>
    <t>https://podminky.urs.cz/item/CS_URS_2024_01/763131451</t>
  </si>
  <si>
    <t>5,42+2,70+6,15   "č.m. 03+06+07  1.NP</t>
  </si>
  <si>
    <t>233</t>
  </si>
  <si>
    <t>763131714</t>
  </si>
  <si>
    <t>Podhled ze sádrokartonových desek ostatní práce a konstrukce na podhledech ze sádrokartonových desek základní penetrační nátěr</t>
  </si>
  <si>
    <t>1286642293</t>
  </si>
  <si>
    <t>https://podminky.urs.cz/item/CS_URS_2024_01/763131714</t>
  </si>
  <si>
    <t>14,27</t>
  </si>
  <si>
    <t>234</t>
  </si>
  <si>
    <t>763131751</t>
  </si>
  <si>
    <t>Podhled ze sádrokartonových desek ostatní práce a konstrukce na podhledech ze sádrokartonových desek montáž parotěsné zábrany</t>
  </si>
  <si>
    <t>-9756377</t>
  </si>
  <si>
    <t>https://podminky.urs.cz/item/CS_URS_2024_01/763131751</t>
  </si>
  <si>
    <t>235</t>
  </si>
  <si>
    <t>28329276</t>
  </si>
  <si>
    <t>fólie PE vyztužená pro parotěsnou vrstvu (reakce na oheň - třída E) 140g/m2</t>
  </si>
  <si>
    <t>-280981093</t>
  </si>
  <si>
    <t>173*1,05 'Přepočtené koeficientem množství</t>
  </si>
  <si>
    <t>236</t>
  </si>
  <si>
    <t>763131752</t>
  </si>
  <si>
    <t>Podhled ze sádrokartonových desek ostatní práce a konstrukce na podhledech ze sádrokartonových desek montáž jedné vrstvy tepelné izolace</t>
  </si>
  <si>
    <t>-823630310</t>
  </si>
  <si>
    <t>https://podminky.urs.cz/item/CS_URS_2024_01/763131752</t>
  </si>
  <si>
    <t>173   "2.NP</t>
  </si>
  <si>
    <t>237</t>
  </si>
  <si>
    <t>63152098</t>
  </si>
  <si>
    <t>pás tepelně izolační univerzální λ=0,032-0,033 tl 80mm</t>
  </si>
  <si>
    <t>-258020852</t>
  </si>
  <si>
    <t xml:space="preserve"> 180  " 25* 7,20 m2/bal</t>
  </si>
  <si>
    <t>238</t>
  </si>
  <si>
    <t>763161520</t>
  </si>
  <si>
    <t>Podkroví ze sádrokartonových desek dvouvrstvá spodní konstrukce z ocelových profilů CD, UD na krokvových nástavcích jednoduše opláštěných deskou protipožární DF, tl. 15 mm, bez TI</t>
  </si>
  <si>
    <t>2084282757</t>
  </si>
  <si>
    <t>https://podminky.urs.cz/item/CS_URS_2024_01/763161520</t>
  </si>
  <si>
    <t>239</t>
  </si>
  <si>
    <t>763172384</t>
  </si>
  <si>
    <t>Montáž dvířek pro konstrukce ze sádrokartonových desek revizních dvouplášťových pro příčky a předsazené stěny velikost (šxv) 500 x 500 mm</t>
  </si>
  <si>
    <t>1549139632</t>
  </si>
  <si>
    <t>https://podminky.urs.cz/item/CS_URS_2024_01/763172384</t>
  </si>
  <si>
    <t>240</t>
  </si>
  <si>
    <t>59030762</t>
  </si>
  <si>
    <t>dvířka revizní protipožární pro stěny a podhledy EI 60 500x500 mm</t>
  </si>
  <si>
    <t>838155333</t>
  </si>
  <si>
    <t>241</t>
  </si>
  <si>
    <t>763793111</t>
  </si>
  <si>
    <t>Montáž ostatních dílců ocelových spojovacích prostředků kotevních želez, příložek, patek, táhel</t>
  </si>
  <si>
    <t>1366413762</t>
  </si>
  <si>
    <t>https://podminky.urs.cz/item/CS_URS_2024_01/763793111</t>
  </si>
  <si>
    <t>75*0,80*3,17 "kotvení krovu plochá ocel 50/4 mm dl. 0,75 m 75 kusů</t>
  </si>
  <si>
    <t>242</t>
  </si>
  <si>
    <t>763793122</t>
  </si>
  <si>
    <t>Montáž ostatních dílců ocelových spojovacích prostředků svorníků, šroubů, délky přes 100 do 300 mm</t>
  </si>
  <si>
    <t>-994343032</t>
  </si>
  <si>
    <t>https://podminky.urs.cz/item/CS_URS_2024_01/763793122</t>
  </si>
  <si>
    <t>26  "zajištění krokví přístavku</t>
  </si>
  <si>
    <t>243</t>
  </si>
  <si>
    <t>998763332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</si>
  <si>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</si>
  <si>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190647849</t>
  </si>
  <si>
    <t>https://podminky.urs.cz/item/CS_URS_2024_01/998763332</t>
  </si>
  <si>
    <t>764</t>
  </si>
  <si>
    <t>Konstrukce klempířské</t>
  </si>
  <si>
    <t>244</t>
  </si>
  <si>
    <t>764001821</t>
  </si>
  <si>
    <t>Demontáž klempířských konstrukcí krytiny ze svitků nebo tabulí do suti</t>
  </si>
  <si>
    <t>-760998930</t>
  </si>
  <si>
    <t>https://podminky.urs.cz/item/CS_URS_2024_01/764001821</t>
  </si>
  <si>
    <t>(21,40+7+11+21)*0,80</t>
  </si>
  <si>
    <t>(22+5+5)*0,80</t>
  </si>
  <si>
    <t>245</t>
  </si>
  <si>
    <t>764002812</t>
  </si>
  <si>
    <t>Demontáž klempířských konstrukcí okapového plechu do suti, v krytině skládané</t>
  </si>
  <si>
    <t>1778374256</t>
  </si>
  <si>
    <t>https://podminky.urs.cz/item/CS_URS_2024_01/764002812</t>
  </si>
  <si>
    <t>23,50+21+23,50</t>
  </si>
  <si>
    <t>246</t>
  </si>
  <si>
    <t>764002841</t>
  </si>
  <si>
    <t>Demontáž klempířských konstrukcí oplechování horních ploch zdí a nadezdívek do suti</t>
  </si>
  <si>
    <t>-909538174</t>
  </si>
  <si>
    <t>https://podminky.urs.cz/item/CS_URS_2024_01/764002841</t>
  </si>
  <si>
    <t>18*0,50  "atiky</t>
  </si>
  <si>
    <t>247</t>
  </si>
  <si>
    <t>764002851</t>
  </si>
  <si>
    <t>Demontáž klempířských konstrukcí oplechování parapetů do suti</t>
  </si>
  <si>
    <t>-289379754</t>
  </si>
  <si>
    <t>https://podminky.urs.cz/item/CS_URS_2024_01/764002851</t>
  </si>
  <si>
    <t>0,80*6+4*2+3*2+1,20+1,50*3+0,60+1,80</t>
  </si>
  <si>
    <t>248</t>
  </si>
  <si>
    <t>764004801</t>
  </si>
  <si>
    <t>Demontáž klempířských konstrukcí žlabu podokapního do suti</t>
  </si>
  <si>
    <t>-46722179</t>
  </si>
  <si>
    <t>https://podminky.urs.cz/item/CS_URS_2024_01/764004801</t>
  </si>
  <si>
    <t>249</t>
  </si>
  <si>
    <t>764004861</t>
  </si>
  <si>
    <t>Demontáž klempířských konstrukcí svodu do suti</t>
  </si>
  <si>
    <t>998628352</t>
  </si>
  <si>
    <t>https://podminky.urs.cz/item/CS_URS_2024_01/764004861</t>
  </si>
  <si>
    <t>12,50</t>
  </si>
  <si>
    <t>250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</si>
  <si>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</si>
  <si>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</si>
  <si>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-722870981</t>
  </si>
  <si>
    <t>https://podminky.urs.cz/item/CS_URS_2024_01/764111641</t>
  </si>
  <si>
    <t>465*1,025 'Přepočtené koeficientem množství</t>
  </si>
  <si>
    <t>251</t>
  </si>
  <si>
    <t>764211625</t>
  </si>
  <si>
    <t>Oplechování střešních prvků z pozinkovaného plechu s povrchovou úpravou hřebene větraného s použitím hřebenového plechu s větracím pásem rš 400 mm</t>
  </si>
  <si>
    <t>-2103958327</t>
  </si>
  <si>
    <t>https://podminky.urs.cz/item/CS_URS_2024_01/764211625</t>
  </si>
  <si>
    <t>20,60</t>
  </si>
  <si>
    <t>252</t>
  </si>
  <si>
    <t>764212633</t>
  </si>
  <si>
    <t>Oplechování střešních prvků z pozinkovaného plechu s povrchovou úpravou štítu závětrnou lištou rš 250 mm</t>
  </si>
  <si>
    <t>636910859</t>
  </si>
  <si>
    <t>https://podminky.urs.cz/item/CS_URS_2024_01/764212633</t>
  </si>
  <si>
    <t>253</t>
  </si>
  <si>
    <t>764212664</t>
  </si>
  <si>
    <t>Oplechování střešních prvků z pozinkovaného plechu s povrchovou úpravou okapu střechy rovné okapovým plechem rš 330 mm</t>
  </si>
  <si>
    <t>834043715</t>
  </si>
  <si>
    <t>https://podminky.urs.cz/item/CS_URS_2024_01/764212664</t>
  </si>
  <si>
    <t>254</t>
  </si>
  <si>
    <t>764214604</t>
  </si>
  <si>
    <t>Oplechování horních ploch zdí a nadezdívek (atik) z pozinkovaného plechu s povrchovou úpravou mechanicky kotvené rš 330 mm</t>
  </si>
  <si>
    <t>354468199</t>
  </si>
  <si>
    <t>https://podminky.urs.cz/item/CS_URS_2024_01/764214604</t>
  </si>
  <si>
    <t>29,50</t>
  </si>
  <si>
    <t>255</t>
  </si>
  <si>
    <t>764216644</t>
  </si>
  <si>
    <t>Oplechování parapetů z pozinkovaného plechu s povrchovou úpravou rovných celoplošně lepené, bez rohů rš 330 mm</t>
  </si>
  <si>
    <t>-1001101624</t>
  </si>
  <si>
    <t>https://podminky.urs.cz/item/CS_URS_2024_01/764216644</t>
  </si>
  <si>
    <t>"venkovní žaluzie</t>
  </si>
  <si>
    <t>0,90*4+4*2+2,50*2</t>
  </si>
  <si>
    <t>13 "okna</t>
  </si>
  <si>
    <t>256</t>
  </si>
  <si>
    <t>764218626</t>
  </si>
  <si>
    <t>Oplechování říms a ozdobných prvků z pozinkovaného plechu s povrchovou úpravou rovných, bez rohů celoplošně lepené rš 500 mm</t>
  </si>
  <si>
    <t>417255359</t>
  </si>
  <si>
    <t>https://podminky.urs.cz/item/CS_URS_2024_01/764218626</t>
  </si>
  <si>
    <t>257</t>
  </si>
  <si>
    <t>764314612</t>
  </si>
  <si>
    <t>Lemování prostupů z pozinkovaného plechu s povrchovou úpravou bez lišty, střech s krytinou skládanou nebo z plechu</t>
  </si>
  <si>
    <t>-400505137</t>
  </si>
  <si>
    <t>https://podminky.urs.cz/item/CS_URS_2024_01/764314612</t>
  </si>
  <si>
    <t>(1,5*2+0,9*2)*0,670*8    "lemování střešních oken</t>
  </si>
  <si>
    <t>(1+1)*0,330*(2+2)    "lemování prostupů ZTI+VZT</t>
  </si>
  <si>
    <t>258</t>
  </si>
  <si>
    <t>764511602</t>
  </si>
  <si>
    <t>Žlab podokapní z pozinkovaného plechu s povrchovou úpravou včetně háků a čel půlkruhový rš 330 mm</t>
  </si>
  <si>
    <t>1207424474</t>
  </si>
  <si>
    <t>https://podminky.urs.cz/item/CS_URS_2024_01/764511602</t>
  </si>
  <si>
    <t>259</t>
  </si>
  <si>
    <t>764511642</t>
  </si>
  <si>
    <t>Žlab podokapní z pozinkovaného plechu s povrchovou úpravou včetně háků a čel kotlík oválný (trychtýřový), rš žlabu/průměr svodu 330/100 mm</t>
  </si>
  <si>
    <t>-1088724395</t>
  </si>
  <si>
    <t>https://podminky.urs.cz/item/CS_URS_2024_01/764511642</t>
  </si>
  <si>
    <t>260</t>
  </si>
  <si>
    <t>764518622</t>
  </si>
  <si>
    <t>Svod z pozinkovaného plechu s upraveným povrchem včetně objímek, kolen a odskoků kruhový, průměru 100 mm</t>
  </si>
  <si>
    <t>-322810425</t>
  </si>
  <si>
    <t>https://podminky.urs.cz/item/CS_URS_2024_01/764518622</t>
  </si>
  <si>
    <t>261</t>
  </si>
  <si>
    <t>998764102</t>
  </si>
  <si>
    <t>Přesun hmot pro konstrukce klempířské stanovený z hmotnosti přesunovaného materiálu vodorovná dopravní vzdálenost do 50 m základní v objektech výšky přes 6 do 12 m</t>
  </si>
  <si>
    <t>-1789961152</t>
  </si>
  <si>
    <t>https://podminky.urs.cz/item/CS_URS_2024_01/998764102</t>
  </si>
  <si>
    <t>765</t>
  </si>
  <si>
    <t>Krytina skládaná</t>
  </si>
  <si>
    <t>262</t>
  </si>
  <si>
    <t>765192001</t>
  </si>
  <si>
    <t>Nouzové zakrytí střechy plachtou</t>
  </si>
  <si>
    <t>1772098301</t>
  </si>
  <si>
    <t>https://podminky.urs.cz/item/CS_URS_2024_01/765192001</t>
  </si>
  <si>
    <t>263</t>
  </si>
  <si>
    <t>998765122</t>
  </si>
  <si>
    <t>Přesun hmot pro krytiny skládané stanovený z hmotnosti přesunovaného materiálu vodorovná dopravní vzdálenost do 50 m ruční (bez užití mechanizace) na objektech výšky přes 6 do 12 m</t>
  </si>
  <si>
    <t>549600145</t>
  </si>
  <si>
    <t>https://podminky.urs.cz/item/CS_URS_2024_01/998765122</t>
  </si>
  <si>
    <t>766</t>
  </si>
  <si>
    <t>Konstrukce truhlářské</t>
  </si>
  <si>
    <t>264</t>
  </si>
  <si>
    <t>766622131</t>
  </si>
  <si>
    <t>Montáž oken plastových včetně montálano ocelové D 12,0 mmže rámu plochy přes 1 m2 otevíravých do zdiva, výšky do 1,5 m</t>
  </si>
  <si>
    <t>-1432620870</t>
  </si>
  <si>
    <t>https://podminky.urs.cz/item/CS_URS_2024_01/766622131</t>
  </si>
  <si>
    <t>1,20*1,50*2  " poz. 1</t>
  </si>
  <si>
    <t>1,20*1,50*3 "poz. 3</t>
  </si>
  <si>
    <t>265</t>
  </si>
  <si>
    <t>61140052</t>
  </si>
  <si>
    <t>okno plastové otevíravé/sklopné trojsklo přes plochu 1m2 do v 1,5m</t>
  </si>
  <si>
    <t>-984125521</t>
  </si>
  <si>
    <t>1,20*1,50*2  "poz. 1</t>
  </si>
  <si>
    <t>266</t>
  </si>
  <si>
    <t>61140052.1</t>
  </si>
  <si>
    <t>-764157285</t>
  </si>
  <si>
    <t>Poznámka k položce:_x000D_
- včetně nalepovacích dělících příček</t>
  </si>
  <si>
    <t>267</t>
  </si>
  <si>
    <t>766622216</t>
  </si>
  <si>
    <t>Montáž oken plastových plochy do 1 m2 včetně montáže rámu otevíravých do zdiva</t>
  </si>
  <si>
    <t>-251483811</t>
  </si>
  <si>
    <t>https://podminky.urs.cz/item/CS_URS_2024_01/766622216</t>
  </si>
  <si>
    <t>1 "poz. 2</t>
  </si>
  <si>
    <t>268</t>
  </si>
  <si>
    <t>61140050</t>
  </si>
  <si>
    <t>okno plastové otevíravé/sklopné trojsklo do plochy 1m2</t>
  </si>
  <si>
    <t>138656298</t>
  </si>
  <si>
    <t xml:space="preserve">0,60*0,90 </t>
  </si>
  <si>
    <t>269</t>
  </si>
  <si>
    <t>766629214</t>
  </si>
  <si>
    <t>Montáž oken dřevěných Příplatek k cenám za izolaci mezi ostěním a rámem okna při rovném ostění, připojovací spára tl. do 15 mm, páska</t>
  </si>
  <si>
    <t>57706969</t>
  </si>
  <si>
    <t>https://podminky.urs.cz/item/CS_URS_2024_01/766629214</t>
  </si>
  <si>
    <t xml:space="preserve">Poznámka k souboru cen:_x000D_
1. V cenách montáže oken jsou započteny i náklady na zaměření, vyklínování, horizontální i vertikální vyrovnání okenního rámu, ukotvení a vyplnění spáry mezi rámem a ostěním polyuretanovou pěnou, včetně zednického začištění._x000D_
2. Cenami montáže oken otevíravých lze ocenit i montáže oken kyvných a otočných._x000D_
3. V cenách 766 62 - 9 . . Příplatek k cenám za tepelnou izolaci mezi ostěním a rámem okna jsou započteny náklady na izolaci vnější i vnitřní._x000D_
4. Délka izolace se určuje v metrech délky rámu okna._x000D_
</t>
  </si>
  <si>
    <t>(1,20+1,50)*2*2+(0,60+0,90)*2+(1,20*1,50)*2*3</t>
  </si>
  <si>
    <t>270</t>
  </si>
  <si>
    <t>766660171</t>
  </si>
  <si>
    <t>Montáž dveřních křídel dřevěných nebo plastových otevíravých do obložkové zárubně povrchově upravených jednokřídlových, šířky do 800 mm</t>
  </si>
  <si>
    <t>418810155</t>
  </si>
  <si>
    <t>https://podminky.urs.cz/item/CS_URS_2024_01/766660171</t>
  </si>
  <si>
    <t>2+2+3   "21+22+23</t>
  </si>
  <si>
    <t>271</t>
  </si>
  <si>
    <t>61162084</t>
  </si>
  <si>
    <t>dveře jednokřídlé dřevotřískové povrch laminátový plné 600x1970-2100mm</t>
  </si>
  <si>
    <t>342743824</t>
  </si>
  <si>
    <t>272</t>
  </si>
  <si>
    <t>61162085</t>
  </si>
  <si>
    <t>dveře jednokřídlé dřevotřískové povrch laminátový plné 700x1970-2100mm</t>
  </si>
  <si>
    <t>1900354470</t>
  </si>
  <si>
    <t>273</t>
  </si>
  <si>
    <t>61162086</t>
  </si>
  <si>
    <t>dveře jednokřídlé dřevotřískové povrch laminátový plné 800x1970-2100mm</t>
  </si>
  <si>
    <t>-307208304</t>
  </si>
  <si>
    <t>274</t>
  </si>
  <si>
    <t>766660181</t>
  </si>
  <si>
    <t>Montáž dveřních křídel dřevěných nebo plastových otevíravých do obložkové zárubně protipožárních jednokřídlových, šířky do 800 mm</t>
  </si>
  <si>
    <t>223525465</t>
  </si>
  <si>
    <t>https://podminky.urs.cz/item/CS_URS_2024_01/766660181</t>
  </si>
  <si>
    <t>275</t>
  </si>
  <si>
    <t>61162098</t>
  </si>
  <si>
    <t>dveře jednokřídlé dřevotřískové protipožární EI (EW) 30 D3 povrch laminátový plné 800x1970-2100mm</t>
  </si>
  <si>
    <t>-163981396</t>
  </si>
  <si>
    <t>2  " 26 P</t>
  </si>
  <si>
    <t>276</t>
  </si>
  <si>
    <t>766660182</t>
  </si>
  <si>
    <t>Montáž dveřních křídel dřevěných nebo plastových otevíravých do obložkové zárubně protipožárních jednokřídlových, šířky přes 800 mm</t>
  </si>
  <si>
    <t>-329668791</t>
  </si>
  <si>
    <t>https://podminky.urs.cz/item/CS_URS_2024_01/766660182</t>
  </si>
  <si>
    <t>3+1</t>
  </si>
  <si>
    <t>277</t>
  </si>
  <si>
    <t>61165314</t>
  </si>
  <si>
    <t>dveře jednokřídlé dřevotřískové protipožární EI (EW) 30 D3 povrch laminátový plné 900x1970-2100mm</t>
  </si>
  <si>
    <t>-1705879687</t>
  </si>
  <si>
    <t>3+1  " 25L+P</t>
  </si>
  <si>
    <t>278</t>
  </si>
  <si>
    <t>766660411</t>
  </si>
  <si>
    <t>Montáž vchodových dveří včetně rámu do zdiva jednokřídlových bez nadsvětlíku</t>
  </si>
  <si>
    <t>684833575</t>
  </si>
  <si>
    <t>https://podminky.urs.cz/item/CS_URS_2024_01/766660411</t>
  </si>
  <si>
    <t>2+1  "poz. 11+12</t>
  </si>
  <si>
    <t>279</t>
  </si>
  <si>
    <t>61140504</t>
  </si>
  <si>
    <t>dveře jednokřídlé plastové bílé prosklené max rozměru otvoru 2,42m2 bezpečnostní třídy RC2</t>
  </si>
  <si>
    <t>-1468277865</t>
  </si>
  <si>
    <t>0,80*1,97*2+0,9+0*1,97  " poz. 11P+L+12L</t>
  </si>
  <si>
    <t>280</t>
  </si>
  <si>
    <t>766660728</t>
  </si>
  <si>
    <t>Montáž dveřních doplňků dveřního kování interiérového zámku</t>
  </si>
  <si>
    <t>-836600632</t>
  </si>
  <si>
    <t>https://podminky.urs.cz/item/CS_URS_2024_01/766660728</t>
  </si>
  <si>
    <t>5+6</t>
  </si>
  <si>
    <t>281</t>
  </si>
  <si>
    <t>54914620</t>
  </si>
  <si>
    <t>kování rozetové spodní pro cylindrickou vložku</t>
  </si>
  <si>
    <t>-27899276</t>
  </si>
  <si>
    <t>282</t>
  </si>
  <si>
    <t>766660729</t>
  </si>
  <si>
    <t>Montáž dveřních doplňků dveřního kování interiérového štítku s klikou</t>
  </si>
  <si>
    <t>-739126898</t>
  </si>
  <si>
    <t>https://podminky.urs.cz/item/CS_URS_2024_01/766660729</t>
  </si>
  <si>
    <t>7+6</t>
  </si>
  <si>
    <t>283</t>
  </si>
  <si>
    <t>54914123</t>
  </si>
  <si>
    <t>kování rozetové klika/klika</t>
  </si>
  <si>
    <t>1742996856</t>
  </si>
  <si>
    <t>284</t>
  </si>
  <si>
    <t>766660730</t>
  </si>
  <si>
    <t>Montáž dveřních doplňků dveřního kování interiérového WC kliky se zámkem</t>
  </si>
  <si>
    <t>188270938</t>
  </si>
  <si>
    <t>https://podminky.urs.cz/item/CS_URS_2024_01/766660730</t>
  </si>
  <si>
    <t>285</t>
  </si>
  <si>
    <t>54914128</t>
  </si>
  <si>
    <t>kování rozetové spodní pro WC</t>
  </si>
  <si>
    <t>1397074451</t>
  </si>
  <si>
    <t>286</t>
  </si>
  <si>
    <t>766671004</t>
  </si>
  <si>
    <t>Montáž střešních oken dřevěných nebo plastových kyvných, výklopných/kyvných s okenním rámem a lemováním, s plisovaným límcem, s napojením na krytinu do krytiny ploché, rozměru 78 x 118 cm</t>
  </si>
  <si>
    <t>-2050049501</t>
  </si>
  <si>
    <t>https://podminky.urs.cz/item/CS_URS_2024_01/766671004</t>
  </si>
  <si>
    <t>287</t>
  </si>
  <si>
    <t>61124553</t>
  </si>
  <si>
    <t>okno střešní dřevěné kyvné, izolační trojsklo 78x118cm, Uw=0,83W/m2K Al oplechování</t>
  </si>
  <si>
    <t>-149587978</t>
  </si>
  <si>
    <t>288</t>
  </si>
  <si>
    <t>61140925</t>
  </si>
  <si>
    <t>lemování střešních oken na ploché krytiny do v 10mm 78x118cm</t>
  </si>
  <si>
    <t>1319810482</t>
  </si>
  <si>
    <t>289</t>
  </si>
  <si>
    <t>61124233</t>
  </si>
  <si>
    <t>manžeta z parotěsné fólie pro střešní okno 78x118cm</t>
  </si>
  <si>
    <t>345505592</t>
  </si>
  <si>
    <t>290</t>
  </si>
  <si>
    <t>61141041</t>
  </si>
  <si>
    <t>tyč ovládací teleskopická pro obsluhu oken, žaluzií, rolet</t>
  </si>
  <si>
    <t>588988677</t>
  </si>
  <si>
    <t>291</t>
  </si>
  <si>
    <t>61124060</t>
  </si>
  <si>
    <t>zateplovací sada střešních oken rám 78x118cm</t>
  </si>
  <si>
    <t>sada</t>
  </si>
  <si>
    <t>2054507673</t>
  </si>
  <si>
    <t>292</t>
  </si>
  <si>
    <t>766691914</t>
  </si>
  <si>
    <t>Ostatní práce vyvěšení nebo zavěšení křídel dřevěných dveřních, plochy do 2 m2</t>
  </si>
  <si>
    <t>1258128411</t>
  </si>
  <si>
    <t>https://podminky.urs.cz/item/CS_URS_2024_01/766691914</t>
  </si>
  <si>
    <t>6+3 "vnitřní</t>
  </si>
  <si>
    <t>293</t>
  </si>
  <si>
    <t>766691924</t>
  </si>
  <si>
    <t>Ostatní práce vyvěšení nebo zavěšení křídel plastových dveřních s křídly otevíravými, plochy do 2 m2</t>
  </si>
  <si>
    <t>-1623063127</t>
  </si>
  <si>
    <t>https://podminky.urs.cz/item/CS_URS_2024_01/766691924</t>
  </si>
  <si>
    <t>2 "vchodové</t>
  </si>
  <si>
    <t>294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</si>
  <si>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</si>
  <si>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</si>
  <si>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817246538</t>
  </si>
  <si>
    <t>https://podminky.urs.cz/item/CS_URS_2024_01/998766122</t>
  </si>
  <si>
    <t>767</t>
  </si>
  <si>
    <t>Konstrukce zámečnické</t>
  </si>
  <si>
    <t>295</t>
  </si>
  <si>
    <t>767210113</t>
  </si>
  <si>
    <t>Montáž schodnic ocelových rovných na ocelovou konstrukci šroubováním</t>
  </si>
  <si>
    <t>1982741390</t>
  </si>
  <si>
    <t>https://podminky.urs.cz/item/CS_URS_2024_01/767210113</t>
  </si>
  <si>
    <t>3*2+1,20+2,50+1,20+4,40*2+2,40*2</t>
  </si>
  <si>
    <t>296</t>
  </si>
  <si>
    <t>767210151</t>
  </si>
  <si>
    <t>Montáž schodišťových stupňů z oceli rovných nebo vřetenových šroubováním</t>
  </si>
  <si>
    <t>-766062077</t>
  </si>
  <si>
    <t>https://podminky.urs.cz/item/CS_URS_2024_01/767210151</t>
  </si>
  <si>
    <t>11+13</t>
  </si>
  <si>
    <t>297</t>
  </si>
  <si>
    <t>767211312</t>
  </si>
  <si>
    <t>Montáž kovového venkovního schodiště bez zábradlí a podesty, pro šířku stupně do 1 200 mm rovného, kotveného na ocelovou konstrukci</t>
  </si>
  <si>
    <t>-246137730</t>
  </si>
  <si>
    <t>https://podminky.urs.cz/item/CS_URS_2024_01/767211312</t>
  </si>
  <si>
    <t>3,122+1,20+4,40+2,40</t>
  </si>
  <si>
    <t>298</t>
  </si>
  <si>
    <t>RMAT0004</t>
  </si>
  <si>
    <t>Dodávka venkovního ocelového schodiště včetně zábradlí včetně povrchové úpravy zinkováním</t>
  </si>
  <si>
    <t>-525841359</t>
  </si>
  <si>
    <t>1760</t>
  </si>
  <si>
    <t>299</t>
  </si>
  <si>
    <t>767220220</t>
  </si>
  <si>
    <t>Montáž schodišťového zábradlí z trubek nebo tenkostěnných profilů na ocelovou konstrukci, hmotnosti 1 m zábradlí přes 15 do 25 kg</t>
  </si>
  <si>
    <t>1896496929</t>
  </si>
  <si>
    <t>https://podminky.urs.cz/item/CS_URS_2024_01/767220220</t>
  </si>
  <si>
    <t>3+1,20+2,50+3+3,50+2,40</t>
  </si>
  <si>
    <t>300</t>
  </si>
  <si>
    <t>767250111</t>
  </si>
  <si>
    <t>Montáž podest z oceli šroubováním</t>
  </si>
  <si>
    <t>168817838</t>
  </si>
  <si>
    <t>https://podminky.urs.cz/item/CS_URS_2024_01/767250111</t>
  </si>
  <si>
    <t>1,20*2,50+1,20*2,40</t>
  </si>
  <si>
    <t>301</t>
  </si>
  <si>
    <t>767531121</t>
  </si>
  <si>
    <t>Montáž vstupních čisticích zón z rohoží osazení rámu mosazného nebo hliníkového zapuštěného z L profilů</t>
  </si>
  <si>
    <t>-564884323</t>
  </si>
  <si>
    <t>https://podminky.urs.cz/item/CS_URS_2024_01/767531121</t>
  </si>
  <si>
    <t>(0,45+0,90)*2*2  "poz. 33</t>
  </si>
  <si>
    <t>302</t>
  </si>
  <si>
    <t>69752160</t>
  </si>
  <si>
    <t>rám pro zapuštění profil L-30/30 25/25 20/30 15/30-Al</t>
  </si>
  <si>
    <t>875588326</t>
  </si>
  <si>
    <t>5,40</t>
  </si>
  <si>
    <t>303</t>
  </si>
  <si>
    <t>767531211</t>
  </si>
  <si>
    <t>Montáž vstupních čisticích zón z rohoží kovových nebo plastových plochy do 0,5 m2</t>
  </si>
  <si>
    <t>-580693424</t>
  </si>
  <si>
    <t>https://podminky.urs.cz/item/CS_URS_2024_01/767531211</t>
  </si>
  <si>
    <t>1+1  "poz. 33</t>
  </si>
  <si>
    <t>304</t>
  </si>
  <si>
    <t>69752070</t>
  </si>
  <si>
    <t>rohož vstupní provedení umělohmotné profily se silon. Kartáčky</t>
  </si>
  <si>
    <t>-152401282</t>
  </si>
  <si>
    <t>0,45*0,90*2  " poz. 33</t>
  </si>
  <si>
    <t>305</t>
  </si>
  <si>
    <t>767651113</t>
  </si>
  <si>
    <t>Montáž vrat garážových nebo průmyslových sekčních zajížděcích pod strop, plochy přes 9 do 13 m2</t>
  </si>
  <si>
    <t>-725301397</t>
  </si>
  <si>
    <t>https://podminky.urs.cz/item/CS_URS_2024_01/767651113</t>
  </si>
  <si>
    <t>3   "3,50*3   poz. 13</t>
  </si>
  <si>
    <t>1   "3,50*3,30 poz. 14</t>
  </si>
  <si>
    <t>1   "3,50*3,30  s integrovanými dveřmi  poz. 15</t>
  </si>
  <si>
    <t>306</t>
  </si>
  <si>
    <t>55345802</t>
  </si>
  <si>
    <t>vrata průmyslová sekční z ocelových lamel, zateplená PUR tl 67mm</t>
  </si>
  <si>
    <t>-522899358</t>
  </si>
  <si>
    <t>3,50*3,00 *2  " poz. 13</t>
  </si>
  <si>
    <t>3,50*3,30   " poz. 14</t>
  </si>
  <si>
    <t>307</t>
  </si>
  <si>
    <t>55345802.1</t>
  </si>
  <si>
    <t>1272317102</t>
  </si>
  <si>
    <t xml:space="preserve">Poznámka k položce:_x000D_
- včetně integrovaných vstupních dveří </t>
  </si>
  <si>
    <t>3,50*3,30  "poz. 15</t>
  </si>
  <si>
    <t>308</t>
  </si>
  <si>
    <t>767651126</t>
  </si>
  <si>
    <t>Montáž vrat garážových nebo průmyslových příslušenství sekčních vrat elektrického pohonu</t>
  </si>
  <si>
    <t>691819018</t>
  </si>
  <si>
    <t>https://podminky.urs.cz/item/CS_URS_2024_01/767651126</t>
  </si>
  <si>
    <t>2+1+1</t>
  </si>
  <si>
    <t>309</t>
  </si>
  <si>
    <t>55345878</t>
  </si>
  <si>
    <t>pohon garážových sekčních a výklopných vrat o síle 1000N max. 50 cyklů denně</t>
  </si>
  <si>
    <t>1927537374</t>
  </si>
  <si>
    <t>310</t>
  </si>
  <si>
    <t>767651800</t>
  </si>
  <si>
    <t>Demontáž vratových zárubní odřezáním od upevnění, plochy vrat přes 4,5 do 10 m2</t>
  </si>
  <si>
    <t>-764357399</t>
  </si>
  <si>
    <t>https://podminky.urs.cz/item/CS_URS_2024_01/767651800</t>
  </si>
  <si>
    <t>3+3</t>
  </si>
  <si>
    <t>311</t>
  </si>
  <si>
    <t>767651812</t>
  </si>
  <si>
    <t>Demontáž garážových a průmyslových vrat sekčních zajížděcích pod strop, plochy přes 6 do 9 m2</t>
  </si>
  <si>
    <t>759755825</t>
  </si>
  <si>
    <t>https://podminky.urs.cz/item/CS_URS_2024_01/767651812</t>
  </si>
  <si>
    <t>2  "3*3 m</t>
  </si>
  <si>
    <t>312</t>
  </si>
  <si>
    <t>767651813</t>
  </si>
  <si>
    <t>Demontáž garážových a průmyslových vrat sekčních zajížděcích pod strop, plochy přes 9 do 13 m2</t>
  </si>
  <si>
    <t>-644660053</t>
  </si>
  <si>
    <t>https://podminky.urs.cz/item/CS_URS_2024_01/767651813</t>
  </si>
  <si>
    <t>1  "3*3,30 m</t>
  </si>
  <si>
    <t>313</t>
  </si>
  <si>
    <t>767651822</t>
  </si>
  <si>
    <t>Demontáž garážových a průmyslových vrat otvíravých, plochy přes 6 do 9 m2</t>
  </si>
  <si>
    <t>494728531</t>
  </si>
  <si>
    <t>https://podminky.urs.cz/item/CS_URS_2024_01/767651822</t>
  </si>
  <si>
    <t>2 "3*3 m</t>
  </si>
  <si>
    <t>314</t>
  </si>
  <si>
    <t>767651823</t>
  </si>
  <si>
    <t>Demontáž garážových a průmyslových vrat otvíravých, plochy přes 9 do 13 m2</t>
  </si>
  <si>
    <t>1575450057</t>
  </si>
  <si>
    <t>https://podminky.urs.cz/item/CS_URS_2024_01/767651823</t>
  </si>
  <si>
    <t>1 "3*3,30 m</t>
  </si>
  <si>
    <t>315</t>
  </si>
  <si>
    <t>767652821</t>
  </si>
  <si>
    <t>Demontáž garážových a průmyslových vrat příslušenství vrat kliky se zámkem pro ruční otevírání</t>
  </si>
  <si>
    <t>-134943909</t>
  </si>
  <si>
    <t>https://podminky.urs.cz/item/CS_URS_2024_01/767652821</t>
  </si>
  <si>
    <t>316</t>
  </si>
  <si>
    <t>767652826</t>
  </si>
  <si>
    <t>Demontáž garážových a průmyslových vrat příslušenství vrat elektrického pohonu</t>
  </si>
  <si>
    <t>-858890413</t>
  </si>
  <si>
    <t>https://podminky.urs.cz/item/CS_URS_2024_01/767652826</t>
  </si>
  <si>
    <t>317</t>
  </si>
  <si>
    <t>767652831</t>
  </si>
  <si>
    <t>Demontáž garážových a průmyslových vrat příslušenství vrat fotobuněk pro bezpečný chod</t>
  </si>
  <si>
    <t>pár</t>
  </si>
  <si>
    <t>-703549124</t>
  </si>
  <si>
    <t>https://podminky.urs.cz/item/CS_URS_2024_01/767652831</t>
  </si>
  <si>
    <t>318</t>
  </si>
  <si>
    <t>767662110</t>
  </si>
  <si>
    <t>Montáž mříží pevných, připevněných šroubováním</t>
  </si>
  <si>
    <t>-888364885</t>
  </si>
  <si>
    <t>https://podminky.urs.cz/item/CS_URS_2024_01/767662110</t>
  </si>
  <si>
    <t>1,80*1,50  "poz. 39</t>
  </si>
  <si>
    <t>0,60*0,90*2  "poz. 40</t>
  </si>
  <si>
    <t>1,20*1,50*2  "poz. 41</t>
  </si>
  <si>
    <t>319</t>
  </si>
  <si>
    <t>54912001</t>
  </si>
  <si>
    <t>mříž pro stavební otvory pevná</t>
  </si>
  <si>
    <t>1051250068</t>
  </si>
  <si>
    <t>Poznámka k položce:_x000D_
- celkem 251 kg</t>
  </si>
  <si>
    <t>7,380</t>
  </si>
  <si>
    <t>320</t>
  </si>
  <si>
    <t>767881128</t>
  </si>
  <si>
    <t>Montáž záchytného systému proti pádu bodů samostatných nebo v systému s poddajným kotvícím vedením do dřevěných trámových konstrukcí sevřením, kotvení svrchní, objímkou</t>
  </si>
  <si>
    <t>789104416</t>
  </si>
  <si>
    <t>https://podminky.urs.cz/item/CS_URS_2024_01/767881128</t>
  </si>
  <si>
    <t>321</t>
  </si>
  <si>
    <t>70921427</t>
  </si>
  <si>
    <t>kotvicí bod koncový na úsecích s nerezovým lanem pro falcované střechy pro vzdálenosti drážek 420-660mm</t>
  </si>
  <si>
    <t>-294227851</t>
  </si>
  <si>
    <t>322</t>
  </si>
  <si>
    <t>767995114</t>
  </si>
  <si>
    <t>Montáž ostatních atypických zámečnických konstrukcí hmotnosti přes 20 do 50 kg</t>
  </si>
  <si>
    <t>165087488</t>
  </si>
  <si>
    <t>https://podminky.urs.cz/item/CS_URS_2024_01/767995114</t>
  </si>
  <si>
    <t>"vyztužení nadpraží a ostění vrat</t>
  </si>
  <si>
    <t>"L 100/100/8 mm dl. 3000 mm  8 ks</t>
  </si>
  <si>
    <t>"L 100/100/8 mm dl. 3300 mm  4 ks</t>
  </si>
  <si>
    <t>"L 100/100/8 mm dl. 3700 mm  6 ks</t>
  </si>
  <si>
    <t>12,20*60</t>
  </si>
  <si>
    <t>323</t>
  </si>
  <si>
    <t>13010440.1</t>
  </si>
  <si>
    <t>úhelník ocelový rovnostranný jakost S235JR (11 375) 100x100x8mm</t>
  </si>
  <si>
    <t>-1492359944</t>
  </si>
  <si>
    <t>Poznámka k položce:_x000D_
- včetně vyvvrtaných otvorů</t>
  </si>
  <si>
    <t>12,20*60/1000</t>
  </si>
  <si>
    <t>0,732*1,1 'Přepočtené koeficientem množství</t>
  </si>
  <si>
    <t>324</t>
  </si>
  <si>
    <t>1806488496</t>
  </si>
  <si>
    <t>27 "poz. 32 ocel. lemování ukončení podlahy ve vjezdu</t>
  </si>
  <si>
    <t>325</t>
  </si>
  <si>
    <t>13010428.1</t>
  </si>
  <si>
    <t>úhelník ocelový rovnostranný jakost S235JR (11 375) 70x70x5mm</t>
  </si>
  <si>
    <t>-328608017</t>
  </si>
  <si>
    <t>Poznámka k položce:_x000D_
- včetně navařených kotev</t>
  </si>
  <si>
    <t xml:space="preserve">27/100   "poz. 32 </t>
  </si>
  <si>
    <t>326</t>
  </si>
  <si>
    <t>767995115</t>
  </si>
  <si>
    <t>Montáž ostatních atypických zámečnických konstrukcí hmotnosti přes 50 do 100 kg</t>
  </si>
  <si>
    <t>-2031334757</t>
  </si>
  <si>
    <t>https://podminky.urs.cz/item/CS_URS_2024_01/767995115</t>
  </si>
  <si>
    <t>75+87  "poz. 35+37</t>
  </si>
  <si>
    <t>327</t>
  </si>
  <si>
    <t>RMAT0001</t>
  </si>
  <si>
    <t xml:space="preserve">Ocelová žaluzie poz. 35 váha 75,0 kg </t>
  </si>
  <si>
    <t>1981144040</t>
  </si>
  <si>
    <t>328</t>
  </si>
  <si>
    <t>RMAT0003</t>
  </si>
  <si>
    <t xml:space="preserve">Ocelová žaluzie poz. 37 váha 87,0 kg </t>
  </si>
  <si>
    <t>-1355459675</t>
  </si>
  <si>
    <t>329</t>
  </si>
  <si>
    <t>767995116</t>
  </si>
  <si>
    <t>Montáž ostatních atypických zámečnických konstrukcí hmotnosti přes 100 do 250 kg</t>
  </si>
  <si>
    <t>137479374</t>
  </si>
  <si>
    <t>https://podminky.urs.cz/item/CS_URS_2024_01/767995116</t>
  </si>
  <si>
    <t>330</t>
  </si>
  <si>
    <t>RMAT0002</t>
  </si>
  <si>
    <t xml:space="preserve">Ocelová žaluzie poz. 36 váha 115,0 kg </t>
  </si>
  <si>
    <t>-1173281951</t>
  </si>
  <si>
    <t>331</t>
  </si>
  <si>
    <t>767996801R</t>
  </si>
  <si>
    <t>Demontáž ostatních zámečnických konstrukcí rozebráním o hmotnosti jednotlivých dílů do 50 kg</t>
  </si>
  <si>
    <t>kpl</t>
  </si>
  <si>
    <t>-432753502</t>
  </si>
  <si>
    <t>Poznámka k položce:_x000D_
- zařízení na fasádě konzole a držáky pro opětovné použití</t>
  </si>
  <si>
    <t>332</t>
  </si>
  <si>
    <t>998767102</t>
  </si>
  <si>
    <t>Přesun hmot pro zámečnické konstrukce stanovený z hmotnosti přesunovaného materiálu vodorovná dopravní vzdálenost do 50 m základní v objektech výšky přes 6 do 12 m</t>
  </si>
  <si>
    <t>344105917</t>
  </si>
  <si>
    <t>https://podminky.urs.cz/item/CS_URS_2024_01/998767102</t>
  </si>
  <si>
    <t>771</t>
  </si>
  <si>
    <t>Podlahy z dlaždic</t>
  </si>
  <si>
    <t>333</t>
  </si>
  <si>
    <t>771121011</t>
  </si>
  <si>
    <t>Příprava podkladu před provedením dlažby nátěr penetrační na podlahu</t>
  </si>
  <si>
    <t>-1962876077</t>
  </si>
  <si>
    <t>https://podminky.urs.cz/item/CS_URS_2024_01/771121011</t>
  </si>
  <si>
    <t>10,55+5,42+10,26+5,13+2,70+6,15+5,42+27,57  " skl. II</t>
  </si>
  <si>
    <t>334</t>
  </si>
  <si>
    <t>771151011</t>
  </si>
  <si>
    <t>Příprava podkladu před provedením dlažby samonivelační stěrka min.pevnosti 20 MPa, tloušťky do 3 mm</t>
  </si>
  <si>
    <t>1488665545</t>
  </si>
  <si>
    <t>https://podminky.urs.cz/item/CS_URS_2024_01/771151011</t>
  </si>
  <si>
    <t>73,20  "skl. II</t>
  </si>
  <si>
    <t>7,92  "skl. III</t>
  </si>
  <si>
    <t>335</t>
  </si>
  <si>
    <t>771474111</t>
  </si>
  <si>
    <t>Montáž soklů z dlaždic keramických lepených cementovým flexibilním lepidlem rovných, výšky do 65 mm</t>
  </si>
  <si>
    <t>1387870251</t>
  </si>
  <si>
    <t>https://podminky.urs.cz/item/CS_URS_2024_01/771474111</t>
  </si>
  <si>
    <t>(2,85+3,7)*2-0,9*2  "č.m. 02</t>
  </si>
  <si>
    <t>(2,85+3,6)*2-0,9  "č.m. 04</t>
  </si>
  <si>
    <t>(0,10+2,85+0,10+0,60+2,95+6+4,2+7,9+1,25+0,15*2*2+0,3*2)-1*3  "č.m. 10</t>
  </si>
  <si>
    <t>(2,4*2+3,3*2+0,15*2*2)-1*2  "č.m. 12</t>
  </si>
  <si>
    <t>336</t>
  </si>
  <si>
    <t>59761184</t>
  </si>
  <si>
    <t>sokl keramický mrazuvzdorný povrch hladký/matný tl do 10mm výšky přes 65 do 90mm</t>
  </si>
  <si>
    <t>1162849568</t>
  </si>
  <si>
    <t>57,45</t>
  </si>
  <si>
    <t>57,45*1,025 'Přepočtené koeficientem množství</t>
  </si>
  <si>
    <t>337</t>
  </si>
  <si>
    <t>771574416</t>
  </si>
  <si>
    <t>Montáž podlah z dlaždic keramických lepených cementovým flexibilním lepidlem hladkých, tloušťky do 10 mm přes 9 do 12 ks/m2</t>
  </si>
  <si>
    <t>1282482821</t>
  </si>
  <si>
    <t>https://podminky.urs.cz/item/CS_URS_2024_01/771574416</t>
  </si>
  <si>
    <t>81,12</t>
  </si>
  <si>
    <t>338</t>
  </si>
  <si>
    <t>59761127</t>
  </si>
  <si>
    <t>dlažba keramická slinutá mrazuvzdorná R10/B povrch hladký/matný tl do 10mm přes 9 do 12ks/m2</t>
  </si>
  <si>
    <t>1250291326</t>
  </si>
  <si>
    <t>81,12*1,025 'Přepočtené koeficientem množství</t>
  </si>
  <si>
    <t>339</t>
  </si>
  <si>
    <t>771591115</t>
  </si>
  <si>
    <t>Podlahy - dokončovací práce spárování silikonem</t>
  </si>
  <si>
    <t>-218790026</t>
  </si>
  <si>
    <t>https://podminky.urs.cz/item/CS_URS_2024_01/771591115</t>
  </si>
  <si>
    <t>(2,85+1,90)*2+0,90*2+0,10  "č.m. 03</t>
  </si>
  <si>
    <t>(3+0,9)*2+0,9*2  "č.m. 06</t>
  </si>
  <si>
    <t>3+1,15+1,35+0,9+1,25+0,8+0,8+1,25+1,6+2,05+0,5*2+0,10  "č.m. 07</t>
  </si>
  <si>
    <t>1,8+2,85  "č.m. 10</t>
  </si>
  <si>
    <t>(2,40+3,30)*2  " č.m. 12</t>
  </si>
  <si>
    <t>340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</si>
  <si>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</si>
  <si>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</si>
  <si>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1151121618</t>
  </si>
  <si>
    <t>https://podminky.urs.cz/item/CS_URS_2024_01/998771122</t>
  </si>
  <si>
    <t>775</t>
  </si>
  <si>
    <t>Podlahy skládané</t>
  </si>
  <si>
    <t>341</t>
  </si>
  <si>
    <t>775111311</t>
  </si>
  <si>
    <t>Příprava podkladu skládaných podlah a stěn vysátí podlah</t>
  </si>
  <si>
    <t>1227413624</t>
  </si>
  <si>
    <t>https://podminky.urs.cz/item/CS_URS_2024_01/775111311</t>
  </si>
  <si>
    <t>198,60</t>
  </si>
  <si>
    <t>342</t>
  </si>
  <si>
    <t>775413401</t>
  </si>
  <si>
    <t>Montáž lišty obvodové lepené</t>
  </si>
  <si>
    <t>-107427534</t>
  </si>
  <si>
    <t>https://podminky.urs.cz/item/CS_URS_2024_01/775413401</t>
  </si>
  <si>
    <t>19,95+20,10+10,15+6,40-1,1-1,1+0,20*4*4</t>
  </si>
  <si>
    <t>343</t>
  </si>
  <si>
    <t>61418113</t>
  </si>
  <si>
    <t>lišta podlahová dřevěná dub 7x43mm</t>
  </si>
  <si>
    <t>-855754304</t>
  </si>
  <si>
    <t>344</t>
  </si>
  <si>
    <t>775541113</t>
  </si>
  <si>
    <t>Montáž podlah plovoucích z velkoplošných lamel dýhovaných a laminovaných bez podložky, spojovaných lepením v drážce šířka dílce přes 150 do 180 mm</t>
  </si>
  <si>
    <t>1925550513</t>
  </si>
  <si>
    <t>https://podminky.urs.cz/item/CS_URS_2024_01/775541113</t>
  </si>
  <si>
    <t>345</t>
  </si>
  <si>
    <t>61198009</t>
  </si>
  <si>
    <t>podlaha plovoucí laminátová spoj zaklapnutím V spára tř 33 tl 10mm</t>
  </si>
  <si>
    <t>-1356316231</t>
  </si>
  <si>
    <t>198,6*1,05 'Přepočtené koeficientem množství</t>
  </si>
  <si>
    <t>346</t>
  </si>
  <si>
    <t>775591191</t>
  </si>
  <si>
    <t>Ostatní prvky pro plovoucí podlahy montáž podložky vyrovnávací a tlumící</t>
  </si>
  <si>
    <t>-1270252459</t>
  </si>
  <si>
    <t>https://podminky.urs.cz/item/CS_URS_2024_01/775591191</t>
  </si>
  <si>
    <t>347</t>
  </si>
  <si>
    <t>61155350</t>
  </si>
  <si>
    <t>podložka izolační z pěnového PE 2mm</t>
  </si>
  <si>
    <t>-58740352</t>
  </si>
  <si>
    <t>198,6*1,15 'Přepočtené koeficientem množství</t>
  </si>
  <si>
    <t>348</t>
  </si>
  <si>
    <t>998775122</t>
  </si>
  <si>
    <t>Přesun hmot pro podlahy skládané stanovený z hmotnosti přesunovaného materiálu vodorovná dopravní vzdálenost do 50 m ruční (bez užití mechanizace) v objektech výšky přes 6 do 12 m</t>
  </si>
  <si>
    <t>969268803</t>
  </si>
  <si>
    <t>https://podminky.urs.cz/item/CS_URS_2024_01/998775122</t>
  </si>
  <si>
    <t>777</t>
  </si>
  <si>
    <t>Podlahy lité</t>
  </si>
  <si>
    <t>349</t>
  </si>
  <si>
    <t>777111123</t>
  </si>
  <si>
    <t>Příprava podkladu před provedením litých podlah obroušení strojní</t>
  </si>
  <si>
    <t>-1984141139</t>
  </si>
  <si>
    <t>https://podminky.urs.cz/item/CS_URS_2024_01/777111123</t>
  </si>
  <si>
    <t>6,21+20,08+3,81+12,25+172,86   " skl. I</t>
  </si>
  <si>
    <t>350</t>
  </si>
  <si>
    <t>777131101</t>
  </si>
  <si>
    <t>Penetrační nátěr podlahy epoxidový na podklad suchý a vyzrálý</t>
  </si>
  <si>
    <t>-218875554</t>
  </si>
  <si>
    <t>https://podminky.urs.cz/item/CS_URS_2024_01/777131101</t>
  </si>
  <si>
    <t>227,15-70</t>
  </si>
  <si>
    <t>351</t>
  </si>
  <si>
    <t>777131105</t>
  </si>
  <si>
    <t>Penetrační nátěr podlahy epoxidový na podklad z čerstvého betonu</t>
  </si>
  <si>
    <t>1638522486</t>
  </si>
  <si>
    <t>https://podminky.urs.cz/item/CS_URS_2024_01/777131105</t>
  </si>
  <si>
    <t>352</t>
  </si>
  <si>
    <t>777511125</t>
  </si>
  <si>
    <t>Krycí stěrka průmyslová epoxidová, tloušťky přes 2 do 3 mm</t>
  </si>
  <si>
    <t>-1402850419</t>
  </si>
  <si>
    <t>https://podminky.urs.cz/item/CS_URS_2024_01/777511125</t>
  </si>
  <si>
    <t>6,21+20,08+3,81+12,25  " č.m. 01, 08, 09, 14</t>
  </si>
  <si>
    <t>353</t>
  </si>
  <si>
    <t>777511155</t>
  </si>
  <si>
    <t>Krycí stěrka parkovacích ploch epoxidová přes 2 do 3 mm</t>
  </si>
  <si>
    <t>-602765515</t>
  </si>
  <si>
    <t>https://podminky.urs.cz/item/CS_URS_2024_01/777511155</t>
  </si>
  <si>
    <t>172,86   " č. m. 15-18</t>
  </si>
  <si>
    <t>354</t>
  </si>
  <si>
    <t>777911113</t>
  </si>
  <si>
    <t>Napojení na stěnu nebo sokl fabionem z epoxidové stěrky plněné pískem a výplňovým spárovým profilem s trvale pružným tmelem pohyblivé</t>
  </si>
  <si>
    <t>-2036334279</t>
  </si>
  <si>
    <t>https://podminky.urs.cz/item/CS_URS_2024_01/777911113</t>
  </si>
  <si>
    <t>"01" (4,60*2+1,35*2+0,30*2)-0,9-1-1</t>
  </si>
  <si>
    <t>"08" (6,55*5+1,35*2+0,45*2)-(1*2+3,1+0,9*2)</t>
  </si>
  <si>
    <t>"09" (3,05*2+1,25*2+0,20*2)-(1+0,8+0,7+1)</t>
  </si>
  <si>
    <t>"14" (4,55*2+2,45*2)-(1*2)</t>
  </si>
  <si>
    <t>"15-18" (0,51+4,75+0,50+0,45+0,50+4,8+10,80+0,3*4+4,40+2,45+4,60+7,50+0,20*2+0,35+0,9+0,79+0,30+3,25+0,65*2+0,60+0,45+1,40+0,15+2)-1</t>
  </si>
  <si>
    <t>"15-18" 1,4*2+0,15+0,45*4+0,6*4*2+1*2+0,15+0,40*8</t>
  </si>
  <si>
    <t>355</t>
  </si>
  <si>
    <t>998777122</t>
  </si>
  <si>
    <t>Přesun hmot pro podlahy lité stanovený z hmotnosti přesunovaného materiálu vodorovná dopravní vzdálenost do 50 m ruční (bez užití mechanizace) v objektech výšky přes 6 do 12 m</t>
  </si>
  <si>
    <t>1217212430</t>
  </si>
  <si>
    <t>https://podminky.urs.cz/item/CS_URS_2024_01/998777122</t>
  </si>
  <si>
    <t>781</t>
  </si>
  <si>
    <t>Dokončovací práce - obklady</t>
  </si>
  <si>
    <t>356</t>
  </si>
  <si>
    <t>781111011</t>
  </si>
  <si>
    <t>Příprava podkladu před provedením obkladu oprášení (ometení) stěny</t>
  </si>
  <si>
    <t>1478642315</t>
  </si>
  <si>
    <t>https://podminky.urs.cz/item/CS_URS_2024_01/781111011</t>
  </si>
  <si>
    <t>(1,7+0,9+1,7+0,9)*2,1-0,8*2+(1,2+0,9+1,2+0,9)*2,1-0,8*2   " č. m. 06</t>
  </si>
  <si>
    <t>(3+1,15+1,35+0,9+1,25+0,8+0,8+1,25+1,6+2,05+0,5*2+0,10)*2,1-0,7*2*2  "č.m. 07</t>
  </si>
  <si>
    <t>357</t>
  </si>
  <si>
    <t>781121011</t>
  </si>
  <si>
    <t>Příprava podkladu před provedením obkladu nátěr penetrační na stěnu</t>
  </si>
  <si>
    <t>-1352241213</t>
  </si>
  <si>
    <t>https://podminky.urs.cz/item/CS_URS_2024_01/781121011</t>
  </si>
  <si>
    <t>91,41+0,90*0,12+4,80+4,20</t>
  </si>
  <si>
    <t>781131112</t>
  </si>
  <si>
    <t>Izolace stěny pod obklad izolace nátěrem nebo stěrkou ve dvou vrstvách</t>
  </si>
  <si>
    <t>-334363835</t>
  </si>
  <si>
    <t>https://podminky.urs.cz/item/CS_URS_2024_01/781131112</t>
  </si>
  <si>
    <t>0,9*3*2*2,10   "sprchy</t>
  </si>
  <si>
    <t>359</t>
  </si>
  <si>
    <t>781131264</t>
  </si>
  <si>
    <t>Izolace stěny pod obklad izolace těsnícími izolačními pásy mezi podlahou a stěnu</t>
  </si>
  <si>
    <t>-1867225520</t>
  </si>
  <si>
    <t>https://podminky.urs.cz/item/CS_URS_2024_01/781131264</t>
  </si>
  <si>
    <t>0,9*3*2  "sprchy</t>
  </si>
  <si>
    <t>360</t>
  </si>
  <si>
    <t>781161021</t>
  </si>
  <si>
    <t>Příprava podkladu před provedením obkladu montáž profilu ukončujícího profilu rohového, vanového</t>
  </si>
  <si>
    <t>-521775674</t>
  </si>
  <si>
    <t>https://podminky.urs.cz/item/CS_URS_2024_01/781161021</t>
  </si>
  <si>
    <t>2,1*2+2,1*2+2,1+2,1+0,9</t>
  </si>
  <si>
    <t>361</t>
  </si>
  <si>
    <t>59054120</t>
  </si>
  <si>
    <t>profil ukončovací pro vnější hrany obkladů hliník matně eloxovaný 4,5x2500mm</t>
  </si>
  <si>
    <t>1002496488</t>
  </si>
  <si>
    <t>7*2,50</t>
  </si>
  <si>
    <t>362</t>
  </si>
  <si>
    <t>781472216</t>
  </si>
  <si>
    <t>Montáž keramických obkladů stěn lepených cementovým flexibilním lepidlem hladkých přes 9 do 12 ks/m2</t>
  </si>
  <si>
    <t>-661915847</t>
  </si>
  <si>
    <t>https://podminky.urs.cz/item/CS_URS_2024_01/781472216</t>
  </si>
  <si>
    <t>91,518+4,80+4,20</t>
  </si>
  <si>
    <t>363</t>
  </si>
  <si>
    <t>59761711</t>
  </si>
  <si>
    <t>obklad keramický nemrazuvzdorný povrch hladký/matný tl do 10mm přes 12 do 19ks/m2</t>
  </si>
  <si>
    <t>1829615750</t>
  </si>
  <si>
    <t>100,518*1,025 'Přepočtené koeficientem množství</t>
  </si>
  <si>
    <t>364</t>
  </si>
  <si>
    <t>781571151</t>
  </si>
  <si>
    <t>Montáž keramických obkladů ostění lepených flexibilním rychletuhnoucím lepidlem šířky ostění do 200 mm</t>
  </si>
  <si>
    <t>-387799374</t>
  </si>
  <si>
    <t>https://podminky.urs.cz/item/CS_URS_2024_01/781571151</t>
  </si>
  <si>
    <t>0,6*2+0,6*2+0,6*2+0,6*2</t>
  </si>
  <si>
    <t>365</t>
  </si>
  <si>
    <t>781674122</t>
  </si>
  <si>
    <t>Montáž keramických obkladů parapetů lepených flexibilním rychletuhnoucím lepidlem, šířky parapetu přes 100 do 150 mm</t>
  </si>
  <si>
    <t>-519854375</t>
  </si>
  <si>
    <t>https://podminky.urs.cz/item/CS_URS_2024_01/781674122</t>
  </si>
  <si>
    <t>0,9+0,9+1,2+1,2</t>
  </si>
  <si>
    <t>366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</si>
  <si>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</si>
  <si>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</si>
  <si>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2125155100</t>
  </si>
  <si>
    <t>https://podminky.urs.cz/item/CS_URS_2024_01/998781122</t>
  </si>
  <si>
    <t>783</t>
  </si>
  <si>
    <t>Dokončovací práce - nátěry</t>
  </si>
  <si>
    <t>367</t>
  </si>
  <si>
    <t>783304100</t>
  </si>
  <si>
    <t>Provedení nátěru zámečnických konstrukcí základního nebo základního antikorozního jednonásobného</t>
  </si>
  <si>
    <t>-906250879</t>
  </si>
  <si>
    <t>https://podminky.urs.cz/item/CS_URS_2024_01/783304100</t>
  </si>
  <si>
    <t>(0,30*2)+1*13  "ocel zárubně</t>
  </si>
  <si>
    <t>24623858</t>
  </si>
  <si>
    <t>hmota nátěrová syntetická základní antikorozní na Pz</t>
  </si>
  <si>
    <t>-908365717</t>
  </si>
  <si>
    <t>369</t>
  </si>
  <si>
    <t>783307100</t>
  </si>
  <si>
    <t>Provedení nátěru zámečnických konstrukcí krycího jednonásobného</t>
  </si>
  <si>
    <t>1446418233</t>
  </si>
  <si>
    <t>https://podminky.urs.cz/item/CS_URS_2024_01/783307100</t>
  </si>
  <si>
    <t>13,60</t>
  </si>
  <si>
    <t>370</t>
  </si>
  <si>
    <t>24629097</t>
  </si>
  <si>
    <t>hmota nátěrová epoxidová krycí (email) na ocelové konstrukce RAL 7035</t>
  </si>
  <si>
    <t>-1911568008</t>
  </si>
  <si>
    <t>371</t>
  </si>
  <si>
    <t>783827425</t>
  </si>
  <si>
    <t>Krycí (ochranný ) nátěr omítek dvojnásobný hladkých omítek hladkých, zrnitých tenkovrstvých nebo štukových stupně členitosti 1 a 2 silikonový</t>
  </si>
  <si>
    <t>-449907422</t>
  </si>
  <si>
    <t>https://podminky.urs.cz/item/CS_URS_2024_01/783827425</t>
  </si>
  <si>
    <t>372</t>
  </si>
  <si>
    <t>783897603</t>
  </si>
  <si>
    <t>Krycí (ochranný ) nátěr omítek Příplatek k cenám za zvýšenou pracnost provádění styku 2 barev dvojnásobného nátěru</t>
  </si>
  <si>
    <t>1749249307</t>
  </si>
  <si>
    <t>https://podminky.urs.cz/item/CS_URS_2024_01/783897603</t>
  </si>
  <si>
    <t>373</t>
  </si>
  <si>
    <t>783897607</t>
  </si>
  <si>
    <t>Krycí (ochranný ) nátěr omítek Příplatek k cenám za provádění barevného nátěru v odstínu světlém dvojnásobného</t>
  </si>
  <si>
    <t>-1154657081</t>
  </si>
  <si>
    <t>https://podminky.urs.cz/item/CS_URS_2024_01/783897607</t>
  </si>
  <si>
    <t>784</t>
  </si>
  <si>
    <t>Dokončovací práce - malby a tapety</t>
  </si>
  <si>
    <t>374</t>
  </si>
  <si>
    <t>784171101</t>
  </si>
  <si>
    <t>Zakrytí nemalovaných ploch (materiál ve specifikaci) včetně pozdějšího odkrytí podlah</t>
  </si>
  <si>
    <t>-602033681</t>
  </si>
  <si>
    <t>https://podminky.urs.cz/item/CS_URS_2024_01/784171101</t>
  </si>
  <si>
    <t xml:space="preserve">Poznámka k souboru cen:_x000D_
1. V cenách nejsou započteny náklady na dodávku fólie, tyto se oceňují ve speifikaci.Ztratné lze stanovit ve výši 5%._x000D_
</t>
  </si>
  <si>
    <t>57+297+199</t>
  </si>
  <si>
    <t>375</t>
  </si>
  <si>
    <t>58124844</t>
  </si>
  <si>
    <t>fólie pro malířské potřeby zakrývací tl 25µ 4x5m</t>
  </si>
  <si>
    <t>804162746</t>
  </si>
  <si>
    <t>553</t>
  </si>
  <si>
    <t>553*1,1 'Přepočtené koeficientem množství</t>
  </si>
  <si>
    <t>376</t>
  </si>
  <si>
    <t>784181101</t>
  </si>
  <si>
    <t>Penetrace podkladu jednonásobná základní akrylátová bezbarvá v místnostech výšky do 3,80 m</t>
  </si>
  <si>
    <t>-623472631</t>
  </si>
  <si>
    <t>https://podminky.urs.cz/item/CS_URS_2024_01/784181101</t>
  </si>
  <si>
    <t>297   " stropy</t>
  </si>
  <si>
    <t>314+526   "nové a stávající omítky stěn</t>
  </si>
  <si>
    <t>173+23*2   "SDK konstrukce</t>
  </si>
  <si>
    <t>-100,518  "odečet obklady</t>
  </si>
  <si>
    <t>377</t>
  </si>
  <si>
    <t>784221101</t>
  </si>
  <si>
    <t>Malby z malířských směsí otěruvzdorných za sucha dvojnásobné, bílé za sucha otěruvzdorné dobře v místnostech výšky do 3,80 m</t>
  </si>
  <si>
    <t>-970790109</t>
  </si>
  <si>
    <t>https://podminky.urs.cz/item/CS_URS_2024_01/784221101</t>
  </si>
  <si>
    <t>Práce a dodávky M</t>
  </si>
  <si>
    <t>21-M</t>
  </si>
  <si>
    <t>Elektromontáže</t>
  </si>
  <si>
    <t>378</t>
  </si>
  <si>
    <t>218040331</t>
  </si>
  <si>
    <t>Demontáž konzol venkovního vedení nn včetně uložení na hromadu nebo naložení na dopravní prostředek zedních včetně zazdění a začištění otvoru, případné demontáže trámků, bez demontáže výstroje rámových ze zdi</t>
  </si>
  <si>
    <t>-331945347</t>
  </si>
  <si>
    <t>https://podminky.urs.cz/item/CS_URS_2024_01/218040331</t>
  </si>
  <si>
    <t>Poznámka k položce:_x000D_
- držák amplionu</t>
  </si>
  <si>
    <t>379</t>
  </si>
  <si>
    <t>218203403R</t>
  </si>
  <si>
    <t>Demontáž osvětlovacích těles a rozvodů NN</t>
  </si>
  <si>
    <t>-1171662136</t>
  </si>
  <si>
    <t>VRN</t>
  </si>
  <si>
    <t>Vedlejší rozpočtové náklady</t>
  </si>
  <si>
    <t>VRN3</t>
  </si>
  <si>
    <t>Zařízení staveniště</t>
  </si>
  <si>
    <t>380</t>
  </si>
  <si>
    <t>032903000.1</t>
  </si>
  <si>
    <t>Náklady na zřízení, provoz a údržbu vybavení staveniště včetně nákladů na jeho odstranění</t>
  </si>
  <si>
    <t>%</t>
  </si>
  <si>
    <t>1024</t>
  </si>
  <si>
    <t>581572141</t>
  </si>
  <si>
    <t>2  "ze ZRN</t>
  </si>
  <si>
    <t>VRN4</t>
  </si>
  <si>
    <t>Inženýrská činnost</t>
  </si>
  <si>
    <t>381</t>
  </si>
  <si>
    <t>043002000</t>
  </si>
  <si>
    <t>Zkoušky a ostatní měření</t>
  </si>
  <si>
    <t>197125660</t>
  </si>
  <si>
    <t>https://podminky.urs.cz/item/CS_URS_2024_01/043002000</t>
  </si>
  <si>
    <t>VRN6</t>
  </si>
  <si>
    <t>Územní vlivy</t>
  </si>
  <si>
    <t>382</t>
  </si>
  <si>
    <t>065002000</t>
  </si>
  <si>
    <t>Mimostaveništní doprava materiálů</t>
  </si>
  <si>
    <t>-461276912</t>
  </si>
  <si>
    <t>https://podminky.urs.cz/item/CS_URS_2024_01/065002000</t>
  </si>
  <si>
    <t>Poznámka k položce:_x000D_
- zvýšené náklady na dopravu ocelových konstrukcí</t>
  </si>
  <si>
    <t>VRN7</t>
  </si>
  <si>
    <t>Provozní vlivy</t>
  </si>
  <si>
    <t>383</t>
  </si>
  <si>
    <t>071002000</t>
  </si>
  <si>
    <t>Provoz investora, třetích osob</t>
  </si>
  <si>
    <t>1432737874</t>
  </si>
  <si>
    <t>https://podminky.urs.cz/item/CS_URS_2024_01/071002000</t>
  </si>
  <si>
    <t>Poznámka k položce:_x000D_
- postupné provádění prací za provozu</t>
  </si>
  <si>
    <t>3  "ze ZRN</t>
  </si>
  <si>
    <t>D.1.3 - ZTI</t>
  </si>
  <si>
    <t>D1 - Stav. díl 1 - zemní práce</t>
  </si>
  <si>
    <t>D2 - Stav. díl 4 - vodorovné konstrukce</t>
  </si>
  <si>
    <t>D3 - ZTI - Kanalizace</t>
  </si>
  <si>
    <t>D4 - ZTI - Vnitřní vodovod</t>
  </si>
  <si>
    <t>D5 - ZTI - Strojní vybavení ZTI</t>
  </si>
  <si>
    <t>D6 - ZTI - Zařizovací předměty ZTI</t>
  </si>
  <si>
    <t>D1</t>
  </si>
  <si>
    <t>Stav. díl 1 - zemní práce</t>
  </si>
  <si>
    <t>C13220-1201/00</t>
  </si>
  <si>
    <t>Hloubení rýh š&gt;600-2000mm zapaž.i nazapaž. v hornině 3 &lt;100m3</t>
  </si>
  <si>
    <t>C13220-1209/00</t>
  </si>
  <si>
    <t>Přípl.za lepivost hor.3 hloubení rýh š&gt;600-2000mm zapaž.i nezapaž.</t>
  </si>
  <si>
    <t>C16270-1105/00</t>
  </si>
  <si>
    <t>Vodorovné přemístění výkopku vytl.horň. z horniny 1-4 na vzdálenost &gt;9000-10000m</t>
  </si>
  <si>
    <t>C16710-1101/00</t>
  </si>
  <si>
    <t>Nakládání neulehlého výkopku, množst.&lt;100m3 z hornin 1-4</t>
  </si>
  <si>
    <t>C17120-1201/00</t>
  </si>
  <si>
    <t>Uložení sypaniny na skládky</t>
  </si>
  <si>
    <t>C17410-1101/00</t>
  </si>
  <si>
    <t>Zásyp sypaninou se zhutněním jam,šachet,rýh nebo kolem objektů v těchto vykopávkách</t>
  </si>
  <si>
    <t>D2</t>
  </si>
  <si>
    <t>Stav. díl 4 - vodorovné konstrukce</t>
  </si>
  <si>
    <t>C17510-1101/00</t>
  </si>
  <si>
    <t>Obsyp potrubí sypaninou z vhodných hor.1-4 pro lib.míru zhutnění bez prohoz.sypaniny</t>
  </si>
  <si>
    <t>Pol54</t>
  </si>
  <si>
    <t>štěrkopísek na obsyp</t>
  </si>
  <si>
    <t>D3</t>
  </si>
  <si>
    <t>ZTI - Kanalizace</t>
  </si>
  <si>
    <t>C45157-3111/00</t>
  </si>
  <si>
    <t>Lože pod potrubí,stoky a drobné objekty v otevř.výkopu, z písku a štěrkopísku &lt;63mm</t>
  </si>
  <si>
    <t>C72117-6222/00</t>
  </si>
  <si>
    <t>Potrubí PVC KG svodné ležaté 110x3,2mm v zemi</t>
  </si>
  <si>
    <t>C72117-6223/00</t>
  </si>
  <si>
    <t>Potrubí PVC KG svodné ležaté 125x3,2mm v zemi</t>
  </si>
  <si>
    <t>C72117-6224/00</t>
  </si>
  <si>
    <t>Potrubí PVC KG svodné ležaté 160x4,7mm v zemi</t>
  </si>
  <si>
    <t>Pol55</t>
  </si>
  <si>
    <t>potrubí PP tlumící hluk připojovací 32 x 1,8mm potrubí tlumící hluk</t>
  </si>
  <si>
    <t>Pol56</t>
  </si>
  <si>
    <t>potrubí PP tlumící hluk připojovací 40 x 1,8mm potrubí tlumící hluk</t>
  </si>
  <si>
    <t>Pol57</t>
  </si>
  <si>
    <t>potrubí PP tlumácí hluk připojovací 50 x 1,8 mm potrubí tlumící hluk</t>
  </si>
  <si>
    <t>Pol58</t>
  </si>
  <si>
    <t>potrubí PP tlumící hluk odpadní svislé 75 x 2,1mm potrubí tlumící hluk</t>
  </si>
  <si>
    <t>Pol59</t>
  </si>
  <si>
    <t>potrubí PP tlumící hluk odpadní svislé 110 x 3,0m potrubí tlumící hluk</t>
  </si>
  <si>
    <t>C72127-3149/00</t>
  </si>
  <si>
    <t>Hlavice ventilační PVC DN 100mm</t>
  </si>
  <si>
    <t>C72122-1407/02</t>
  </si>
  <si>
    <t>vtok se zápach.uzáv. HL 21 DN 32</t>
  </si>
  <si>
    <t>C72122-1407/03</t>
  </si>
  <si>
    <t>kondenzační sifon pod omítku DN 32</t>
  </si>
  <si>
    <t>C72121-2305/03</t>
  </si>
  <si>
    <t>vpusť podl.ner.mř. HL 310 NPr DN 110-svis Primus</t>
  </si>
  <si>
    <t>C72121-2305/03.1</t>
  </si>
  <si>
    <t>vpusť podl.ner.mř. HL 310 NPr DN 50-svis Primus</t>
  </si>
  <si>
    <t>C72119-4103/00</t>
  </si>
  <si>
    <t>Vyvedení kanál.výpustek D 32</t>
  </si>
  <si>
    <t>C72119-4104/00</t>
  </si>
  <si>
    <t>Vyvedení kanál.výpustek D 40</t>
  </si>
  <si>
    <t>C72119-4105/00</t>
  </si>
  <si>
    <t>Vyvedení kanál.výpustek D 50</t>
  </si>
  <si>
    <t>C72119-4109/00</t>
  </si>
  <si>
    <t>Vyvedení kanál.výpustek D 110</t>
  </si>
  <si>
    <t>C72117-7337/11</t>
  </si>
  <si>
    <t>inst.objímka s vlož.tlum hluk pro DN 110</t>
  </si>
  <si>
    <t>Pol60</t>
  </si>
  <si>
    <t>potrubní izolační pouzdro s AL pol. 114/ tl.20 mm</t>
  </si>
  <si>
    <t>C72127-3157/06</t>
  </si>
  <si>
    <t>dvířka revizní plastová 150x 150</t>
  </si>
  <si>
    <t>Pol61</t>
  </si>
  <si>
    <t>kovové doplňkové konstrukce-záv.tyče,spojky,hmož.</t>
  </si>
  <si>
    <t>komp</t>
  </si>
  <si>
    <t>Pol62</t>
  </si>
  <si>
    <t>rev.šach PP DN 400 -šacht.dno DN 425/160 přímé</t>
  </si>
  <si>
    <t>Pol63</t>
  </si>
  <si>
    <t>rev.šach PP DN 400 -šacht.roura korugovaná DN 425</t>
  </si>
  <si>
    <t>Pol64</t>
  </si>
  <si>
    <t>rev.šach PP DN 400 -pokl telesk s manž.lit D400</t>
  </si>
  <si>
    <t>C72129-0111/00</t>
  </si>
  <si>
    <t>Zkouška těs kanal.vodou DN&lt;125</t>
  </si>
  <si>
    <t>C72129-0123/00</t>
  </si>
  <si>
    <t>Zkouška těs kanal.kouřem DN&lt;300</t>
  </si>
  <si>
    <t>C99872-1101/00</t>
  </si>
  <si>
    <t>Přesun hmot pro vnitřní kanalizaci v objektech výšky &lt;6m (aut.vým.)</t>
  </si>
  <si>
    <t>D4</t>
  </si>
  <si>
    <t>ZTI - Vnitřní vodovod</t>
  </si>
  <si>
    <t>C72217-1459/01</t>
  </si>
  <si>
    <t>Potrubí PPR 20 x 3,4 mm PN 20 vodovodní potrubí</t>
  </si>
  <si>
    <t>C72217-1462/01</t>
  </si>
  <si>
    <t>Potrubí PPR 25 x 4,2 mm PN 20 vodovodní potrubí</t>
  </si>
  <si>
    <t>C72217-1465/01</t>
  </si>
  <si>
    <t>Potrubí PPR 32 x 5,4 mm PN 20 vodovodní potrubí</t>
  </si>
  <si>
    <t>C72217-1482/01</t>
  </si>
  <si>
    <t>Upevnění plast.potrubí DN 20mm pro teplotu média 60°</t>
  </si>
  <si>
    <t>C72217-1483/01</t>
  </si>
  <si>
    <t>Upevnění plast.potrubí DN 25mm pro teplotu média 60°</t>
  </si>
  <si>
    <t>C72217-1484/01</t>
  </si>
  <si>
    <t>Upevnění plast.potrubí DN 32mm pro teplotu média 60°</t>
  </si>
  <si>
    <t>C72219-0401/00</t>
  </si>
  <si>
    <t>Vyvedení a upev.výpustek DN 15</t>
  </si>
  <si>
    <t>C72222-0122/01</t>
  </si>
  <si>
    <t>nástěnka  PPR 20 x 1/2"</t>
  </si>
  <si>
    <t>567060697</t>
  </si>
  <si>
    <t>C72222-0122/02</t>
  </si>
  <si>
    <t>nástěnka  průchozí PPR 20 x 1/2"</t>
  </si>
  <si>
    <t>-666351519</t>
  </si>
  <si>
    <t>C72223-0211/00</t>
  </si>
  <si>
    <t>Kohout kulový R 250D G 1/2"</t>
  </si>
  <si>
    <t>C72223-0212/00</t>
  </si>
  <si>
    <t>Kohout kulový R 250D G 3/4"</t>
  </si>
  <si>
    <t>C72223-0213/00</t>
  </si>
  <si>
    <t>Kohout kulový R 250D G 1"</t>
  </si>
  <si>
    <t>C72223-0214/00</t>
  </si>
  <si>
    <t>Kohout kulový R 250D G 5/4"</t>
  </si>
  <si>
    <t>Pol65</t>
  </si>
  <si>
    <t>kohout kulový s vypouštěním R 250 DS G 1/2"</t>
  </si>
  <si>
    <t>Pol66</t>
  </si>
  <si>
    <t>kohout kulový s vypouštěním R 250 DS G 1"</t>
  </si>
  <si>
    <t>C72223-1033/01</t>
  </si>
  <si>
    <t>ventil přímý G 1/2"</t>
  </si>
  <si>
    <t>C72222-4111/00</t>
  </si>
  <si>
    <t>kohout plnící a vypouštěcí R 608 G 1/2"</t>
  </si>
  <si>
    <t>C72223-1061/00</t>
  </si>
  <si>
    <t>Ventil zpětný VE 3030 G 1/2</t>
  </si>
  <si>
    <t>C72223-1063/00</t>
  </si>
  <si>
    <t>Ventil zpětný VE 3030 G 1</t>
  </si>
  <si>
    <t>C72223-1163/00</t>
  </si>
  <si>
    <t>Ventil pojistný pruž.ON 137030 G 1</t>
  </si>
  <si>
    <t>C72223-1183/00</t>
  </si>
  <si>
    <t>Ventil redukční píst.ON 137019 G 1</t>
  </si>
  <si>
    <t>Pol67</t>
  </si>
  <si>
    <t>mrazuvzdorný ventil DN 15</t>
  </si>
  <si>
    <t>Pol68</t>
  </si>
  <si>
    <t>filtr závitový DN 15 trubní sítko</t>
  </si>
  <si>
    <t>Pol69</t>
  </si>
  <si>
    <t>filtr se zp proplachem F76 S ,kvs 15 DN 25</t>
  </si>
  <si>
    <t>Pol70</t>
  </si>
  <si>
    <t>manometr 0 - 1 MPa, zadní vývod 1/4"</t>
  </si>
  <si>
    <t>Pol71</t>
  </si>
  <si>
    <t>expanzní nádoba na pitnou vodu 12 l</t>
  </si>
  <si>
    <t>Pol72</t>
  </si>
  <si>
    <t>ochrana vodov.potr.izol.trub 22 mm / tl.15 mm</t>
  </si>
  <si>
    <t>Pol73</t>
  </si>
  <si>
    <t>ochrana vodov.potr.izol.trub 28 mm / tl.15 mm</t>
  </si>
  <si>
    <t>Pol74</t>
  </si>
  <si>
    <t>ochrana vodov.potr.izol.trub 35 mm / tl.15 mm</t>
  </si>
  <si>
    <t>Pol75</t>
  </si>
  <si>
    <t>potrubní izolační pouzdro s AL pol. 21 / tl.30 mm tep.izolace / vata / l&lt;0,04W / (m.K)2</t>
  </si>
  <si>
    <t>Pol76</t>
  </si>
  <si>
    <t>potrubní izolační pouzdro s AL pol. 27 / tl.30 mm tep.izolace / vata / l&lt;0,04W / (m.K)2</t>
  </si>
  <si>
    <t>Pol77</t>
  </si>
  <si>
    <t>potrubní izolační pouzdro s AL pol. 34 / tl.40 mm tep.izolace / vata / l&lt;0,04W / (m.K)2</t>
  </si>
  <si>
    <t>Pol78</t>
  </si>
  <si>
    <t>podpůrný žlab pozinkovaný pro PPR 20</t>
  </si>
  <si>
    <t>Pol79</t>
  </si>
  <si>
    <t>podpůrný žlab pozinkovaný pro PPR 25</t>
  </si>
  <si>
    <t>Pol80</t>
  </si>
  <si>
    <t>podpůrný žlab pozinkovaný pro PPR 32</t>
  </si>
  <si>
    <t>Pol81</t>
  </si>
  <si>
    <t>instalační objímky pro potrubí DN 15 / 20-23mm/</t>
  </si>
  <si>
    <t>Pol82</t>
  </si>
  <si>
    <t>instalační objímky pro potrubí DN 20 / 25-28 mm/</t>
  </si>
  <si>
    <t>Pol83</t>
  </si>
  <si>
    <t>instalační objímky pro potrubí DN 25 / 32-35 mm/</t>
  </si>
  <si>
    <t>Pol84</t>
  </si>
  <si>
    <t>kovové doplňkové konstrukce -konz.,záv.tyče,spojky</t>
  </si>
  <si>
    <t>C72229-0226/00</t>
  </si>
  <si>
    <t>Zkouška tlak.potr.DN&lt;50</t>
  </si>
  <si>
    <t>C72229-0234/00</t>
  </si>
  <si>
    <t>Proplach a dezinfekce DN&lt;=80</t>
  </si>
  <si>
    <t>C99872-2101/00</t>
  </si>
  <si>
    <t>Přesun hmot pro vnitřní vodovod v objektech výšky &lt;6m (aut.vým.)</t>
  </si>
  <si>
    <t>D5</t>
  </si>
  <si>
    <t>ZTI - Strojní vybavení ZTI</t>
  </si>
  <si>
    <t>C72422-1155/04</t>
  </si>
  <si>
    <t>cirkulační čerpadlo Grundfos UP 20-15N UPS série 100</t>
  </si>
  <si>
    <t>D6</t>
  </si>
  <si>
    <t>ZTI - Zařizovací předměty ZTI</t>
  </si>
  <si>
    <t>C99872-4101/00</t>
  </si>
  <si>
    <t>Přesun hmot pro strojní vybavení v objektech výšky &lt;6m (aut.vým.)</t>
  </si>
  <si>
    <t>C72511-0155/00</t>
  </si>
  <si>
    <t>Mtž prvku pro závěsné WC,samonosný ovládání přední</t>
  </si>
  <si>
    <t>soub</t>
  </si>
  <si>
    <t>Pol85</t>
  </si>
  <si>
    <t>samonosný  prvek pro záv WC,s nádrží do stěny</t>
  </si>
  <si>
    <t>1167818686</t>
  </si>
  <si>
    <t>Pol86</t>
  </si>
  <si>
    <t>izolace zvuková pro závěsné WC</t>
  </si>
  <si>
    <t>-176837997</t>
  </si>
  <si>
    <t>Pol87</t>
  </si>
  <si>
    <t>souprava pro předstěnovou montáž WC</t>
  </si>
  <si>
    <t>-1212397864</t>
  </si>
  <si>
    <t>Pol88</t>
  </si>
  <si>
    <t>deska ovládací , ovládání zepředu WC</t>
  </si>
  <si>
    <t>970614147</t>
  </si>
  <si>
    <t>Pol89</t>
  </si>
  <si>
    <t>klozet závěsný bílý</t>
  </si>
  <si>
    <t>16028349</t>
  </si>
  <si>
    <t>Pol90</t>
  </si>
  <si>
    <t>WC sedátko ultra ploché</t>
  </si>
  <si>
    <t>-1847347627</t>
  </si>
  <si>
    <t>C72521-0111/00</t>
  </si>
  <si>
    <t>Mtž umyvadla na šrouby</t>
  </si>
  <si>
    <t>Pol91</t>
  </si>
  <si>
    <t>umyvadlo 60 cm s otvorem bílé</t>
  </si>
  <si>
    <t>447855754</t>
  </si>
  <si>
    <t>Pol92</t>
  </si>
  <si>
    <t>umyvadl.šrouby M10x120sada</t>
  </si>
  <si>
    <t>1547278634</t>
  </si>
  <si>
    <t>C72531-0111/00</t>
  </si>
  <si>
    <t>Mtž dřezu jednoduchého nerezového v kuchyňské sestavě</t>
  </si>
  <si>
    <t>C72531-4350/00</t>
  </si>
  <si>
    <t>Dřez jedn.nerez</t>
  </si>
  <si>
    <t>soup</t>
  </si>
  <si>
    <t>-2092521422</t>
  </si>
  <si>
    <t>C72586-0217/00</t>
  </si>
  <si>
    <t>Mtž zápachové uzávěrky pro umyvadlo,dřez</t>
  </si>
  <si>
    <t>Pol93</t>
  </si>
  <si>
    <t>sifon umyvadl.kov pr 32  kulatý s převl.mat.5/4"</t>
  </si>
  <si>
    <t>-1039821408</t>
  </si>
  <si>
    <t>Pol94</t>
  </si>
  <si>
    <t>přechodka 32x40mm flaška rour</t>
  </si>
  <si>
    <t>-1293943052</t>
  </si>
  <si>
    <t>Pol95</t>
  </si>
  <si>
    <t>sifon dřezový pr 40 s převl.mat.6/4"</t>
  </si>
  <si>
    <t>C72582-0120/00</t>
  </si>
  <si>
    <t>Mtž baterie umyvadlové/dřezové směšovací stojánkové</t>
  </si>
  <si>
    <t>Pol96</t>
  </si>
  <si>
    <t>baterie umyvadl stoj ,pák plná,chrom</t>
  </si>
  <si>
    <t>765986749</t>
  </si>
  <si>
    <t>Pol97</t>
  </si>
  <si>
    <t>výpust umyv click / clack 5/4" velká zátka</t>
  </si>
  <si>
    <t>1206146133</t>
  </si>
  <si>
    <t>Pol98</t>
  </si>
  <si>
    <t>bat dřezová stoj ,pák plná ,chrom</t>
  </si>
  <si>
    <t>-1093801455</t>
  </si>
  <si>
    <t>Pol99</t>
  </si>
  <si>
    <t>rohový ventil s filtrem 1/2 " x 3/8 "</t>
  </si>
  <si>
    <t>Pol100</t>
  </si>
  <si>
    <t>montáž sprchového žlabu</t>
  </si>
  <si>
    <t>Pol101</t>
  </si>
  <si>
    <t>sprchový žlab 1200x200x79 mm,odtok 50 mm min.dl.600 mm,rám a kryt  nerez,vpusť Primus</t>
  </si>
  <si>
    <t>-729359499</t>
  </si>
  <si>
    <t>C72584-0131/00</t>
  </si>
  <si>
    <t>Mtž baterie sprchové směšovací s ruční hadicí</t>
  </si>
  <si>
    <t>Pol102</t>
  </si>
  <si>
    <t>baterie sprch.násť.páková</t>
  </si>
  <si>
    <t>1883054495</t>
  </si>
  <si>
    <t>Pol103</t>
  </si>
  <si>
    <t>sprchový set-1poloh.sprch.</t>
  </si>
  <si>
    <t>1619741377</t>
  </si>
  <si>
    <t>C72512-0138/00</t>
  </si>
  <si>
    <t>Mtž splachovače pisoárového automatického</t>
  </si>
  <si>
    <t>C72512-2114/01</t>
  </si>
  <si>
    <t>pisoár keram s vest. autom.intel.IQ splachov vč.samon sifonu</t>
  </si>
  <si>
    <t>-1772313558</t>
  </si>
  <si>
    <t>Pol104</t>
  </si>
  <si>
    <t>zdrojová jednotka ZAC 1/20 pro pisoáry,bezd baterie,ovládá max 3ks zařízení</t>
  </si>
  <si>
    <t>-1264246106</t>
  </si>
  <si>
    <t>Pol105</t>
  </si>
  <si>
    <t>sifon pračkový podomítkový chrom</t>
  </si>
  <si>
    <t>-752273231</t>
  </si>
  <si>
    <t>Pol106</t>
  </si>
  <si>
    <t>pračkový roh ventil + zp.kl.1/2 x 3/4 "</t>
  </si>
  <si>
    <t>1590702322</t>
  </si>
  <si>
    <t>C99872-5101/00</t>
  </si>
  <si>
    <t>Přesun hmot pro zařizovací předměty v objektech výšky &lt;6m (aut.vým.)</t>
  </si>
  <si>
    <t>D.1.5.1 - Vytápění</t>
  </si>
  <si>
    <t>Město Kaznějov</t>
  </si>
  <si>
    <t xml:space="preserve">    724 - Zdravotechnika - strojní vybavení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</si>
  <si>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</si>
  <si>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</si>
  <si>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</si>
  <si>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</si>
  <si>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</si>
  <si>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58-M - Revize vyhrazených technických zařízení</t>
  </si>
  <si>
    <t>HZS - Hodinové zúčtovací sazby</t>
  </si>
  <si>
    <t>713463411</t>
  </si>
  <si>
    <t>Montáž izolace tepelné potrubí a ohybů tvarovkami nebo deskami potrubními pouzdry návlekovými izolačními hadicemi potrubí a ohybů</t>
  </si>
  <si>
    <t>741625946</t>
  </si>
  <si>
    <t>https://podminky.urs.cz/item/CS_URS_2024_01/713463411</t>
  </si>
  <si>
    <t>270+15</t>
  </si>
  <si>
    <t>28377046</t>
  </si>
  <si>
    <t>pouzdro izolační potrubní z pěnového polyetylenu 22/25mm</t>
  </si>
  <si>
    <t>263388316</t>
  </si>
  <si>
    <t>28377049</t>
  </si>
  <si>
    <t>pouzdro izolační potrubní z pěnového polyetylenu 28/25mm</t>
  </si>
  <si>
    <t>1240283487</t>
  </si>
  <si>
    <t>28377056</t>
  </si>
  <si>
    <t>pouzdro izolační potrubní z pěnového polyetylenu 35/25mm</t>
  </si>
  <si>
    <t>-1229189690</t>
  </si>
  <si>
    <t>63154443</t>
  </si>
  <si>
    <t>pouzdro izolační potrubní z minerální vlny max. 400°C 42/40mm</t>
  </si>
  <si>
    <t>-690819142</t>
  </si>
  <si>
    <t>1673741093</t>
  </si>
  <si>
    <t>724</t>
  </si>
  <si>
    <t>Zdravotechnika - strojní vybavení</t>
  </si>
  <si>
    <t>72424921R</t>
  </si>
  <si>
    <t>Zařízení pro úpravu vody od 1/2" do G 2" včetně demineralizační patrony</t>
  </si>
  <si>
    <t>-1225985862</t>
  </si>
  <si>
    <t>998724122</t>
  </si>
  <si>
    <t>Přesun hmot pro strojní vybavení stanovený z hmotnosti přesunovaného materiálu vodorovná dopravní vzdálenost do 50 m ruční (bez užití mechanizace) v objektech výšky přes 6 do 12 m</t>
  </si>
  <si>
    <t>1542101336</t>
  </si>
  <si>
    <t>https://podminky.urs.cz/item/CS_URS_2024_01/998724122</t>
  </si>
  <si>
    <t>731</t>
  </si>
  <si>
    <t>Ústřední vytápění - kotelny</t>
  </si>
  <si>
    <t>731229664spec.</t>
  </si>
  <si>
    <t>Montáž TČ, /venkovní jednotka, konzola,propoj. vedení,regulace,zprovoznění /</t>
  </si>
  <si>
    <t>1901171138</t>
  </si>
  <si>
    <t>Poznámka k položce:_x000D_
- venkovní jednotka TČ AIR 170 výkonu te -7 st., tv 35 st. 13 kW</t>
  </si>
  <si>
    <t>spe4846640100111</t>
  </si>
  <si>
    <t>Tep. čerpadlo vzduch-voda 13 kW te -7 st. C, tv 35 st. C</t>
  </si>
  <si>
    <t>915936668</t>
  </si>
  <si>
    <t>732522031</t>
  </si>
  <si>
    <t>Tepelná čerpadla vzduch/voda pro vytápění a přípravu TV vnitřní jednotka bez vestavného zásobníku výkon elektrokotle 2-12 kW</t>
  </si>
  <si>
    <t>-1651660940</t>
  </si>
  <si>
    <t>https://podminky.urs.cz/item/CS_URS_2024_01/732522031</t>
  </si>
  <si>
    <t>spe484664010013</t>
  </si>
  <si>
    <t>Konzola pod venkovní jednotku , standard 40 cm</t>
  </si>
  <si>
    <t>-31127876</t>
  </si>
  <si>
    <t>spe4846640100151</t>
  </si>
  <si>
    <t xml:space="preserve">Propojovací vedení  </t>
  </si>
  <si>
    <t>-516105941</t>
  </si>
  <si>
    <t>732490101</t>
  </si>
  <si>
    <t>Montáž ostatních zařízení pro odvod kondenzátu kotle čerpadla</t>
  </si>
  <si>
    <t>-1185932698</t>
  </si>
  <si>
    <t>https://podminky.urs.cz/item/CS_URS_2024_01/732490101</t>
  </si>
  <si>
    <t>48481003</t>
  </si>
  <si>
    <t>sifon pro odvod kondenzátu</t>
  </si>
  <si>
    <t>541594709</t>
  </si>
  <si>
    <t>48481004</t>
  </si>
  <si>
    <t>hadice pro odvod kondenzátu</t>
  </si>
  <si>
    <t>-821763153</t>
  </si>
  <si>
    <t>spe484664010012</t>
  </si>
  <si>
    <t>Kaskádový regulátor WPM+WPE+ FET - typ a rozsah upřesní dodavatel TČ</t>
  </si>
  <si>
    <t>-997260365</t>
  </si>
  <si>
    <t>998731122</t>
  </si>
  <si>
    <t>Přesun hmot pro kotelny stanovený z hmotnosti přesunovaného materiálu vodorovná dopravní vzdálenost do 50 m ruční (bez užití mechanizace) v objektech výšky přes 6 do 12 m</t>
  </si>
  <si>
    <t>1662370284</t>
  </si>
  <si>
    <t>https://podminky.urs.cz/item/CS_URS_2024_01/998731122</t>
  </si>
  <si>
    <t>732</t>
  </si>
  <si>
    <t>Ústřední vytápění - strojovny</t>
  </si>
  <si>
    <t>732199100</t>
  </si>
  <si>
    <t>Montáž štítků orientačních</t>
  </si>
  <si>
    <t>292810349</t>
  </si>
  <si>
    <t>https://podminky.urs.cz/item/CS_URS_2024_01/732199100</t>
  </si>
  <si>
    <t>spe4846640600</t>
  </si>
  <si>
    <t>Orientační štítky 50x125</t>
  </si>
  <si>
    <t>378562216</t>
  </si>
  <si>
    <t>732231005</t>
  </si>
  <si>
    <t>Akumulační nádrže bez přípravy TUV bez teplosměnného výměníku PN 0,3 MPa / t = 95°C objem nádrže 500 l</t>
  </si>
  <si>
    <t>-729179506</t>
  </si>
  <si>
    <t>https://podminky.urs.cz/item/CS_URS_2024_01/732231005</t>
  </si>
  <si>
    <t>732219355</t>
  </si>
  <si>
    <t>Montáž ohříváků vody zásobníkových stojatých PN 2,5/1,0 o obsahu 1 000 l</t>
  </si>
  <si>
    <t>-1690481502</t>
  </si>
  <si>
    <t>https://podminky.urs.cz/item/CS_URS_2024_01/732219355</t>
  </si>
  <si>
    <t>48437122</t>
  </si>
  <si>
    <t>ohřívač vody stacionární PN 1 zásobníkový 1 výměník v.pl. 3,8m2 boční příruba 300L</t>
  </si>
  <si>
    <t>1632132</t>
  </si>
  <si>
    <t>732331615</t>
  </si>
  <si>
    <t>Nádoby expanzní tlakové pro topné a chladicí soustavy s membránou bez pojistného ventilu se závitovým připojením PN 0,4 o objemu 35 l</t>
  </si>
  <si>
    <t>-1899495666</t>
  </si>
  <si>
    <t>https://podminky.urs.cz/item/CS_URS_2024_01/732331615</t>
  </si>
  <si>
    <t>732331771</t>
  </si>
  <si>
    <t>Nádoby expanzní tlakové pro topné a chladicí soustavy příslušenství k expanzním nádobám souprava s upínací páskou</t>
  </si>
  <si>
    <t>2021746775</t>
  </si>
  <si>
    <t>https://podminky.urs.cz/item/CS_URS_2024_01/732331771</t>
  </si>
  <si>
    <t>732331777</t>
  </si>
  <si>
    <t>Nádoby expanzní tlakové pro topné a chladicí soustavy příslušenství k expanzním nádobám bezpečnostní uzávěr k měření tlaku G 3/4</t>
  </si>
  <si>
    <t>-1183847090</t>
  </si>
  <si>
    <t>https://podminky.urs.cz/item/CS_URS_2024_01/732331777</t>
  </si>
  <si>
    <t>732421453</t>
  </si>
  <si>
    <t>Čerpadla teplovodní mokroběžná závitová oběhová pro teplovodní vytápění (elektronicky řízená) PN 10, do 110°C DN přípojky/dopravní výška H (m) - čerpací výkon Q (m3/h) DN 32 / do 6,0 m / 4,5 m3/h</t>
  </si>
  <si>
    <t>1757899767</t>
  </si>
  <si>
    <t>https://podminky.urs.cz/item/CS_URS_2024_01/732421453</t>
  </si>
  <si>
    <t>998732102</t>
  </si>
  <si>
    <t>Přesun hmot pro strojovny stanovený z hmotnosti přesunovaného materiálu vodorovná dopravní vzdálenost do 50 m základní v objektech výšky přes 6 do 12 m</t>
  </si>
  <si>
    <t>-207082218</t>
  </si>
  <si>
    <t>https://podminky.urs.cz/item/CS_URS_2024_01/998732102</t>
  </si>
  <si>
    <t>733</t>
  </si>
  <si>
    <t>Ústřední vytápění - rozvodné potrubí</t>
  </si>
  <si>
    <t>733141102</t>
  </si>
  <si>
    <t>Odvzdušňovací nádobky, odlučovače a odkalovače nádobky z trubek ocelových do DN 50</t>
  </si>
  <si>
    <t>338552231</t>
  </si>
  <si>
    <t>https://podminky.urs.cz/item/CS_URS_2024_01/733141102</t>
  </si>
  <si>
    <t>733222302</t>
  </si>
  <si>
    <t>Potrubí z trubek měděných polotvrdých spojovaných lisováním PN 16, T= +110°C Ø 15/1</t>
  </si>
  <si>
    <t>601076777</t>
  </si>
  <si>
    <t>https://podminky.urs.cz/item/CS_URS_2024_01/733222302</t>
  </si>
  <si>
    <t>733222303</t>
  </si>
  <si>
    <t>Potrubí z trubek měděných polotvrdých spojovaných lisováním PN 16, T= +110°C Ø 18/1</t>
  </si>
  <si>
    <t>1795344232</t>
  </si>
  <si>
    <t>https://podminky.urs.cz/item/CS_URS_2024_01/733222303</t>
  </si>
  <si>
    <t>733222304</t>
  </si>
  <si>
    <t>Potrubí z trubek měděných polotvrdých spojovaných lisováním PN 16, T= +110°C Ø 22/1</t>
  </si>
  <si>
    <t>555362138</t>
  </si>
  <si>
    <t>https://podminky.urs.cz/item/CS_URS_2024_01/733222304</t>
  </si>
  <si>
    <t>733223304</t>
  </si>
  <si>
    <t>Potrubí z trubek měděných tvrdých spojovaných lisováním PN 16, T= +110°C Ø 28/1,5</t>
  </si>
  <si>
    <t>-993567141</t>
  </si>
  <si>
    <t>https://podminky.urs.cz/item/CS_URS_2024_01/733223304</t>
  </si>
  <si>
    <t>733223305</t>
  </si>
  <si>
    <t>Potrubí z trubek měděných tvrdých spojovaných lisováním PN 16, T= +110°C Ø 35/1,5</t>
  </si>
  <si>
    <t>1234485395</t>
  </si>
  <si>
    <t>https://podminky.urs.cz/item/CS_URS_2024_01/733223305</t>
  </si>
  <si>
    <t>733223306</t>
  </si>
  <si>
    <t>Potrubí z trubek měděných tvrdých spojovaných lisováním PN 16, T= +110°C Ø 42/1,5</t>
  </si>
  <si>
    <t>-766882211</t>
  </si>
  <si>
    <t>https://podminky.urs.cz/item/CS_URS_2024_01/733223306</t>
  </si>
  <si>
    <t>733224202</t>
  </si>
  <si>
    <t>Potrubí z trubek měděných Příplatek k cenám za potrubí vedené v kotelnách a strojovnách Ø 15/1</t>
  </si>
  <si>
    <t>-4246447</t>
  </si>
  <si>
    <t>https://podminky.urs.cz/item/CS_URS_2024_01/733224202</t>
  </si>
  <si>
    <t>733224203</t>
  </si>
  <si>
    <t>Potrubí z trubek měděných Příplatek k cenám za potrubí vedené v kotelnách a strojovnách Ø 18/1</t>
  </si>
  <si>
    <t>1565528637</t>
  </si>
  <si>
    <t>https://podminky.urs.cz/item/CS_URS_2024_01/733224203</t>
  </si>
  <si>
    <t>733224204</t>
  </si>
  <si>
    <t>Potrubí z trubek měděných Příplatek k cenám za potrubí vedené v kotelnách a strojovnách Ø 22/1,5</t>
  </si>
  <si>
    <t>323986545</t>
  </si>
  <si>
    <t>https://podminky.urs.cz/item/CS_URS_2024_01/733224204</t>
  </si>
  <si>
    <t>733224205</t>
  </si>
  <si>
    <t>Potrubí z trubek měděných Příplatek k cenám za potrubí vedené v kotelnách a strojovnách Ø 28/1,5</t>
  </si>
  <si>
    <t>680176525</t>
  </si>
  <si>
    <t>https://podminky.urs.cz/item/CS_URS_2024_01/733224205</t>
  </si>
  <si>
    <t>733224206</t>
  </si>
  <si>
    <t>Potrubí z trubek měděných Příplatek k cenám za potrubí vedené v kotelnách a strojovnách Ø 35/1,5</t>
  </si>
  <si>
    <t>1862649656</t>
  </si>
  <si>
    <t>https://podminky.urs.cz/item/CS_URS_2024_01/733224206</t>
  </si>
  <si>
    <t>733224207</t>
  </si>
  <si>
    <t>Potrubí z trubek měděných Příplatek k cenám za potrubí vedené v kotelnách a strojovnách Ø 42/1,5</t>
  </si>
  <si>
    <t>1706122519</t>
  </si>
  <si>
    <t>https://podminky.urs.cz/item/CS_URS_2024_01/733224207</t>
  </si>
  <si>
    <t>733291101</t>
  </si>
  <si>
    <t>Zkoušky těsnosti potrubí z trubek měděných Ø do 35/1,5</t>
  </si>
  <si>
    <t>1386250306</t>
  </si>
  <si>
    <t>https://podminky.urs.cz/item/CS_URS_2024_01/733291101</t>
  </si>
  <si>
    <t>30+75+125+50+75</t>
  </si>
  <si>
    <t>733291102</t>
  </si>
  <si>
    <t>Zkoušky těsnosti potrubí z trubek měděných Ø přes 35/1,5 do 64/2,0</t>
  </si>
  <si>
    <t>-2067328949</t>
  </si>
  <si>
    <t>https://podminky.urs.cz/item/CS_URS_2024_01/733291102</t>
  </si>
  <si>
    <t>733390411</t>
  </si>
  <si>
    <t>Vložky těsnicí pro potrubí do prostupových vývrtů nebo pažnic DN 80, průměru potrubí d 32</t>
  </si>
  <si>
    <t>1264806314</t>
  </si>
  <si>
    <t>https://podminky.urs.cz/item/CS_URS_2024_01/733390411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</si>
  <si>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</si>
  <si>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</si>
  <si>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117854480</t>
  </si>
  <si>
    <t>https://podminky.urs.cz/item/CS_URS_2024_01/998733122</t>
  </si>
  <si>
    <t>734</t>
  </si>
  <si>
    <t>Ústřední vytápění - armatury</t>
  </si>
  <si>
    <t>73411175R</t>
  </si>
  <si>
    <t>Ventil uzavírací DN 32 ovládaný elektrickým servomotorem 230V</t>
  </si>
  <si>
    <t>1386448181</t>
  </si>
  <si>
    <t>734209106</t>
  </si>
  <si>
    <t>Montáž závitových armatur s 1 závitem G 5/4 (DN 32)</t>
  </si>
  <si>
    <t>893471038</t>
  </si>
  <si>
    <t>https://podminky.urs.cz/item/CS_URS_2024_01/734209106</t>
  </si>
  <si>
    <t>4848916spec</t>
  </si>
  <si>
    <t>odlučovač nečistot s magnetem G 1 1/4</t>
  </si>
  <si>
    <t>1284813134</t>
  </si>
  <si>
    <t>734211126</t>
  </si>
  <si>
    <t>Ventily odvzdušňovací závitové automatické se zpětnou klapkou PN 14 do 120°C G 3/8</t>
  </si>
  <si>
    <t>5129024</t>
  </si>
  <si>
    <t>https://podminky.urs.cz/item/CS_URS_2024_01/734211126</t>
  </si>
  <si>
    <t>734211127</t>
  </si>
  <si>
    <t>Ventily odvzdušňovací závitové automatické se zpětnou klapkou PN 14 do 120°C G 1/2</t>
  </si>
  <si>
    <t>696314913</t>
  </si>
  <si>
    <t>https://podminky.urs.cz/item/CS_URS_2024_01/734211127</t>
  </si>
  <si>
    <t>734220103</t>
  </si>
  <si>
    <t>Ventily regulační závitové vyvažovací přímé bez vypouštění PN 20 do 100°C G 5/4</t>
  </si>
  <si>
    <t>-1229545279</t>
  </si>
  <si>
    <t>https://podminky.urs.cz/item/CS_URS_2024_01/734220103</t>
  </si>
  <si>
    <t>734221422</t>
  </si>
  <si>
    <t>Ventily regulační závitové s nastavitelnou regulací PN 10 do 120°C rohové G 3/8</t>
  </si>
  <si>
    <t>2084152541</t>
  </si>
  <si>
    <t>https://podminky.urs.cz/item/CS_URS_2024_01/734221422</t>
  </si>
  <si>
    <t>734221423</t>
  </si>
  <si>
    <t>Ventily regulační závitové s nastavitelnou regulací PN 10 do 120°C rohové G 1/2</t>
  </si>
  <si>
    <t>-1133192030</t>
  </si>
  <si>
    <t>https://podminky.urs.cz/item/CS_URS_2024_01/734221423</t>
  </si>
  <si>
    <t>734221682</t>
  </si>
  <si>
    <t>Ventily regulační závitové hlavice termostatické pro ovládání ventilů PN 10 do 110°C kapalinové otopných těles VK</t>
  </si>
  <si>
    <t>-57304281</t>
  </si>
  <si>
    <t>https://podminky.urs.cz/item/CS_URS_2024_01/734221682</t>
  </si>
  <si>
    <t>55128130spec.</t>
  </si>
  <si>
    <t>hlavice ruční pro otopná tělesa</t>
  </si>
  <si>
    <t>1083070495</t>
  </si>
  <si>
    <t>735511142</t>
  </si>
  <si>
    <t>Trubkové teplovodní podlahové vytápění regulační zařízení prostorový termostat programovatelný</t>
  </si>
  <si>
    <t>-432723834</t>
  </si>
  <si>
    <t>https://podminky.urs.cz/item/CS_URS_2024_01/735511142</t>
  </si>
  <si>
    <t>734242414</t>
  </si>
  <si>
    <t>Ventily zpětné závitové PN 16 do 110°C přímé G 1</t>
  </si>
  <si>
    <t>1206452656</t>
  </si>
  <si>
    <t>https://podminky.urs.cz/item/CS_URS_2024_01/734242414</t>
  </si>
  <si>
    <t>734242415</t>
  </si>
  <si>
    <t>Ventily zpětné závitové PN 16 do 110°C přímé G 5/4</t>
  </si>
  <si>
    <t>-279559587</t>
  </si>
  <si>
    <t>https://podminky.urs.cz/item/CS_URS_2024_01/734242415</t>
  </si>
  <si>
    <t>734251211</t>
  </si>
  <si>
    <t>Ventily pojistné závitové a čepové rohové provozní tlak od 2,5 do 6 bar G 1/2</t>
  </si>
  <si>
    <t>1162648251</t>
  </si>
  <si>
    <t>https://podminky.urs.cz/item/CS_URS_2024_01/734251211</t>
  </si>
  <si>
    <t>734261232</t>
  </si>
  <si>
    <t>Šroubení topenářské PN 16 do 120°C přímé G 3/8</t>
  </si>
  <si>
    <t>340598930</t>
  </si>
  <si>
    <t>https://podminky.urs.cz/item/CS_URS_2024_01/734261232</t>
  </si>
  <si>
    <t>734261233</t>
  </si>
  <si>
    <t>Šroubení topenářské PN 16 do 120°C přímé G 1/2</t>
  </si>
  <si>
    <t>921312775</t>
  </si>
  <si>
    <t>https://podminky.urs.cz/item/CS_URS_2024_01/734261233</t>
  </si>
  <si>
    <t>734261234</t>
  </si>
  <si>
    <t>Šroubení topenářské PN 16 do 120°C přímé G 3/4</t>
  </si>
  <si>
    <t>-1802398439</t>
  </si>
  <si>
    <t>https://podminky.urs.cz/item/CS_URS_2024_01/734261234</t>
  </si>
  <si>
    <t>734261235</t>
  </si>
  <si>
    <t>Šroubení topenářské PN 16 do 120°C přímé G 1</t>
  </si>
  <si>
    <t>814070417</t>
  </si>
  <si>
    <t>https://podminky.urs.cz/item/CS_URS_2024_01/734261235</t>
  </si>
  <si>
    <t>734261236</t>
  </si>
  <si>
    <t>Šroubení topenářské PN 16 do 120°C přímé G 5/4</t>
  </si>
  <si>
    <t>1121677773</t>
  </si>
  <si>
    <t>https://podminky.urs.cz/item/CS_URS_2024_01/734261236</t>
  </si>
  <si>
    <t>734261237</t>
  </si>
  <si>
    <t>Šroubení topenářské PN 16 do 120°C přímé G 6/4</t>
  </si>
  <si>
    <t>1567229250</t>
  </si>
  <si>
    <t>https://podminky.urs.cz/item/CS_URS_2024_01/734261237</t>
  </si>
  <si>
    <t>734291122</t>
  </si>
  <si>
    <t>Ostatní armatury kohouty plnicí a vypouštěcí PN 10 do 90°C G 3/8</t>
  </si>
  <si>
    <t>-903175876</t>
  </si>
  <si>
    <t>https://podminky.urs.cz/item/CS_URS_2024_01/734291122</t>
  </si>
  <si>
    <t>734291123</t>
  </si>
  <si>
    <t>Ostatní armatury kohouty plnicí a vypouštěcí PN 10 do 90°C G 1/2</t>
  </si>
  <si>
    <t>-1517585943</t>
  </si>
  <si>
    <t>https://podminky.urs.cz/item/CS_URS_2024_01/734291123</t>
  </si>
  <si>
    <t>734291275</t>
  </si>
  <si>
    <t>Ostatní armatury filtry závitové pro topné a chladicí systémy PN 30 do 110°C přímé s vnitřními závity a integrovaným magnetem G 1 1/4</t>
  </si>
  <si>
    <t>-1969492573</t>
  </si>
  <si>
    <t>https://podminky.urs.cz/item/CS_URS_2024_01/734291275</t>
  </si>
  <si>
    <t>734292714</t>
  </si>
  <si>
    <t>Ostatní armatury kulové kohouty PN 42 do 185°C přímé vnitřní závit G 3/4</t>
  </si>
  <si>
    <t>-1393445455</t>
  </si>
  <si>
    <t>https://podminky.urs.cz/item/CS_URS_2024_01/734292714</t>
  </si>
  <si>
    <t>734292715</t>
  </si>
  <si>
    <t>Ostatní armatury kulové kohouty PN 42 do 185°C přímé vnitřní závit G 1</t>
  </si>
  <si>
    <t>2139531731</t>
  </si>
  <si>
    <t>https://podminky.urs.cz/item/CS_URS_2024_01/734292715</t>
  </si>
  <si>
    <t>734292716</t>
  </si>
  <si>
    <t>Ostatní armatury kulové kohouty PN 42 do 185°C přímé vnitřní závit G 1 1/4</t>
  </si>
  <si>
    <t>-654512403</t>
  </si>
  <si>
    <t>https://podminky.urs.cz/item/CS_URS_2024_01/734292716</t>
  </si>
  <si>
    <t>734292717</t>
  </si>
  <si>
    <t>Ostatní armatury kulové kohouty PN 42 do 185°C přímé vnitřní závit G 1 1/2</t>
  </si>
  <si>
    <t>1786271031</t>
  </si>
  <si>
    <t>https://podminky.urs.cz/item/CS_URS_2024_01/734292717</t>
  </si>
  <si>
    <t>734295134</t>
  </si>
  <si>
    <t>Směšovací armatury solárních a otopných systémů nebo tepelných čerpadel ventily závitové třícestné PN 10 T= 5-110°C s ručním ovládáním s vnitřním závitem/průtok G 5/4/16,0 m3/h</t>
  </si>
  <si>
    <t>1615651065</t>
  </si>
  <si>
    <t>https://podminky.urs.cz/item/CS_URS_2024_01/734295134</t>
  </si>
  <si>
    <t>734295265</t>
  </si>
  <si>
    <t>Směšovací armatury solárních a otopných systémů nebo tepelných čerpadel pohony směšovacích ventilů ovládání ekvitermní se třemi čidly napětí 230 V/příkon 3,5 VA 6 Nm/120sec</t>
  </si>
  <si>
    <t>1970058403</t>
  </si>
  <si>
    <t>https://podminky.urs.cz/item/CS_URS_2024_01/734295265</t>
  </si>
  <si>
    <t>734411103</t>
  </si>
  <si>
    <t>Teploměry technické s pevným stonkem a jímkou zadní připojení (axiální) průměr 63 mm délka stonku 100 mm</t>
  </si>
  <si>
    <t>-1594888027</t>
  </si>
  <si>
    <t>https://podminky.urs.cz/item/CS_URS_2024_01/734411103</t>
  </si>
  <si>
    <t>734421102</t>
  </si>
  <si>
    <t>Tlakoměry s pevným stonkem a zpětnou klapkou spodní připojení (radiální) tlaku 0-16 bar průměru 63 mm</t>
  </si>
  <si>
    <t>-1866703017</t>
  </si>
  <si>
    <t>https://podminky.urs.cz/item/CS_URS_2024_01/734421102</t>
  </si>
  <si>
    <t>734494212</t>
  </si>
  <si>
    <t>Měřicí armatury návarky s trubkovým závitem G 3/8</t>
  </si>
  <si>
    <t>-654366725</t>
  </si>
  <si>
    <t>https://podminky.urs.cz/item/CS_URS_2024_01/734494212</t>
  </si>
  <si>
    <t>734494213</t>
  </si>
  <si>
    <t>Měřicí armatury návarky s trubkovým závitem G 1/2</t>
  </si>
  <si>
    <t>1383844940</t>
  </si>
  <si>
    <t>https://podminky.urs.cz/item/CS_URS_2024_01/734494213</t>
  </si>
  <si>
    <t>998734122</t>
  </si>
  <si>
    <t>Přesun hmot pro armatury stanovený z hmotnosti přesunovaného materiálu vodorovná dopravní vzdálenost do 50 m ruční (bez užití mechanizace) v objektech výšky přes 6 do 12 m</t>
  </si>
  <si>
    <t>-592420986</t>
  </si>
  <si>
    <t>https://podminky.urs.cz/item/CS_URS_2024_01/998734122</t>
  </si>
  <si>
    <t>735</t>
  </si>
  <si>
    <t>Ústřední vytápění - otopná tělesa</t>
  </si>
  <si>
    <t>735151292</t>
  </si>
  <si>
    <t>Otopná tělesa panelová jednodesková PN 1,0 MPa, T do 110°C s jednou přídavnou přestupní plochou výšky tělesa 900 mm stavební délky / výkonu 500 mm / 697 W</t>
  </si>
  <si>
    <t>-1401559143</t>
  </si>
  <si>
    <t>https://podminky.urs.cz/item/CS_URS_2024_01/735151292</t>
  </si>
  <si>
    <t>735152492</t>
  </si>
  <si>
    <t>Otopná tělesa panelová VK dvoudesková PN 1,0 MPa, T do 110°C s jednou přídavnou přestupní plochou výšky tělesa 900 mm stavební délky / výkonu 500 mm / 877 W</t>
  </si>
  <si>
    <t>-975854216</t>
  </si>
  <si>
    <t>https://podminky.urs.cz/item/CS_URS_2024_01/735152492</t>
  </si>
  <si>
    <t>735152495</t>
  </si>
  <si>
    <t>Otopná tělesa panelová VK dvoudesková PN 1,0 MPa, T do 110°C s jednou přídavnou přestupní plochou výšky tělesa 900 mm stavební délky / výkonu 800 mm / 1403 W</t>
  </si>
  <si>
    <t>1639045852</t>
  </si>
  <si>
    <t>https://podminky.urs.cz/item/CS_URS_2024_01/735152495</t>
  </si>
  <si>
    <t>735152497</t>
  </si>
  <si>
    <t>Otopná tělesa panelová VK dvoudesková PN 1,0 MPa, T do 110°C s jednou přídavnou přestupní plochou výšky tělesa 900 mm stavební délky / výkonu 1000 mm / 1754 W</t>
  </si>
  <si>
    <t>2141095574</t>
  </si>
  <si>
    <t>https://podminky.urs.cz/item/CS_URS_2024_01/735152497</t>
  </si>
  <si>
    <t>735152578</t>
  </si>
  <si>
    <t>Otopná tělesa panelová VK dvoudesková PN 1,0 MPa, T do 110°C se dvěma přídavnými přestupními plochami výšky tělesa 600 mm stavební délky / výkonu 1100 mm / 1847 W</t>
  </si>
  <si>
    <t>-310284837</t>
  </si>
  <si>
    <t>https://podminky.urs.cz/item/CS_URS_2024_01/735152578</t>
  </si>
  <si>
    <t>3 "2. NP</t>
  </si>
  <si>
    <t>735152595</t>
  </si>
  <si>
    <t>Otopná tělesa panelová VK dvoudesková PN 1,0 MPa, T do 110°C se dvěma přídavnými přestupními plochami výšky tělesa 900 mm stavební délky / výkonu 800 mm / 1850 W</t>
  </si>
  <si>
    <t>-65446124</t>
  </si>
  <si>
    <t>https://podminky.urs.cz/item/CS_URS_2024_01/735152595</t>
  </si>
  <si>
    <t>735152598</t>
  </si>
  <si>
    <t>Otopná tělesa panelová VK dvoudesková PN 1,0 MPa, T do 110°C se dvěma přídavnými přestupními plochami výšky tělesa 900 mm stavební délky / výkonu 1100 mm / 2544 W</t>
  </si>
  <si>
    <t>-2006344366</t>
  </si>
  <si>
    <t>https://podminky.urs.cz/item/CS_URS_2024_01/735152598</t>
  </si>
  <si>
    <t>735152681</t>
  </si>
  <si>
    <t>Otopná tělesa panelová VK třídesková PN 1,0 MPa, T do 110°C se třemi přídavnými přestupními plochami výšky tělesa 600 mm stavební délky / výkonu 1600 mm / 3850 W</t>
  </si>
  <si>
    <t>-1227632804</t>
  </si>
  <si>
    <t>https://podminky.urs.cz/item/CS_URS_2024_01/735152681</t>
  </si>
  <si>
    <t>1   "1. NP</t>
  </si>
  <si>
    <t>4   "2. NP rezerva</t>
  </si>
  <si>
    <t>735164512</t>
  </si>
  <si>
    <t>Otopná tělesa trubková montáž těles na stěnu výšky tělesa přes 1500 mm</t>
  </si>
  <si>
    <t>-2138949559</t>
  </si>
  <si>
    <t>https://podminky.urs.cz/item/CS_URS_2024_01/735164512</t>
  </si>
  <si>
    <t>48459039</t>
  </si>
  <si>
    <t>těleso trubkové teplovodní spodní středové připojení 1820x600mm</t>
  </si>
  <si>
    <t>-1623559038</t>
  </si>
  <si>
    <t>735890103</t>
  </si>
  <si>
    <t>Elektrická topná tělesa (tyče) pro kombinované vytápění s integrovaným regulátorem teploty, o výkonu 400 W</t>
  </si>
  <si>
    <t>1958525551</t>
  </si>
  <si>
    <t>https://podminky.urs.cz/item/CS_URS_2024_01/735890103</t>
  </si>
  <si>
    <t>735164532</t>
  </si>
  <si>
    <t>Otopná tělesa trubková montáž těles prostorové uchycení výšky tělesa přes 1500 mm</t>
  </si>
  <si>
    <t>13861507</t>
  </si>
  <si>
    <t>https://podminky.urs.cz/item/CS_URS_2024_01/735164532</t>
  </si>
  <si>
    <t>spe48459908</t>
  </si>
  <si>
    <t>Stropní teplovodní topné panely dl. 2 m š. 900 mm</t>
  </si>
  <si>
    <t>-140182643</t>
  </si>
  <si>
    <t>Poznámka k položce:_x000D_
- včetně spojovacích dílů a závěsů</t>
  </si>
  <si>
    <t>8+2</t>
  </si>
  <si>
    <t>998735122</t>
  </si>
  <si>
    <t>Přesun hmot pro otopná tělesa stanovený z hmotnosti přesunovaného materiálu vodorovná dopravní vzdálenost do 50 m ruční (bez užití mechanizace) v objektech výšky přes 6 do 12 m</t>
  </si>
  <si>
    <t>-1216680346</t>
  </si>
  <si>
    <t>https://podminky.urs.cz/item/CS_URS_2024_01/998735122</t>
  </si>
  <si>
    <t>783614651</t>
  </si>
  <si>
    <t>Základní antikorozní nátěr armatur a kovových potrubí jednonásobný potrubí do DN 50 mm syntetický standardní</t>
  </si>
  <si>
    <t>-223323029</t>
  </si>
  <si>
    <t>https://podminky.urs.cz/item/CS_URS_2024_01/783614651</t>
  </si>
  <si>
    <t>783617601</t>
  </si>
  <si>
    <t>Krycí nátěr (email) armatur a kovových potrubí potrubí do DN 50 mm jednonásobný syntetický standardní</t>
  </si>
  <si>
    <t>632375011</t>
  </si>
  <si>
    <t>https://podminky.urs.cz/item/CS_URS_2024_01/783617601</t>
  </si>
  <si>
    <t>783617681</t>
  </si>
  <si>
    <t>Krycí nátěr (email) armatur a kovových potrubí potrubí přes DN 200 mm jednonásobný syntetický standardní</t>
  </si>
  <si>
    <t>-1035914538</t>
  </si>
  <si>
    <t>https://podminky.urs.cz/item/CS_URS_2024_01/783617681</t>
  </si>
  <si>
    <t>2,50</t>
  </si>
  <si>
    <t>58-M</t>
  </si>
  <si>
    <t>Revize vyhrazených technických zařízení</t>
  </si>
  <si>
    <t>580401001spec</t>
  </si>
  <si>
    <t>Topná zkouška, vyregulování systému</t>
  </si>
  <si>
    <t>hod</t>
  </si>
  <si>
    <t>1384587189</t>
  </si>
  <si>
    <t>HZS</t>
  </si>
  <si>
    <t>Hodinové zúčtovací sazby</t>
  </si>
  <si>
    <t>HZS1301</t>
  </si>
  <si>
    <t>Hodinové zúčtovací sazby profesí HSV provádění konstrukcí zedník</t>
  </si>
  <si>
    <t>512</t>
  </si>
  <si>
    <t>-371256623</t>
  </si>
  <si>
    <t>https://podminky.urs.cz/item/CS_URS_2024_01/HZS1301</t>
  </si>
  <si>
    <t>16  "zednické přípomoci</t>
  </si>
  <si>
    <t>HZS2212</t>
  </si>
  <si>
    <t>Hodinové zúčtovací sazby profesí PSV provádění stavebních instalací instalatér odborný</t>
  </si>
  <si>
    <t>727873845</t>
  </si>
  <si>
    <t>https://podminky.urs.cz/item/CS_URS_2024_01/HZS2212</t>
  </si>
  <si>
    <t>8  "koordinace prací se ZTI</t>
  </si>
  <si>
    <t>HZS2232</t>
  </si>
  <si>
    <t>Hodinové zúčtovací sazby profesí PSV provádění stavebních instalací elektrikář odborný</t>
  </si>
  <si>
    <t>1015057012</t>
  </si>
  <si>
    <t>https://podminky.urs.cz/item/CS_URS_2024_01/HZS2232</t>
  </si>
  <si>
    <t>8 "koordinace prací s elektro a MaR</t>
  </si>
  <si>
    <t>D.1.5.2 - VZT</t>
  </si>
  <si>
    <t>1 - Sociální zařízení 1.NP</t>
  </si>
  <si>
    <t>Sociální zařízení 1.NP</t>
  </si>
  <si>
    <t>01.01a</t>
  </si>
  <si>
    <t>Ventilátor diagon.do kruh.potr. DN 160 SILENT Q=240m3/h, 200Pa, Pel=59W, 230V</t>
  </si>
  <si>
    <t>ks</t>
  </si>
  <si>
    <t>01.01b</t>
  </si>
  <si>
    <t>Zpetná klapka RSKW 160 těsná</t>
  </si>
  <si>
    <t>01.02</t>
  </si>
  <si>
    <t>Kovový talířový ventil pro odvod KO 100</t>
  </si>
  <si>
    <t>01.03</t>
  </si>
  <si>
    <t>Kovový talířový ventil pro odvod KO 125</t>
  </si>
  <si>
    <t>01.04</t>
  </si>
  <si>
    <t>Kovový talířový ventil pro odvod KO 160</t>
  </si>
  <si>
    <t>01.05</t>
  </si>
  <si>
    <t>Ohebná hadice Sono 25 - 102mm x10m</t>
  </si>
  <si>
    <t>01.06</t>
  </si>
  <si>
    <t>Ohebná hadice Sono 25 - 127mm x10m</t>
  </si>
  <si>
    <t>01.07</t>
  </si>
  <si>
    <t>Ohebná hadice Sono 25 - 160mm x10m</t>
  </si>
  <si>
    <t>01.08</t>
  </si>
  <si>
    <t>Vyfuková hlavice-SPIRO VHO 160</t>
  </si>
  <si>
    <t>Pol1</t>
  </si>
  <si>
    <t>Spiro potrubí pozink v provedení Safe</t>
  </si>
  <si>
    <t>Pol2</t>
  </si>
  <si>
    <t>Spiro potrubí pozink D 100</t>
  </si>
  <si>
    <t>bm</t>
  </si>
  <si>
    <t>Pol3</t>
  </si>
  <si>
    <t>Spiro potrubí pozink D 125</t>
  </si>
  <si>
    <t>Pol4</t>
  </si>
  <si>
    <t>Spiro potrubí pozink D 160</t>
  </si>
  <si>
    <t>Pol5</t>
  </si>
  <si>
    <t>Oblouk 90°- SPIRO 100</t>
  </si>
  <si>
    <t>Pol6</t>
  </si>
  <si>
    <t>Oblouk 90°- SPIRO 125</t>
  </si>
  <si>
    <t>Pol7</t>
  </si>
  <si>
    <t>Oblouk 90°- SPIRO 160</t>
  </si>
  <si>
    <t>Pol8</t>
  </si>
  <si>
    <t>Oblouk 45°- SPIRO 160</t>
  </si>
  <si>
    <t>Pol9</t>
  </si>
  <si>
    <t>Odbočka jednostranná 90°- 160/100 SPIRO</t>
  </si>
  <si>
    <t>Pol10</t>
  </si>
  <si>
    <t>Odbočka jednostranná 90°- 160/125 SPIRO</t>
  </si>
  <si>
    <t>Pol11</t>
  </si>
  <si>
    <t>Odbočka jednostranná 45°- 160/160 SPIRO</t>
  </si>
  <si>
    <t>Pol12</t>
  </si>
  <si>
    <t>Tepelná izolce pryžová samolepící 20mm /potrubí označené na výkresu/</t>
  </si>
  <si>
    <t>Pol13</t>
  </si>
  <si>
    <t>Montazni, spojovaci a tesnici material</t>
  </si>
  <si>
    <t>D.1.7. - D.1.7. Elektro NN + hromosvod</t>
  </si>
  <si>
    <t xml:space="preserve"> "Soupis prací je sestaven za využití položek cenové soustavy ÚRS. Cenové a technické podmínky položek Cenové soustavy ÚRS, které nejsou uvedeny v soupisu prací (tzv. úvodní část katalogů) jsou neomezeně dálkově k dispozici na www.cs-urs.cz. Položky soupisu prací, které nemají ve sloupci "Cenová soustava" uveden žádný údaj, nepocházejí z cenové soustavy ÚRS."  																																			 "																																			 </t>
  </si>
  <si>
    <t xml:space="preserve">    D - Ostatní elektro</t>
  </si>
  <si>
    <t xml:space="preserve">    740 - Elektromontáže - zkoušky a revize</t>
  </si>
  <si>
    <t xml:space="preserve">    748 - Elektromontáže - osvětlovací zařízení a svítidla</t>
  </si>
  <si>
    <t xml:space="preserve">    46-M - Zemní práce při extr.mont.pracích</t>
  </si>
  <si>
    <t>D00000001</t>
  </si>
  <si>
    <t>vypracování dílenské dokumentace elektroinstalace</t>
  </si>
  <si>
    <t>2009817562</t>
  </si>
  <si>
    <t>D00000002</t>
  </si>
  <si>
    <t>zakreslení skutečného provedení elektroinstalace</t>
  </si>
  <si>
    <t>-1984956805</t>
  </si>
  <si>
    <t>Ostatní elektro</t>
  </si>
  <si>
    <t>D00000001.1</t>
  </si>
  <si>
    <t>demontáž stávající elektroinstalace</t>
  </si>
  <si>
    <t>-2027502021</t>
  </si>
  <si>
    <t>D00000003</t>
  </si>
  <si>
    <t>ekologická likvidace veškeré demontované elektroinstalace na spec. skládce</t>
  </si>
  <si>
    <t>tuna</t>
  </si>
  <si>
    <t>-1463116898</t>
  </si>
  <si>
    <t>740</t>
  </si>
  <si>
    <t>Elektromontáže - zkoušky a revize</t>
  </si>
  <si>
    <t>740991300</t>
  </si>
  <si>
    <t>Celková prohlídka elektrického rozvodu a zařízení do 1 milionu Kč</t>
  </si>
  <si>
    <t>1067073305</t>
  </si>
  <si>
    <t>740991910X</t>
  </si>
  <si>
    <t>Celková prohlídka TIČR</t>
  </si>
  <si>
    <t>-1279755578</t>
  </si>
  <si>
    <t>748</t>
  </si>
  <si>
    <t>Elektromontáže - osvětlovací zařízení a svítidla</t>
  </si>
  <si>
    <t>748992300</t>
  </si>
  <si>
    <t>Měření intenzity osvětlení, světelné zkoušky zdrojů</t>
  </si>
  <si>
    <t>-1879190035</t>
  </si>
  <si>
    <t>210110031</t>
  </si>
  <si>
    <t>Montáž zapuštěný vypínač nn jednopólový bezšroubové připojení</t>
  </si>
  <si>
    <t>-588631029</t>
  </si>
  <si>
    <t>345355150</t>
  </si>
  <si>
    <t>spínač jednopólový 10A  bílý</t>
  </si>
  <si>
    <t>-1914104847</t>
  </si>
  <si>
    <t>210110031.1</t>
  </si>
  <si>
    <t>698010303</t>
  </si>
  <si>
    <t>210110036</t>
  </si>
  <si>
    <t>Montáž zapuštěný přepínač nn 5-sériový bezšroubové připojení</t>
  </si>
  <si>
    <t>1382573992</t>
  </si>
  <si>
    <t>345355750</t>
  </si>
  <si>
    <t>spínač řazení 5 10A  bílý, slonová kost</t>
  </si>
  <si>
    <t>-234797187</t>
  </si>
  <si>
    <t>210110038</t>
  </si>
  <si>
    <t>Montáž zapuštěný přepínač nn 6-střídavý bezšroubové připojení</t>
  </si>
  <si>
    <t>1242548792</t>
  </si>
  <si>
    <t>345355550</t>
  </si>
  <si>
    <t>spínač řazení 6 10A  bílý</t>
  </si>
  <si>
    <t>-343581674</t>
  </si>
  <si>
    <t>210110143</t>
  </si>
  <si>
    <t>Montáž ovladač nn 1/0S -zapínací se signální doutnavkou bezšroubové připojení</t>
  </si>
  <si>
    <t>857711763</t>
  </si>
  <si>
    <t>345358010</t>
  </si>
  <si>
    <t>ovladač zapínací tlačítkový se signální doutnavkou, velkoplošný 10A 3553-91289</t>
  </si>
  <si>
    <t>973595606</t>
  </si>
  <si>
    <t>210111042</t>
  </si>
  <si>
    <t>Montáž zásuvka (polo)zapuštěná bezšroubové připojení 2P+PE dvojí zapojení - průběžná</t>
  </si>
  <si>
    <t>1102579850</t>
  </si>
  <si>
    <t>345551031</t>
  </si>
  <si>
    <t>zásuvka 2násobná 16A  bílý</t>
  </si>
  <si>
    <t>1966163058</t>
  </si>
  <si>
    <t>210190002</t>
  </si>
  <si>
    <t>Montáž rozvodnic běžných oceloplechových nebo plastových do 50 kg</t>
  </si>
  <si>
    <t>76856455</t>
  </si>
  <si>
    <t>357145361</t>
  </si>
  <si>
    <t>rozvodnice bytová R2.1</t>
  </si>
  <si>
    <t>-1543703686</t>
  </si>
  <si>
    <t>357145361.1</t>
  </si>
  <si>
    <t>rozvodnice bytová R4.1</t>
  </si>
  <si>
    <t>1284269647</t>
  </si>
  <si>
    <t>357145361.2</t>
  </si>
  <si>
    <t>rozvodnice bytová RT</t>
  </si>
  <si>
    <t>1588935462</t>
  </si>
  <si>
    <t>741110041</t>
  </si>
  <si>
    <t xml:space="preserve">Montáž trubka plastová ohebná D přes 11 do 23 mm </t>
  </si>
  <si>
    <t>227812975</t>
  </si>
  <si>
    <t>34571152</t>
  </si>
  <si>
    <t>trubka elektroinstalační ohebná z PH, D 16/21,2mm</t>
  </si>
  <si>
    <t>-1519067361</t>
  </si>
  <si>
    <t>210010028</t>
  </si>
  <si>
    <t xml:space="preserve">Montáž trubek plastových ohebných D 36 mm </t>
  </si>
  <si>
    <t>871619680</t>
  </si>
  <si>
    <t>345710650</t>
  </si>
  <si>
    <t>trubka elektroinstalační ohebná  z PVC 36</t>
  </si>
  <si>
    <t>2063899495</t>
  </si>
  <si>
    <t>210010301</t>
  </si>
  <si>
    <t>Montáž krabic přístrojových zapuštěných plastových kruhových KU 68/1, KU68/1301, KP67, KP68/2</t>
  </si>
  <si>
    <t>-287199921</t>
  </si>
  <si>
    <t>345715210.1</t>
  </si>
  <si>
    <t>krabice univerzální z PH KU 68/2-1903</t>
  </si>
  <si>
    <t>-1670335696</t>
  </si>
  <si>
    <t>345715190</t>
  </si>
  <si>
    <t>krabice univerzální z PH KU 68/2-1902s víčkem KO68</t>
  </si>
  <si>
    <t>-749753782</t>
  </si>
  <si>
    <t>210010522</t>
  </si>
  <si>
    <t>Otevření nebo uzavření krabice víčkem na 2 šrouby</t>
  </si>
  <si>
    <t>-1528179477</t>
  </si>
  <si>
    <t>741112021</t>
  </si>
  <si>
    <t>Montáž krabice nástěnná plastová čtyřhranná do 100x100 mm</t>
  </si>
  <si>
    <t>-1555250206</t>
  </si>
  <si>
    <t>34571479</t>
  </si>
  <si>
    <t>krabice v uzavřeném provedení PP s krytím IP 66 čtvercová 100x100mm</t>
  </si>
  <si>
    <t>660086857</t>
  </si>
  <si>
    <t>210010324</t>
  </si>
  <si>
    <t>Montáž rozvodek zapuštěných plastových čtyřhranných typ KT 250 bez svorkovnic</t>
  </si>
  <si>
    <t>1292145592</t>
  </si>
  <si>
    <t>345715440</t>
  </si>
  <si>
    <t>skříň rozvodná KT 250</t>
  </si>
  <si>
    <t>-847201815</t>
  </si>
  <si>
    <t>210020321</t>
  </si>
  <si>
    <t xml:space="preserve">Montáž žlabů drátěných typ DZ 35x100mm </t>
  </si>
  <si>
    <t>-1772953397</t>
  </si>
  <si>
    <t>KO1476</t>
  </si>
  <si>
    <t>drátěný žlab 35x150 žározinek, vč.nosného mat.</t>
  </si>
  <si>
    <t>-1432918201</t>
  </si>
  <si>
    <t>210100001</t>
  </si>
  <si>
    <t>Ukončení vodičů v rozváděči nebo na přístroji včetně zapojení průřezu žíly do 2,5 mm2</t>
  </si>
  <si>
    <t>-2052143782</t>
  </si>
  <si>
    <t>210100003</t>
  </si>
  <si>
    <t>Ukončení vodičů v rozváděči nebo na přístroji včetně zapojení průřezu žíly do 16 mm2</t>
  </si>
  <si>
    <t>-632160391</t>
  </si>
  <si>
    <t>210111052</t>
  </si>
  <si>
    <t>Montáž zásuvka chráněná bezšroubové připojení v krabici 2P+PE dvojí zapojení prostř. základní,vlhké</t>
  </si>
  <si>
    <t>743425671</t>
  </si>
  <si>
    <t>345514850</t>
  </si>
  <si>
    <t>Zásuvka jednoduchá, IP44</t>
  </si>
  <si>
    <t>334311959</t>
  </si>
  <si>
    <t>741311004</t>
  </si>
  <si>
    <t>Montáž čidlo pohybu stropní se zapojením vodičů</t>
  </si>
  <si>
    <t>964503102</t>
  </si>
  <si>
    <t>CR-CO1000-00</t>
  </si>
  <si>
    <t xml:space="preserve">detktor přítomnosti a pohybu </t>
  </si>
  <si>
    <t>-1549192483</t>
  </si>
  <si>
    <t>741313102</t>
  </si>
  <si>
    <t>Montáž zásuvek průmyslových spojovacích provedení IP 67 3P+N+PE 32 A</t>
  </si>
  <si>
    <t>166849486</t>
  </si>
  <si>
    <t>35811311</t>
  </si>
  <si>
    <t>zásuvka spojovací 32A - 5pól, řazení 3P+N+PE IP67, šroubové svorky</t>
  </si>
  <si>
    <t>283743817</t>
  </si>
  <si>
    <t>741372021</t>
  </si>
  <si>
    <t>Montáž svítidlo LED bytové přisazené nástěnné panelové do 0,09 m2</t>
  </si>
  <si>
    <t>1083418876</t>
  </si>
  <si>
    <t>348000N1</t>
  </si>
  <si>
    <t xml:space="preserve">N1 230V / 50Hz Korpus svítidla: bílý polykarbonát </t>
  </si>
  <si>
    <t>2114409954</t>
  </si>
  <si>
    <t>348000N2</t>
  </si>
  <si>
    <t>N2 230V / 50Hz Korpus svítidla: bílý polykarbonát</t>
  </si>
  <si>
    <t>546264479</t>
  </si>
  <si>
    <t>348000N3</t>
  </si>
  <si>
    <t xml:space="preserve">N3 230V / 50Hz Korpus svítidla: bílý polykarbonát </t>
  </si>
  <si>
    <t>-382455169</t>
  </si>
  <si>
    <t>348000N4</t>
  </si>
  <si>
    <t xml:space="preserve">N4 230V / 50Hz Korpus svítidla: bílý polykarbonát </t>
  </si>
  <si>
    <t>2098134349</t>
  </si>
  <si>
    <t>348000N5</t>
  </si>
  <si>
    <t xml:space="preserve">N5 230V / 50Hz Korpus svítidla: bílý polykarbonát </t>
  </si>
  <si>
    <t>-1856107725</t>
  </si>
  <si>
    <t>741372022</t>
  </si>
  <si>
    <t>Montáž svítidlo LED bytové přisazené nástěnné panelové do 0,36 m2</t>
  </si>
  <si>
    <t>469252109</t>
  </si>
  <si>
    <t>348000S1</t>
  </si>
  <si>
    <t xml:space="preserve">S1 LED_230V / 50Hz Korpus svítidla: opál.polykarbonát </t>
  </si>
  <si>
    <t>-1463178916</t>
  </si>
  <si>
    <t>348000S2</t>
  </si>
  <si>
    <t xml:space="preserve">S2 LED_ 230V / 50Hz Korpus svítidla: opál.polykarbonát </t>
  </si>
  <si>
    <t>-388478103</t>
  </si>
  <si>
    <t>348000S3</t>
  </si>
  <si>
    <t>S3 LED_ 230V / 50Hz Korpus svítidla: opál.polykarbonát</t>
  </si>
  <si>
    <t>-975855739</t>
  </si>
  <si>
    <t>348000S4</t>
  </si>
  <si>
    <t>S4 LED_ 230V / 50Hz Korpus svítidla: opál.polykarbonát</t>
  </si>
  <si>
    <t>578688574</t>
  </si>
  <si>
    <t>348000V1</t>
  </si>
  <si>
    <t xml:space="preserve">V1 230V / 50Hz Korpus svítidla: tlakově litý hliník </t>
  </si>
  <si>
    <t>-1427443215</t>
  </si>
  <si>
    <t>348000V2</t>
  </si>
  <si>
    <t xml:space="preserve">V2 230V / 50Hz Korpus svítidla: lakovaný ocel.plech </t>
  </si>
  <si>
    <t>1211511309</t>
  </si>
  <si>
    <t>741811011</t>
  </si>
  <si>
    <t>Kontrola rozvaděč nn silový hmotnosti do 200 kg</t>
  </si>
  <si>
    <t>579502050</t>
  </si>
  <si>
    <t>998741103</t>
  </si>
  <si>
    <t>Přesun hmot tonážní pro silnoproud v objektech v do 24 m</t>
  </si>
  <si>
    <t>1702745236</t>
  </si>
  <si>
    <t>354B00003</t>
  </si>
  <si>
    <t>instalační materiál</t>
  </si>
  <si>
    <t>106820817</t>
  </si>
  <si>
    <t>210220020</t>
  </si>
  <si>
    <t>Montáž uzemňovacího vedení vodičů FeZn pomocí svorek v zemi páskou do 120 mm2 ve městské zástavbě</t>
  </si>
  <si>
    <t>-820482675</t>
  </si>
  <si>
    <t>35442062</t>
  </si>
  <si>
    <t>pás zemnící 30x4mm FeZn</t>
  </si>
  <si>
    <t>-1034505225</t>
  </si>
  <si>
    <t>210220302</t>
  </si>
  <si>
    <t>Montáž svorek hromosvodných typu ST, SJ, SK, SZ, SR 01, 02 se 3 a více šrouby</t>
  </si>
  <si>
    <t>-771413836</t>
  </si>
  <si>
    <t>35431015</t>
  </si>
  <si>
    <t>svorka uzemnění FeZn zkušební, spoj hromosvod/uzemnění</t>
  </si>
  <si>
    <t>-1239562497</t>
  </si>
  <si>
    <t>354419960</t>
  </si>
  <si>
    <t>svorka odbočovací a spojovací SR 3a pro spojování kruhových a páskových vodičů    FeZn</t>
  </si>
  <si>
    <t>1203622607</t>
  </si>
  <si>
    <t>354418950</t>
  </si>
  <si>
    <t>svorka připojovací SP1 k připojení kovových částí</t>
  </si>
  <si>
    <t>953521581</t>
  </si>
  <si>
    <t>35431160</t>
  </si>
  <si>
    <t>svorka univerzální 669101 pro lano 4-16mm2</t>
  </si>
  <si>
    <t>-728833518</t>
  </si>
  <si>
    <t>35442233</t>
  </si>
  <si>
    <t>krabice pro zkušební svorku do země - se zakulacenými rohy šedá</t>
  </si>
  <si>
    <t>-840987417</t>
  </si>
  <si>
    <t>210220301</t>
  </si>
  <si>
    <t>Montáž svorek hromosvodných typu SS, SR 03 se 2 šrouby</t>
  </si>
  <si>
    <t>623371026</t>
  </si>
  <si>
    <t>354418850</t>
  </si>
  <si>
    <t>svorka spojovací SS pro lano D8-10 mm</t>
  </si>
  <si>
    <t>-1107909811</t>
  </si>
  <si>
    <t>35441905</t>
  </si>
  <si>
    <t>svorka připojovací k připojení okapových žlabů</t>
  </si>
  <si>
    <t>223800661</t>
  </si>
  <si>
    <t>354416700.1</t>
  </si>
  <si>
    <t xml:space="preserve">podpěry vedení hromosvodu PV 11b </t>
  </si>
  <si>
    <t>-191091112</t>
  </si>
  <si>
    <t>210220101</t>
  </si>
  <si>
    <t>Montáž hromosvodného vedení svodových vodičů s podpěrami průměru do 10 mm</t>
  </si>
  <si>
    <t>164015986</t>
  </si>
  <si>
    <t>354410770</t>
  </si>
  <si>
    <t>drát průměr 8 mm AlMgSi</t>
  </si>
  <si>
    <t>-1784409209</t>
  </si>
  <si>
    <t>210220201</t>
  </si>
  <si>
    <t>Montáž tyčí jímacích délky do 3 m na střešní hřeben</t>
  </si>
  <si>
    <t>911985641</t>
  </si>
  <si>
    <t>35441124</t>
  </si>
  <si>
    <t>tyč jímací s rovným koncem 2000mm nerez</t>
  </si>
  <si>
    <t>1803319800</t>
  </si>
  <si>
    <t>210220321</t>
  </si>
  <si>
    <t>Montáž svorek hromosvodných na potrubí typ Bernard se zhotovením pásku</t>
  </si>
  <si>
    <t>2072682493</t>
  </si>
  <si>
    <t>354420250</t>
  </si>
  <si>
    <t>svorka uzemnění  ST Cu na vodovodní potrubí</t>
  </si>
  <si>
    <t>-1830715523</t>
  </si>
  <si>
    <t>210800411</t>
  </si>
  <si>
    <t>Montáž vodiče Cu izolovaný plný a laněný s PVC pláštěm do 1 kV žíla 0,15 až 16 mm2 zatažený (např. CY, CHAH-V)</t>
  </si>
  <si>
    <t>1837260979</t>
  </si>
  <si>
    <t>34140826</t>
  </si>
  <si>
    <t>vodič propojovací jádro Cu plné izolace PVC 450/750V  1x6mm2</t>
  </si>
  <si>
    <t>-1312545771</t>
  </si>
  <si>
    <t>210800105</t>
  </si>
  <si>
    <t xml:space="preserve">Montáž Cu kabelů CYKY 3x1,5 mm2 </t>
  </si>
  <si>
    <t>-1810568147</t>
  </si>
  <si>
    <t>341110300</t>
  </si>
  <si>
    <t>kabel silový s Cu jádrem CYKY 3x1,5 mm2</t>
  </si>
  <si>
    <t>296801088</t>
  </si>
  <si>
    <t>210800106</t>
  </si>
  <si>
    <t xml:space="preserve">Montáž Cu kabelů CYKY 3x2,5 mm2 </t>
  </si>
  <si>
    <t>-1441670237</t>
  </si>
  <si>
    <t>341110360</t>
  </si>
  <si>
    <t>kabel silový s Cu jádrem CYKY 3x2,5 mm2</t>
  </si>
  <si>
    <t>-968976070</t>
  </si>
  <si>
    <t>210800116</t>
  </si>
  <si>
    <t xml:space="preserve">Montáž měděných kabelů do CYKY 5x2,5 mm2 </t>
  </si>
  <si>
    <t>-790815738</t>
  </si>
  <si>
    <t>34111090</t>
  </si>
  <si>
    <t>kabel silový s Cu jádrem (CYKY) 5x1,5mm2</t>
  </si>
  <si>
    <t>-356833395</t>
  </si>
  <si>
    <t>34111094</t>
  </si>
  <si>
    <t>kabel silový s Cu jádrem 1 kV 5x2,5mm2</t>
  </si>
  <si>
    <t>610419934</t>
  </si>
  <si>
    <t>210813063</t>
  </si>
  <si>
    <t>Montáž kabel Cu plný kulatý do 1 kV 5x4 až 6 mm2 (např. CYKY)</t>
  </si>
  <si>
    <t>-1353626467</t>
  </si>
  <si>
    <t>34111100</t>
  </si>
  <si>
    <t>kabel silový s Cu jádrem (CYKY) 5x6mm2</t>
  </si>
  <si>
    <t>1244266700</t>
  </si>
  <si>
    <t>210813065</t>
  </si>
  <si>
    <t>Montáž kabel Cu plný kulatý do 1 kV 5x10 až 16 mm2 (např. CYKY)</t>
  </si>
  <si>
    <t>1065086501</t>
  </si>
  <si>
    <t>34113034</t>
  </si>
  <si>
    <t>kabel silový s Cu jádrem (CYKY) 5x10mm2</t>
  </si>
  <si>
    <t>-1475471005</t>
  </si>
  <si>
    <t>46-M</t>
  </si>
  <si>
    <t>Zemní práce při extr.mont.pracích</t>
  </si>
  <si>
    <t>460680102</t>
  </si>
  <si>
    <t>Vybourání otvorů ve zdivu z lehkých betonů plochy do 0,09 m2, tloušťky do 30 cm</t>
  </si>
  <si>
    <t>-1039725221</t>
  </si>
  <si>
    <t>460680452</t>
  </si>
  <si>
    <t>Vysekání kapes a výklenků ve zdivu cihelném pro krabice 10x10x8 cm</t>
  </si>
  <si>
    <t>-1542534600</t>
  </si>
  <si>
    <t>460680502</t>
  </si>
  <si>
    <t>Vysekání rýh pro montáž trubek a kabelů ve zdivu cihelném hloubky do 3 cm a šířky do 5 cm</t>
  </si>
  <si>
    <t>155847498</t>
  </si>
  <si>
    <t>460680503</t>
  </si>
  <si>
    <t>Vysekání rýh pro montáž trubek a kabelů ve zdivu cihelném hloubky do 3 cm a šířky do 7 cm</t>
  </si>
  <si>
    <t>1333394059</t>
  </si>
  <si>
    <t>460680531</t>
  </si>
  <si>
    <t>Vysekání rýh pro montáž trubek a kabelů ve stropech hloubky do 3 cm a šířky do 3 cm</t>
  </si>
  <si>
    <t>1551033911</t>
  </si>
  <si>
    <t>460710102</t>
  </si>
  <si>
    <t>Zabetonování otvorů plochy do 0,09 m2 a tloušťky do 20 cm</t>
  </si>
  <si>
    <t>-1501199458</t>
  </si>
  <si>
    <t>PROMAT</t>
  </si>
  <si>
    <t>požární ucpávka</t>
  </si>
  <si>
    <t>677899493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</si>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</sst>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985411111" TargetMode="External"/><Relationship Id="rId21" Type="http://schemas.openxmlformats.org/officeDocument/2006/relationships/hyperlink" Target="https://podminky.urs.cz/item/CS_URS_2024_01/317168052" TargetMode="External"/><Relationship Id="rId63" Type="http://schemas.openxmlformats.org/officeDocument/2006/relationships/hyperlink" Target="https://podminky.urs.cz/item/CS_URS_2024_01/631311115" TargetMode="External"/><Relationship Id="rId159" Type="http://schemas.openxmlformats.org/officeDocument/2006/relationships/hyperlink" Target="https://podminky.urs.cz/item/CS_URS_2024_01/725820801" TargetMode="External"/><Relationship Id="rId170" Type="http://schemas.openxmlformats.org/officeDocument/2006/relationships/hyperlink" Target="https://podminky.urs.cz/item/CS_URS_2024_01/762342214" TargetMode="External"/><Relationship Id="rId226" Type="http://schemas.openxmlformats.org/officeDocument/2006/relationships/hyperlink" Target="https://podminky.urs.cz/item/CS_URS_2024_01/767210113" TargetMode="External"/><Relationship Id="rId268" Type="http://schemas.openxmlformats.org/officeDocument/2006/relationships/hyperlink" Target="https://podminky.urs.cz/item/CS_URS_2024_01/781111011" TargetMode="External"/><Relationship Id="rId32" Type="http://schemas.openxmlformats.org/officeDocument/2006/relationships/hyperlink" Target="https://podminky.urs.cz/item/CS_URS_2024_01/346272246" TargetMode="External"/><Relationship Id="rId74" Type="http://schemas.openxmlformats.org/officeDocument/2006/relationships/hyperlink" Target="https://podminky.urs.cz/item/CS_URS_2024_01/642942611" TargetMode="External"/><Relationship Id="rId128" Type="http://schemas.openxmlformats.org/officeDocument/2006/relationships/hyperlink" Target="https://podminky.urs.cz/item/CS_URS_2024_01/985676112" TargetMode="External"/><Relationship Id="rId5" Type="http://schemas.openxmlformats.org/officeDocument/2006/relationships/hyperlink" Target="https://podminky.urs.cz/item/CS_URS_2024_01/132211401" TargetMode="External"/><Relationship Id="rId181" Type="http://schemas.openxmlformats.org/officeDocument/2006/relationships/hyperlink" Target="https://podminky.urs.cz/item/CS_URS_2024_01/763111717" TargetMode="External"/><Relationship Id="rId237" Type="http://schemas.openxmlformats.org/officeDocument/2006/relationships/hyperlink" Target="https://podminky.urs.cz/item/CS_URS_2024_01/767651813" TargetMode="External"/><Relationship Id="rId279" Type="http://schemas.openxmlformats.org/officeDocument/2006/relationships/hyperlink" Target="https://podminky.urs.cz/item/CS_URS_2024_01/783827425" TargetMode="External"/><Relationship Id="rId43" Type="http://schemas.openxmlformats.org/officeDocument/2006/relationships/hyperlink" Target="https://podminky.urs.cz/item/CS_URS_2024_01/612321121" TargetMode="External"/><Relationship Id="rId139" Type="http://schemas.openxmlformats.org/officeDocument/2006/relationships/hyperlink" Target="https://podminky.urs.cz/item/CS_URS_2024_01/998223011" TargetMode="External"/><Relationship Id="rId290" Type="http://schemas.openxmlformats.org/officeDocument/2006/relationships/drawing" Target="../drawings/drawing2.xml"/><Relationship Id="rId85" Type="http://schemas.openxmlformats.org/officeDocument/2006/relationships/hyperlink" Target="https://podminky.urs.cz/item/CS_URS_2024_01/961044111" TargetMode="External"/><Relationship Id="rId150" Type="http://schemas.openxmlformats.org/officeDocument/2006/relationships/hyperlink" Target="https://podminky.urs.cz/item/CS_URS_2024_01/713140833" TargetMode="External"/><Relationship Id="rId192" Type="http://schemas.openxmlformats.org/officeDocument/2006/relationships/hyperlink" Target="https://podminky.urs.cz/item/CS_URS_2024_01/764001821" TargetMode="External"/><Relationship Id="rId206" Type="http://schemas.openxmlformats.org/officeDocument/2006/relationships/hyperlink" Target="https://podminky.urs.cz/item/CS_URS_2024_01/764511602" TargetMode="External"/><Relationship Id="rId248" Type="http://schemas.openxmlformats.org/officeDocument/2006/relationships/hyperlink" Target="https://podminky.urs.cz/item/CS_URS_2024_01/767995116" TargetMode="External"/><Relationship Id="rId269" Type="http://schemas.openxmlformats.org/officeDocument/2006/relationships/hyperlink" Target="https://podminky.urs.cz/item/CS_URS_2024_01/781121011" TargetMode="External"/><Relationship Id="rId12" Type="http://schemas.openxmlformats.org/officeDocument/2006/relationships/hyperlink" Target="https://podminky.urs.cz/item/CS_URS_2024_01/171251201" TargetMode="External"/><Relationship Id="rId33" Type="http://schemas.openxmlformats.org/officeDocument/2006/relationships/hyperlink" Target="https://podminky.urs.cz/item/CS_URS_2024_01/411171131" TargetMode="External"/><Relationship Id="rId108" Type="http://schemas.openxmlformats.org/officeDocument/2006/relationships/hyperlink" Target="https://podminky.urs.cz/item/CS_URS_2024_01/974031664" TargetMode="External"/><Relationship Id="rId129" Type="http://schemas.openxmlformats.org/officeDocument/2006/relationships/hyperlink" Target="https://podminky.urs.cz/item/CS_URS_2024_01/997006012" TargetMode="External"/><Relationship Id="rId280" Type="http://schemas.openxmlformats.org/officeDocument/2006/relationships/hyperlink" Target="https://podminky.urs.cz/item/CS_URS_2024_01/783897603" TargetMode="External"/><Relationship Id="rId54" Type="http://schemas.openxmlformats.org/officeDocument/2006/relationships/hyperlink" Target="https://podminky.urs.cz/item/CS_URS_2024_01/622252001" TargetMode="External"/><Relationship Id="rId75" Type="http://schemas.openxmlformats.org/officeDocument/2006/relationships/hyperlink" Target="https://podminky.urs.cz/item/CS_URS_2024_01/642944121" TargetMode="External"/><Relationship Id="rId96" Type="http://schemas.openxmlformats.org/officeDocument/2006/relationships/hyperlink" Target="https://podminky.urs.cz/item/CS_URS_2024_01/967021112" TargetMode="External"/><Relationship Id="rId140" Type="http://schemas.openxmlformats.org/officeDocument/2006/relationships/hyperlink" Target="https://podminky.urs.cz/item/CS_URS_2024_01/711111001" TargetMode="External"/><Relationship Id="rId161" Type="http://schemas.openxmlformats.org/officeDocument/2006/relationships/hyperlink" Target="https://podminky.urs.cz/item/CS_URS_2024_01/725860811" TargetMode="External"/><Relationship Id="rId182" Type="http://schemas.openxmlformats.org/officeDocument/2006/relationships/hyperlink" Target="https://podminky.urs.cz/item/CS_URS_2024_01/763111722" TargetMode="External"/><Relationship Id="rId217" Type="http://schemas.openxmlformats.org/officeDocument/2006/relationships/hyperlink" Target="https://podminky.urs.cz/item/CS_URS_2024_01/766660182" TargetMode="External"/><Relationship Id="rId6" Type="http://schemas.openxmlformats.org/officeDocument/2006/relationships/hyperlink" Target="https://podminky.urs.cz/item/CS_URS_2024_01/133212811" TargetMode="External"/><Relationship Id="rId238" Type="http://schemas.openxmlformats.org/officeDocument/2006/relationships/hyperlink" Target="https://podminky.urs.cz/item/CS_URS_2024_01/767651822" TargetMode="External"/><Relationship Id="rId259" Type="http://schemas.openxmlformats.org/officeDocument/2006/relationships/hyperlink" Target="https://podminky.urs.cz/item/CS_URS_2024_01/775591191" TargetMode="External"/><Relationship Id="rId23" Type="http://schemas.openxmlformats.org/officeDocument/2006/relationships/hyperlink" Target="https://podminky.urs.cz/item/CS_URS_2024_01/317941123" TargetMode="External"/><Relationship Id="rId119" Type="http://schemas.openxmlformats.org/officeDocument/2006/relationships/hyperlink" Target="https://podminky.urs.cz/item/CS_URS_2024_01/985511212" TargetMode="External"/><Relationship Id="rId270" Type="http://schemas.openxmlformats.org/officeDocument/2006/relationships/hyperlink" Target="https://podminky.urs.cz/item/CS_URS_2024_01/781131112" TargetMode="External"/><Relationship Id="rId44" Type="http://schemas.openxmlformats.org/officeDocument/2006/relationships/hyperlink" Target="https://podminky.urs.cz/item/CS_URS_2024_01/612321141" TargetMode="External"/><Relationship Id="rId65" Type="http://schemas.openxmlformats.org/officeDocument/2006/relationships/hyperlink" Target="https://podminky.urs.cz/item/CS_URS_2024_01/631311135" TargetMode="External"/><Relationship Id="rId86" Type="http://schemas.openxmlformats.org/officeDocument/2006/relationships/hyperlink" Target="https://podminky.urs.cz/item/CS_URS_2024_01/962023391" TargetMode="External"/><Relationship Id="rId130" Type="http://schemas.openxmlformats.org/officeDocument/2006/relationships/hyperlink" Target="https://podminky.urs.cz/item/CS_URS_2024_01/997006512" TargetMode="External"/><Relationship Id="rId151" Type="http://schemas.openxmlformats.org/officeDocument/2006/relationships/hyperlink" Target="https://podminky.urs.cz/item/CS_URS_2024_01/713151141" TargetMode="External"/><Relationship Id="rId172" Type="http://schemas.openxmlformats.org/officeDocument/2006/relationships/hyperlink" Target="https://podminky.urs.cz/item/CS_URS_2024_01/762395000" TargetMode="External"/><Relationship Id="rId193" Type="http://schemas.openxmlformats.org/officeDocument/2006/relationships/hyperlink" Target="https://podminky.urs.cz/item/CS_URS_2024_01/764002812" TargetMode="External"/><Relationship Id="rId207" Type="http://schemas.openxmlformats.org/officeDocument/2006/relationships/hyperlink" Target="https://podminky.urs.cz/item/CS_URS_2024_01/764511642" TargetMode="External"/><Relationship Id="rId228" Type="http://schemas.openxmlformats.org/officeDocument/2006/relationships/hyperlink" Target="https://podminky.urs.cz/item/CS_URS_2024_01/767211312" TargetMode="External"/><Relationship Id="rId249" Type="http://schemas.openxmlformats.org/officeDocument/2006/relationships/hyperlink" Target="https://podminky.urs.cz/item/CS_URS_2024_01/998767102" TargetMode="External"/><Relationship Id="rId13" Type="http://schemas.openxmlformats.org/officeDocument/2006/relationships/hyperlink" Target="https://podminky.urs.cz/item/CS_URS_2024_01/181911102" TargetMode="External"/><Relationship Id="rId109" Type="http://schemas.openxmlformats.org/officeDocument/2006/relationships/hyperlink" Target="https://podminky.urs.cz/item/CS_URS_2024_01/974031666" TargetMode="External"/><Relationship Id="rId260" Type="http://schemas.openxmlformats.org/officeDocument/2006/relationships/hyperlink" Target="https://podminky.urs.cz/item/CS_URS_2024_01/998775122" TargetMode="External"/><Relationship Id="rId281" Type="http://schemas.openxmlformats.org/officeDocument/2006/relationships/hyperlink" Target="https://podminky.urs.cz/item/CS_URS_2024_01/783897607" TargetMode="External"/><Relationship Id="rId34" Type="http://schemas.openxmlformats.org/officeDocument/2006/relationships/hyperlink" Target="https://podminky.urs.cz/item/CS_URS_2024_01/413231221" TargetMode="External"/><Relationship Id="rId55" Type="http://schemas.openxmlformats.org/officeDocument/2006/relationships/hyperlink" Target="https://podminky.urs.cz/item/CS_URS_2024_01/622252002" TargetMode="External"/><Relationship Id="rId76" Type="http://schemas.openxmlformats.org/officeDocument/2006/relationships/hyperlink" Target="https://podminky.urs.cz/item/CS_URS_2024_01/642945111" TargetMode="External"/><Relationship Id="rId97" Type="http://schemas.openxmlformats.org/officeDocument/2006/relationships/hyperlink" Target="https://podminky.urs.cz/item/CS_URS_2024_01/967031733" TargetMode="External"/><Relationship Id="rId120" Type="http://schemas.openxmlformats.org/officeDocument/2006/relationships/hyperlink" Target="https://podminky.urs.cz/item/CS_URS_2024_01/985513111" TargetMode="External"/><Relationship Id="rId141" Type="http://schemas.openxmlformats.org/officeDocument/2006/relationships/hyperlink" Target="https://podminky.urs.cz/item/CS_URS_2024_01/711112001" TargetMode="External"/><Relationship Id="rId7" Type="http://schemas.openxmlformats.org/officeDocument/2006/relationships/hyperlink" Target="https://podminky.urs.cz/item/CS_URS_2024_01/162211311" TargetMode="External"/><Relationship Id="rId162" Type="http://schemas.openxmlformats.org/officeDocument/2006/relationships/hyperlink" Target="https://podminky.urs.cz/item/CS_URS_2024_01/751721814" TargetMode="External"/><Relationship Id="rId183" Type="http://schemas.openxmlformats.org/officeDocument/2006/relationships/hyperlink" Target="https://podminky.urs.cz/item/CS_URS_2024_01/763131451" TargetMode="External"/><Relationship Id="rId218" Type="http://schemas.openxmlformats.org/officeDocument/2006/relationships/hyperlink" Target="https://podminky.urs.cz/item/CS_URS_2024_01/766660411" TargetMode="External"/><Relationship Id="rId239" Type="http://schemas.openxmlformats.org/officeDocument/2006/relationships/hyperlink" Target="https://podminky.urs.cz/item/CS_URS_2024_01/767651823" TargetMode="External"/><Relationship Id="rId250" Type="http://schemas.openxmlformats.org/officeDocument/2006/relationships/hyperlink" Target="https://podminky.urs.cz/item/CS_URS_2024_01/771121011" TargetMode="External"/><Relationship Id="rId271" Type="http://schemas.openxmlformats.org/officeDocument/2006/relationships/hyperlink" Target="https://podminky.urs.cz/item/CS_URS_2024_01/781131264" TargetMode="External"/><Relationship Id="rId24" Type="http://schemas.openxmlformats.org/officeDocument/2006/relationships/hyperlink" Target="https://podminky.urs.cz/item/CS_URS_2024_01/317944321" TargetMode="External"/><Relationship Id="rId45" Type="http://schemas.openxmlformats.org/officeDocument/2006/relationships/hyperlink" Target="https://podminky.urs.cz/item/CS_URS_2024_01/612325302" TargetMode="External"/><Relationship Id="rId66" Type="http://schemas.openxmlformats.org/officeDocument/2006/relationships/hyperlink" Target="https://podminky.urs.cz/item/CS_URS_2024_01/631319011" TargetMode="External"/><Relationship Id="rId87" Type="http://schemas.openxmlformats.org/officeDocument/2006/relationships/hyperlink" Target="https://podminky.urs.cz/item/CS_URS_2024_01/962032112" TargetMode="External"/><Relationship Id="rId110" Type="http://schemas.openxmlformats.org/officeDocument/2006/relationships/hyperlink" Target="https://podminky.urs.cz/item/CS_URS_2024_01/975121321" TargetMode="External"/><Relationship Id="rId131" Type="http://schemas.openxmlformats.org/officeDocument/2006/relationships/hyperlink" Target="https://podminky.urs.cz/item/CS_URS_2024_01/997006519" TargetMode="External"/><Relationship Id="rId152" Type="http://schemas.openxmlformats.org/officeDocument/2006/relationships/hyperlink" Target="https://podminky.urs.cz/item/CS_URS_2024_01/713151211" TargetMode="External"/><Relationship Id="rId173" Type="http://schemas.openxmlformats.org/officeDocument/2006/relationships/hyperlink" Target="https://podminky.urs.cz/item/CS_URS_2024_01/762512261" TargetMode="External"/><Relationship Id="rId194" Type="http://schemas.openxmlformats.org/officeDocument/2006/relationships/hyperlink" Target="https://podminky.urs.cz/item/CS_URS_2024_01/764002841" TargetMode="External"/><Relationship Id="rId208" Type="http://schemas.openxmlformats.org/officeDocument/2006/relationships/hyperlink" Target="https://podminky.urs.cz/item/CS_URS_2024_01/764518622" TargetMode="External"/><Relationship Id="rId229" Type="http://schemas.openxmlformats.org/officeDocument/2006/relationships/hyperlink" Target="https://podminky.urs.cz/item/CS_URS_2024_01/767220220" TargetMode="External"/><Relationship Id="rId240" Type="http://schemas.openxmlformats.org/officeDocument/2006/relationships/hyperlink" Target="https://podminky.urs.cz/item/CS_URS_2024_01/767652821" TargetMode="External"/><Relationship Id="rId261" Type="http://schemas.openxmlformats.org/officeDocument/2006/relationships/hyperlink" Target="https://podminky.urs.cz/item/CS_URS_2024_01/777111123" TargetMode="External"/><Relationship Id="rId14" Type="http://schemas.openxmlformats.org/officeDocument/2006/relationships/hyperlink" Target="https://podminky.urs.cz/item/CS_URS_2024_01/181912112" TargetMode="External"/><Relationship Id="rId35" Type="http://schemas.openxmlformats.org/officeDocument/2006/relationships/hyperlink" Target="https://podminky.urs.cz/item/CS_URS_2024_01/413232211" TargetMode="External"/><Relationship Id="rId56" Type="http://schemas.openxmlformats.org/officeDocument/2006/relationships/hyperlink" Target="https://podminky.urs.cz/item/CS_URS_2024_01/622325109" TargetMode="External"/><Relationship Id="rId77" Type="http://schemas.openxmlformats.org/officeDocument/2006/relationships/hyperlink" Target="https://podminky.urs.cz/item/CS_URS_2024_01/644941111" TargetMode="External"/><Relationship Id="rId100" Type="http://schemas.openxmlformats.org/officeDocument/2006/relationships/hyperlink" Target="https://podminky.urs.cz/item/CS_URS_2024_01/968072456" TargetMode="External"/><Relationship Id="rId282" Type="http://schemas.openxmlformats.org/officeDocument/2006/relationships/hyperlink" Target="https://podminky.urs.cz/item/CS_URS_2024_01/784171101" TargetMode="External"/><Relationship Id="rId8" Type="http://schemas.openxmlformats.org/officeDocument/2006/relationships/hyperlink" Target="https://podminky.urs.cz/item/CS_URS_2024_01/162751117" TargetMode="External"/><Relationship Id="rId98" Type="http://schemas.openxmlformats.org/officeDocument/2006/relationships/hyperlink" Target="https://podminky.urs.cz/item/CS_URS_2024_01/967031734" TargetMode="External"/><Relationship Id="rId121" Type="http://schemas.openxmlformats.org/officeDocument/2006/relationships/hyperlink" Target="https://podminky.urs.cz/item/CS_URS_2024_01/985513912" TargetMode="External"/><Relationship Id="rId142" Type="http://schemas.openxmlformats.org/officeDocument/2006/relationships/hyperlink" Target="https://podminky.urs.cz/item/CS_URS_2024_01/711141559" TargetMode="External"/><Relationship Id="rId163" Type="http://schemas.openxmlformats.org/officeDocument/2006/relationships/hyperlink" Target="https://podminky.urs.cz/item/CS_URS_2024_01/762083122" TargetMode="External"/><Relationship Id="rId184" Type="http://schemas.openxmlformats.org/officeDocument/2006/relationships/hyperlink" Target="https://podminky.urs.cz/item/CS_URS_2024_01/763131714" TargetMode="External"/><Relationship Id="rId219" Type="http://schemas.openxmlformats.org/officeDocument/2006/relationships/hyperlink" Target="https://podminky.urs.cz/item/CS_URS_2024_01/766660728" TargetMode="External"/><Relationship Id="rId230" Type="http://schemas.openxmlformats.org/officeDocument/2006/relationships/hyperlink" Target="https://podminky.urs.cz/item/CS_URS_2024_01/767250111" TargetMode="External"/><Relationship Id="rId251" Type="http://schemas.openxmlformats.org/officeDocument/2006/relationships/hyperlink" Target="https://podminky.urs.cz/item/CS_URS_2024_01/771151011" TargetMode="External"/><Relationship Id="rId25" Type="http://schemas.openxmlformats.org/officeDocument/2006/relationships/hyperlink" Target="https://podminky.urs.cz/item/CS_URS_2024_01/317944323" TargetMode="External"/><Relationship Id="rId46" Type="http://schemas.openxmlformats.org/officeDocument/2006/relationships/hyperlink" Target="https://podminky.urs.cz/item/CS_URS_2024_01/612325417" TargetMode="External"/><Relationship Id="rId67" Type="http://schemas.openxmlformats.org/officeDocument/2006/relationships/hyperlink" Target="https://podminky.urs.cz/item/CS_URS_2024_01/631319013" TargetMode="External"/><Relationship Id="rId272" Type="http://schemas.openxmlformats.org/officeDocument/2006/relationships/hyperlink" Target="https://podminky.urs.cz/item/CS_URS_2024_01/781161021" TargetMode="External"/><Relationship Id="rId88" Type="http://schemas.openxmlformats.org/officeDocument/2006/relationships/hyperlink" Target="https://podminky.urs.cz/item/CS_URS_2024_01/962032691" TargetMode="External"/><Relationship Id="rId111" Type="http://schemas.openxmlformats.org/officeDocument/2006/relationships/hyperlink" Target="https://podminky.urs.cz/item/CS_URS_2024_01/975121322" TargetMode="External"/><Relationship Id="rId132" Type="http://schemas.openxmlformats.org/officeDocument/2006/relationships/hyperlink" Target="https://podminky.urs.cz/item/CS_URS_2024_01/997006551" TargetMode="External"/><Relationship Id="rId153" Type="http://schemas.openxmlformats.org/officeDocument/2006/relationships/hyperlink" Target="https://podminky.urs.cz/item/CS_URS_2024_01/998713122" TargetMode="External"/><Relationship Id="rId174" Type="http://schemas.openxmlformats.org/officeDocument/2006/relationships/hyperlink" Target="https://podminky.urs.cz/item/CS_URS_2024_01/762810047" TargetMode="External"/><Relationship Id="rId195" Type="http://schemas.openxmlformats.org/officeDocument/2006/relationships/hyperlink" Target="https://podminky.urs.cz/item/CS_URS_2024_01/764002851" TargetMode="External"/><Relationship Id="rId209" Type="http://schemas.openxmlformats.org/officeDocument/2006/relationships/hyperlink" Target="https://podminky.urs.cz/item/CS_URS_2024_01/998764102" TargetMode="External"/><Relationship Id="rId220" Type="http://schemas.openxmlformats.org/officeDocument/2006/relationships/hyperlink" Target="https://podminky.urs.cz/item/CS_URS_2024_01/766660729" TargetMode="External"/><Relationship Id="rId241" Type="http://schemas.openxmlformats.org/officeDocument/2006/relationships/hyperlink" Target="https://podminky.urs.cz/item/CS_URS_2024_01/767652826" TargetMode="External"/><Relationship Id="rId15" Type="http://schemas.openxmlformats.org/officeDocument/2006/relationships/hyperlink" Target="https://podminky.urs.cz/item/CS_URS_2024_01/213311151" TargetMode="External"/><Relationship Id="rId36" Type="http://schemas.openxmlformats.org/officeDocument/2006/relationships/hyperlink" Target="https://podminky.urs.cz/item/CS_URS_2024_01/413232221" TargetMode="External"/><Relationship Id="rId57" Type="http://schemas.openxmlformats.org/officeDocument/2006/relationships/hyperlink" Target="https://podminky.urs.cz/item/CS_URS_2024_01/622325202" TargetMode="External"/><Relationship Id="rId262" Type="http://schemas.openxmlformats.org/officeDocument/2006/relationships/hyperlink" Target="https://podminky.urs.cz/item/CS_URS_2024_01/777131101" TargetMode="External"/><Relationship Id="rId283" Type="http://schemas.openxmlformats.org/officeDocument/2006/relationships/hyperlink" Target="https://podminky.urs.cz/item/CS_URS_2024_01/784181101" TargetMode="External"/><Relationship Id="rId78" Type="http://schemas.openxmlformats.org/officeDocument/2006/relationships/hyperlink" Target="https://podminky.urs.cz/item/CS_URS_2024_01/935112111" TargetMode="External"/><Relationship Id="rId99" Type="http://schemas.openxmlformats.org/officeDocument/2006/relationships/hyperlink" Target="https://podminky.urs.cz/item/CS_URS_2024_01/968072455" TargetMode="External"/><Relationship Id="rId101" Type="http://schemas.openxmlformats.org/officeDocument/2006/relationships/hyperlink" Target="https://podminky.urs.cz/item/CS_URS_2024_01/968082016" TargetMode="External"/><Relationship Id="rId122" Type="http://schemas.openxmlformats.org/officeDocument/2006/relationships/hyperlink" Target="https://podminky.urs.cz/item/CS_URS_2024_01/985562912" TargetMode="External"/><Relationship Id="rId143" Type="http://schemas.openxmlformats.org/officeDocument/2006/relationships/hyperlink" Target="https://podminky.urs.cz/item/CS_URS_2024_01/711142559" TargetMode="External"/><Relationship Id="rId164" Type="http://schemas.openxmlformats.org/officeDocument/2006/relationships/hyperlink" Target="https://podminky.urs.cz/item/CS_URS_2024_01/762085103" TargetMode="External"/><Relationship Id="rId185" Type="http://schemas.openxmlformats.org/officeDocument/2006/relationships/hyperlink" Target="https://podminky.urs.cz/item/CS_URS_2024_01/763131751" TargetMode="External"/><Relationship Id="rId9" Type="http://schemas.openxmlformats.org/officeDocument/2006/relationships/hyperlink" Target="https://podminky.urs.cz/item/CS_URS_2024_01/162751119" TargetMode="External"/><Relationship Id="rId210" Type="http://schemas.openxmlformats.org/officeDocument/2006/relationships/hyperlink" Target="https://podminky.urs.cz/item/CS_URS_2024_01/765192001" TargetMode="External"/><Relationship Id="rId26" Type="http://schemas.openxmlformats.org/officeDocument/2006/relationships/hyperlink" Target="https://podminky.urs.cz/item/CS_URS_2024_01/342241192" TargetMode="External"/><Relationship Id="rId231" Type="http://schemas.openxmlformats.org/officeDocument/2006/relationships/hyperlink" Target="https://podminky.urs.cz/item/CS_URS_2024_01/767531121" TargetMode="External"/><Relationship Id="rId252" Type="http://schemas.openxmlformats.org/officeDocument/2006/relationships/hyperlink" Target="https://podminky.urs.cz/item/CS_URS_2024_01/771474111" TargetMode="External"/><Relationship Id="rId273" Type="http://schemas.openxmlformats.org/officeDocument/2006/relationships/hyperlink" Target="https://podminky.urs.cz/item/CS_URS_2024_01/781472216" TargetMode="External"/><Relationship Id="rId47" Type="http://schemas.openxmlformats.org/officeDocument/2006/relationships/hyperlink" Target="https://podminky.urs.cz/item/CS_URS_2024_01/619995001" TargetMode="External"/><Relationship Id="rId68" Type="http://schemas.openxmlformats.org/officeDocument/2006/relationships/hyperlink" Target="https://podminky.urs.cz/item/CS_URS_2024_01/631319173" TargetMode="External"/><Relationship Id="rId89" Type="http://schemas.openxmlformats.org/officeDocument/2006/relationships/hyperlink" Target="https://podminky.urs.cz/item/CS_URS_2024_01/962042320" TargetMode="External"/><Relationship Id="rId112" Type="http://schemas.openxmlformats.org/officeDocument/2006/relationships/hyperlink" Target="https://podminky.urs.cz/item/CS_URS_2024_01/975121323" TargetMode="External"/><Relationship Id="rId133" Type="http://schemas.openxmlformats.org/officeDocument/2006/relationships/hyperlink" Target="https://podminky.urs.cz/item/CS_URS_2024_01/997013153" TargetMode="External"/><Relationship Id="rId154" Type="http://schemas.openxmlformats.org/officeDocument/2006/relationships/hyperlink" Target="https://podminky.urs.cz/item/CS_URS_2024_01/725110811" TargetMode="External"/><Relationship Id="rId175" Type="http://schemas.openxmlformats.org/officeDocument/2006/relationships/hyperlink" Target="https://podminky.urs.cz/item/CS_URS_2024_01/762822120" TargetMode="External"/><Relationship Id="rId196" Type="http://schemas.openxmlformats.org/officeDocument/2006/relationships/hyperlink" Target="https://podminky.urs.cz/item/CS_URS_2024_01/764004801" TargetMode="External"/><Relationship Id="rId200" Type="http://schemas.openxmlformats.org/officeDocument/2006/relationships/hyperlink" Target="https://podminky.urs.cz/item/CS_URS_2024_01/764212633" TargetMode="External"/><Relationship Id="rId16" Type="http://schemas.openxmlformats.org/officeDocument/2006/relationships/hyperlink" Target="https://podminky.urs.cz/item/CS_URS_2024_01/279311115" TargetMode="External"/><Relationship Id="rId221" Type="http://schemas.openxmlformats.org/officeDocument/2006/relationships/hyperlink" Target="https://podminky.urs.cz/item/CS_URS_2024_01/766660730" TargetMode="External"/><Relationship Id="rId242" Type="http://schemas.openxmlformats.org/officeDocument/2006/relationships/hyperlink" Target="https://podminky.urs.cz/item/CS_URS_2024_01/767652831" TargetMode="External"/><Relationship Id="rId263" Type="http://schemas.openxmlformats.org/officeDocument/2006/relationships/hyperlink" Target="https://podminky.urs.cz/item/CS_URS_2024_01/777131105" TargetMode="External"/><Relationship Id="rId284" Type="http://schemas.openxmlformats.org/officeDocument/2006/relationships/hyperlink" Target="https://podminky.urs.cz/item/CS_URS_2024_01/784221101" TargetMode="External"/><Relationship Id="rId37" Type="http://schemas.openxmlformats.org/officeDocument/2006/relationships/hyperlink" Target="https://podminky.urs.cz/item/CS_URS_2024_01/441171121" TargetMode="External"/><Relationship Id="rId58" Type="http://schemas.openxmlformats.org/officeDocument/2006/relationships/hyperlink" Target="https://podminky.urs.cz/item/CS_URS_2024_01/622511112" TargetMode="External"/><Relationship Id="rId79" Type="http://schemas.openxmlformats.org/officeDocument/2006/relationships/hyperlink" Target="https://podminky.urs.cz/item/CS_URS_2024_01/941311112" TargetMode="External"/><Relationship Id="rId102" Type="http://schemas.openxmlformats.org/officeDocument/2006/relationships/hyperlink" Target="https://podminky.urs.cz/item/CS_URS_2024_01/971028661" TargetMode="External"/><Relationship Id="rId123" Type="http://schemas.openxmlformats.org/officeDocument/2006/relationships/hyperlink" Target="https://podminky.urs.cz/item/CS_URS_2024_01/985564212" TargetMode="External"/><Relationship Id="rId144" Type="http://schemas.openxmlformats.org/officeDocument/2006/relationships/hyperlink" Target="https://podminky.urs.cz/item/CS_URS_2024_01/998711122" TargetMode="External"/><Relationship Id="rId90" Type="http://schemas.openxmlformats.org/officeDocument/2006/relationships/hyperlink" Target="https://podminky.urs.cz/item/CS_URS_2024_01/962081131" TargetMode="External"/><Relationship Id="rId165" Type="http://schemas.openxmlformats.org/officeDocument/2006/relationships/hyperlink" Target="https://podminky.urs.cz/item/CS_URS_2024_01/762085103" TargetMode="External"/><Relationship Id="rId186" Type="http://schemas.openxmlformats.org/officeDocument/2006/relationships/hyperlink" Target="https://podminky.urs.cz/item/CS_URS_2024_01/763131752" TargetMode="External"/><Relationship Id="rId211" Type="http://schemas.openxmlformats.org/officeDocument/2006/relationships/hyperlink" Target="https://podminky.urs.cz/item/CS_URS_2024_01/998765122" TargetMode="External"/><Relationship Id="rId232" Type="http://schemas.openxmlformats.org/officeDocument/2006/relationships/hyperlink" Target="https://podminky.urs.cz/item/CS_URS_2024_01/767531211" TargetMode="External"/><Relationship Id="rId253" Type="http://schemas.openxmlformats.org/officeDocument/2006/relationships/hyperlink" Target="https://podminky.urs.cz/item/CS_URS_2024_01/771574416" TargetMode="External"/><Relationship Id="rId274" Type="http://schemas.openxmlformats.org/officeDocument/2006/relationships/hyperlink" Target="https://podminky.urs.cz/item/CS_URS_2024_01/781571151" TargetMode="External"/><Relationship Id="rId27" Type="http://schemas.openxmlformats.org/officeDocument/2006/relationships/hyperlink" Target="https://podminky.urs.cz/item/CS_URS_2024_01/342244201" TargetMode="External"/><Relationship Id="rId48" Type="http://schemas.openxmlformats.org/officeDocument/2006/relationships/hyperlink" Target="https://podminky.urs.cz/item/CS_URS_2024_01/621531012" TargetMode="External"/><Relationship Id="rId69" Type="http://schemas.openxmlformats.org/officeDocument/2006/relationships/hyperlink" Target="https://podminky.urs.cz/item/CS_URS_2024_01/631319202" TargetMode="External"/><Relationship Id="rId113" Type="http://schemas.openxmlformats.org/officeDocument/2006/relationships/hyperlink" Target="https://podminky.urs.cz/item/CS_URS_2024_01/977211124" TargetMode="External"/><Relationship Id="rId134" Type="http://schemas.openxmlformats.org/officeDocument/2006/relationships/hyperlink" Target="https://podminky.urs.cz/item/CS_URS_2024_01/997013635" TargetMode="External"/><Relationship Id="rId80" Type="http://schemas.openxmlformats.org/officeDocument/2006/relationships/hyperlink" Target="https://podminky.urs.cz/item/CS_URS_2024_01/941311212" TargetMode="External"/><Relationship Id="rId155" Type="http://schemas.openxmlformats.org/officeDocument/2006/relationships/hyperlink" Target="https://podminky.urs.cz/item/CS_URS_2024_01/725122813" TargetMode="External"/><Relationship Id="rId176" Type="http://schemas.openxmlformats.org/officeDocument/2006/relationships/hyperlink" Target="https://podminky.urs.cz/item/CS_URS_2024_01/762842231" TargetMode="External"/><Relationship Id="rId197" Type="http://schemas.openxmlformats.org/officeDocument/2006/relationships/hyperlink" Target="https://podminky.urs.cz/item/CS_URS_2024_01/764004861" TargetMode="External"/><Relationship Id="rId201" Type="http://schemas.openxmlformats.org/officeDocument/2006/relationships/hyperlink" Target="https://podminky.urs.cz/item/CS_URS_2024_01/764212664" TargetMode="External"/><Relationship Id="rId222" Type="http://schemas.openxmlformats.org/officeDocument/2006/relationships/hyperlink" Target="https://podminky.urs.cz/item/CS_URS_2024_01/766671004" TargetMode="External"/><Relationship Id="rId243" Type="http://schemas.openxmlformats.org/officeDocument/2006/relationships/hyperlink" Target="https://podminky.urs.cz/item/CS_URS_2024_01/767662110" TargetMode="External"/><Relationship Id="rId264" Type="http://schemas.openxmlformats.org/officeDocument/2006/relationships/hyperlink" Target="https://podminky.urs.cz/item/CS_URS_2024_01/777511125" TargetMode="External"/><Relationship Id="rId285" Type="http://schemas.openxmlformats.org/officeDocument/2006/relationships/hyperlink" Target="https://podminky.urs.cz/item/CS_URS_2024_01/218040331" TargetMode="External"/><Relationship Id="rId17" Type="http://schemas.openxmlformats.org/officeDocument/2006/relationships/hyperlink" Target="https://podminky.urs.cz/item/CS_URS_2024_01/279351411" TargetMode="External"/><Relationship Id="rId38" Type="http://schemas.openxmlformats.org/officeDocument/2006/relationships/hyperlink" Target="https://podminky.urs.cz/item/CS_URS_2024_01/564861013" TargetMode="External"/><Relationship Id="rId59" Type="http://schemas.openxmlformats.org/officeDocument/2006/relationships/hyperlink" Target="https://podminky.urs.cz/item/CS_URS_2024_01/622531012" TargetMode="External"/><Relationship Id="rId103" Type="http://schemas.openxmlformats.org/officeDocument/2006/relationships/hyperlink" Target="https://podminky.urs.cz/item/CS_URS_2024_01/971038621" TargetMode="External"/><Relationship Id="rId124" Type="http://schemas.openxmlformats.org/officeDocument/2006/relationships/hyperlink" Target="https://podminky.urs.cz/item/CS_URS_2024_01/985622311" TargetMode="External"/><Relationship Id="rId70" Type="http://schemas.openxmlformats.org/officeDocument/2006/relationships/hyperlink" Target="https://podminky.urs.cz/item/CS_URS_2024_01/631362021" TargetMode="External"/><Relationship Id="rId91" Type="http://schemas.openxmlformats.org/officeDocument/2006/relationships/hyperlink" Target="https://podminky.urs.cz/item/CS_URS_2024_01/963022819" TargetMode="External"/><Relationship Id="rId145" Type="http://schemas.openxmlformats.org/officeDocument/2006/relationships/hyperlink" Target="https://podminky.urs.cz/item/CS_URS_2024_01/712340832" TargetMode="External"/><Relationship Id="rId166" Type="http://schemas.openxmlformats.org/officeDocument/2006/relationships/hyperlink" Target="https://podminky.urs.cz/item/CS_URS_2024_01/762085114" TargetMode="External"/><Relationship Id="rId187" Type="http://schemas.openxmlformats.org/officeDocument/2006/relationships/hyperlink" Target="https://podminky.urs.cz/item/CS_URS_2024_01/763161520" TargetMode="External"/><Relationship Id="rId1" Type="http://schemas.openxmlformats.org/officeDocument/2006/relationships/hyperlink" Target="https://podminky.urs.cz/item/CS_URS_2024_01/113106171" TargetMode="External"/><Relationship Id="rId212" Type="http://schemas.openxmlformats.org/officeDocument/2006/relationships/hyperlink" Target="https://podminky.urs.cz/item/CS_URS_2024_01/766622131" TargetMode="External"/><Relationship Id="rId233" Type="http://schemas.openxmlformats.org/officeDocument/2006/relationships/hyperlink" Target="https://podminky.urs.cz/item/CS_URS_2024_01/767651113" TargetMode="External"/><Relationship Id="rId254" Type="http://schemas.openxmlformats.org/officeDocument/2006/relationships/hyperlink" Target="https://podminky.urs.cz/item/CS_URS_2024_01/771591115" TargetMode="External"/><Relationship Id="rId28" Type="http://schemas.openxmlformats.org/officeDocument/2006/relationships/hyperlink" Target="https://podminky.urs.cz/item/CS_URS_2024_01/342244221" TargetMode="External"/><Relationship Id="rId49" Type="http://schemas.openxmlformats.org/officeDocument/2006/relationships/hyperlink" Target="https://podminky.urs.cz/item/CS_URS_2024_01/622143003" TargetMode="External"/><Relationship Id="rId114" Type="http://schemas.openxmlformats.org/officeDocument/2006/relationships/hyperlink" Target="https://podminky.urs.cz/item/CS_URS_2024_01/978015391" TargetMode="External"/><Relationship Id="rId275" Type="http://schemas.openxmlformats.org/officeDocument/2006/relationships/hyperlink" Target="https://podminky.urs.cz/item/CS_URS_2024_01/781674122" TargetMode="External"/><Relationship Id="rId60" Type="http://schemas.openxmlformats.org/officeDocument/2006/relationships/hyperlink" Target="https://podminky.urs.cz/item/CS_URS_2024_01/629991012" TargetMode="External"/><Relationship Id="rId81" Type="http://schemas.openxmlformats.org/officeDocument/2006/relationships/hyperlink" Target="https://podminky.urs.cz/item/CS_URS_2024_01/941311812" TargetMode="External"/><Relationship Id="rId135" Type="http://schemas.openxmlformats.org/officeDocument/2006/relationships/hyperlink" Target="https://podminky.urs.cz/item/CS_URS_2024_01/997013814" TargetMode="External"/><Relationship Id="rId156" Type="http://schemas.openxmlformats.org/officeDocument/2006/relationships/hyperlink" Target="https://podminky.urs.cz/item/CS_URS_2024_01/725210821" TargetMode="External"/><Relationship Id="rId177" Type="http://schemas.openxmlformats.org/officeDocument/2006/relationships/hyperlink" Target="https://podminky.urs.cz/item/CS_URS_2024_01/762895000" TargetMode="External"/><Relationship Id="rId198" Type="http://schemas.openxmlformats.org/officeDocument/2006/relationships/hyperlink" Target="https://podminky.urs.cz/item/CS_URS_2024_01/764111641" TargetMode="External"/><Relationship Id="rId202" Type="http://schemas.openxmlformats.org/officeDocument/2006/relationships/hyperlink" Target="https://podminky.urs.cz/item/CS_URS_2024_01/764214604" TargetMode="External"/><Relationship Id="rId223" Type="http://schemas.openxmlformats.org/officeDocument/2006/relationships/hyperlink" Target="https://podminky.urs.cz/item/CS_URS_2024_01/766691914" TargetMode="External"/><Relationship Id="rId244" Type="http://schemas.openxmlformats.org/officeDocument/2006/relationships/hyperlink" Target="https://podminky.urs.cz/item/CS_URS_2024_01/767881128" TargetMode="External"/><Relationship Id="rId18" Type="http://schemas.openxmlformats.org/officeDocument/2006/relationships/hyperlink" Target="https://podminky.urs.cz/item/CS_URS_2024_01/279351412" TargetMode="External"/><Relationship Id="rId39" Type="http://schemas.openxmlformats.org/officeDocument/2006/relationships/hyperlink" Target="https://podminky.urs.cz/item/CS_URS_2024_01/581151115" TargetMode="External"/><Relationship Id="rId265" Type="http://schemas.openxmlformats.org/officeDocument/2006/relationships/hyperlink" Target="https://podminky.urs.cz/item/CS_URS_2024_01/777511155" TargetMode="External"/><Relationship Id="rId286" Type="http://schemas.openxmlformats.org/officeDocument/2006/relationships/hyperlink" Target="https://podminky.urs.cz/item/CS_URS_2024_01/043002000" TargetMode="External"/><Relationship Id="rId50" Type="http://schemas.openxmlformats.org/officeDocument/2006/relationships/hyperlink" Target="https://podminky.urs.cz/item/CS_URS_2024_01/622143004" TargetMode="External"/><Relationship Id="rId104" Type="http://schemas.openxmlformats.org/officeDocument/2006/relationships/hyperlink" Target="https://podminky.urs.cz/item/CS_URS_2024_01/971038691" TargetMode="External"/><Relationship Id="rId125" Type="http://schemas.openxmlformats.org/officeDocument/2006/relationships/hyperlink" Target="https://podminky.urs.cz/item/CS_URS_2024_01/985671113" TargetMode="External"/><Relationship Id="rId146" Type="http://schemas.openxmlformats.org/officeDocument/2006/relationships/hyperlink" Target="https://podminky.urs.cz/item/CS_URS_2024_01/713111111" TargetMode="External"/><Relationship Id="rId167" Type="http://schemas.openxmlformats.org/officeDocument/2006/relationships/hyperlink" Target="https://podminky.urs.cz/item/CS_URS_2024_01/762332132" TargetMode="External"/><Relationship Id="rId188" Type="http://schemas.openxmlformats.org/officeDocument/2006/relationships/hyperlink" Target="https://podminky.urs.cz/item/CS_URS_2024_01/763172384" TargetMode="External"/><Relationship Id="rId71" Type="http://schemas.openxmlformats.org/officeDocument/2006/relationships/hyperlink" Target="https://podminky.urs.cz/item/CS_URS_2024_01/632481213" TargetMode="External"/><Relationship Id="rId92" Type="http://schemas.openxmlformats.org/officeDocument/2006/relationships/hyperlink" Target="https://podminky.urs.cz/item/CS_URS_2024_01/964011211" TargetMode="External"/><Relationship Id="rId213" Type="http://schemas.openxmlformats.org/officeDocument/2006/relationships/hyperlink" Target="https://podminky.urs.cz/item/CS_URS_2024_01/766622216" TargetMode="External"/><Relationship Id="rId234" Type="http://schemas.openxmlformats.org/officeDocument/2006/relationships/hyperlink" Target="https://podminky.urs.cz/item/CS_URS_2024_01/767651126" TargetMode="External"/><Relationship Id="rId2" Type="http://schemas.openxmlformats.org/officeDocument/2006/relationships/hyperlink" Target="https://podminky.urs.cz/item/CS_URS_2024_01/113107125" TargetMode="External"/><Relationship Id="rId29" Type="http://schemas.openxmlformats.org/officeDocument/2006/relationships/hyperlink" Target="https://podminky.urs.cz/item/CS_URS_2024_01/342291121" TargetMode="External"/><Relationship Id="rId255" Type="http://schemas.openxmlformats.org/officeDocument/2006/relationships/hyperlink" Target="https://podminky.urs.cz/item/CS_URS_2024_01/998771122" TargetMode="External"/><Relationship Id="rId276" Type="http://schemas.openxmlformats.org/officeDocument/2006/relationships/hyperlink" Target="https://podminky.urs.cz/item/CS_URS_2024_01/998781122" TargetMode="External"/><Relationship Id="rId40" Type="http://schemas.openxmlformats.org/officeDocument/2006/relationships/hyperlink" Target="https://podminky.urs.cz/item/CS_URS_2024_01/596212211" TargetMode="External"/><Relationship Id="rId115" Type="http://schemas.openxmlformats.org/officeDocument/2006/relationships/hyperlink" Target="https://podminky.urs.cz/item/CS_URS_2024_01/978059541" TargetMode="External"/><Relationship Id="rId136" Type="http://schemas.openxmlformats.org/officeDocument/2006/relationships/hyperlink" Target="https://podminky.urs.cz/item/CS_URS_2024_01/997013861" TargetMode="External"/><Relationship Id="rId157" Type="http://schemas.openxmlformats.org/officeDocument/2006/relationships/hyperlink" Target="https://podminky.urs.cz/item/CS_URS_2024_01/725530826" TargetMode="External"/><Relationship Id="rId178" Type="http://schemas.openxmlformats.org/officeDocument/2006/relationships/hyperlink" Target="https://podminky.urs.cz/item/CS_URS_2024_01/998762102" TargetMode="External"/><Relationship Id="rId61" Type="http://schemas.openxmlformats.org/officeDocument/2006/relationships/hyperlink" Target="https://podminky.urs.cz/item/CS_URS_2024_01/629995101" TargetMode="External"/><Relationship Id="rId82" Type="http://schemas.openxmlformats.org/officeDocument/2006/relationships/hyperlink" Target="https://podminky.urs.cz/item/CS_URS_2024_01/949101111" TargetMode="External"/><Relationship Id="rId199" Type="http://schemas.openxmlformats.org/officeDocument/2006/relationships/hyperlink" Target="https://podminky.urs.cz/item/CS_URS_2024_01/764211625" TargetMode="External"/><Relationship Id="rId203" Type="http://schemas.openxmlformats.org/officeDocument/2006/relationships/hyperlink" Target="https://podminky.urs.cz/item/CS_URS_2024_01/764216644" TargetMode="External"/><Relationship Id="rId19" Type="http://schemas.openxmlformats.org/officeDocument/2006/relationships/hyperlink" Target="https://podminky.urs.cz/item/CS_URS_2024_01/310232075" TargetMode="External"/><Relationship Id="rId224" Type="http://schemas.openxmlformats.org/officeDocument/2006/relationships/hyperlink" Target="https://podminky.urs.cz/item/CS_URS_2024_01/766691924" TargetMode="External"/><Relationship Id="rId245" Type="http://schemas.openxmlformats.org/officeDocument/2006/relationships/hyperlink" Target="https://podminky.urs.cz/item/CS_URS_2024_01/767995114" TargetMode="External"/><Relationship Id="rId266" Type="http://schemas.openxmlformats.org/officeDocument/2006/relationships/hyperlink" Target="https://podminky.urs.cz/item/CS_URS_2024_01/777911113" TargetMode="External"/><Relationship Id="rId287" Type="http://schemas.openxmlformats.org/officeDocument/2006/relationships/hyperlink" Target="https://podminky.urs.cz/item/CS_URS_2024_01/065002000" TargetMode="External"/><Relationship Id="rId30" Type="http://schemas.openxmlformats.org/officeDocument/2006/relationships/hyperlink" Target="https://podminky.urs.cz/item/CS_URS_2024_01/346244381" TargetMode="External"/><Relationship Id="rId105" Type="http://schemas.openxmlformats.org/officeDocument/2006/relationships/hyperlink" Target="https://podminky.urs.cz/item/CS_URS_2024_01/973031324" TargetMode="External"/><Relationship Id="rId126" Type="http://schemas.openxmlformats.org/officeDocument/2006/relationships/hyperlink" Target="https://podminky.urs.cz/item/CS_URS_2024_01/985675111" TargetMode="External"/><Relationship Id="rId147" Type="http://schemas.openxmlformats.org/officeDocument/2006/relationships/hyperlink" Target="https://podminky.urs.cz/item/CS_URS_2024_01/713111136" TargetMode="External"/><Relationship Id="rId168" Type="http://schemas.openxmlformats.org/officeDocument/2006/relationships/hyperlink" Target="https://podminky.urs.cz/item/CS_URS_2024_01/762332133" TargetMode="External"/><Relationship Id="rId51" Type="http://schemas.openxmlformats.org/officeDocument/2006/relationships/hyperlink" Target="https://podminky.urs.cz/item/CS_URS_2024_01/622221031" TargetMode="External"/><Relationship Id="rId72" Type="http://schemas.openxmlformats.org/officeDocument/2006/relationships/hyperlink" Target="https://podminky.urs.cz/item/CS_URS_2024_01/633121112" TargetMode="External"/><Relationship Id="rId93" Type="http://schemas.openxmlformats.org/officeDocument/2006/relationships/hyperlink" Target="https://podminky.urs.cz/item/CS_URS_2024_01/965042241" TargetMode="External"/><Relationship Id="rId189" Type="http://schemas.openxmlformats.org/officeDocument/2006/relationships/hyperlink" Target="https://podminky.urs.cz/item/CS_URS_2024_01/763793111" TargetMode="External"/><Relationship Id="rId3" Type="http://schemas.openxmlformats.org/officeDocument/2006/relationships/hyperlink" Target="https://podminky.urs.cz/item/CS_URS_2024_01/122211101" TargetMode="External"/><Relationship Id="rId214" Type="http://schemas.openxmlformats.org/officeDocument/2006/relationships/hyperlink" Target="https://podminky.urs.cz/item/CS_URS_2024_01/766629214" TargetMode="External"/><Relationship Id="rId235" Type="http://schemas.openxmlformats.org/officeDocument/2006/relationships/hyperlink" Target="https://podminky.urs.cz/item/CS_URS_2024_01/767651800" TargetMode="External"/><Relationship Id="rId256" Type="http://schemas.openxmlformats.org/officeDocument/2006/relationships/hyperlink" Target="https://podminky.urs.cz/item/CS_URS_2024_01/775111311" TargetMode="External"/><Relationship Id="rId277" Type="http://schemas.openxmlformats.org/officeDocument/2006/relationships/hyperlink" Target="https://podminky.urs.cz/item/CS_URS_2024_01/783304100" TargetMode="External"/><Relationship Id="rId116" Type="http://schemas.openxmlformats.org/officeDocument/2006/relationships/hyperlink" Target="https://podminky.urs.cz/item/CS_URS_2024_01/981332111" TargetMode="External"/><Relationship Id="rId137" Type="http://schemas.openxmlformats.org/officeDocument/2006/relationships/hyperlink" Target="https://podminky.urs.cz/item/CS_URS_2024_01/997013869" TargetMode="External"/><Relationship Id="rId158" Type="http://schemas.openxmlformats.org/officeDocument/2006/relationships/hyperlink" Target="https://podminky.urs.cz/item/CS_URS_2024_01/725810811" TargetMode="External"/><Relationship Id="rId20" Type="http://schemas.openxmlformats.org/officeDocument/2006/relationships/hyperlink" Target="https://podminky.urs.cz/item/CS_URS_2024_01/311235151" TargetMode="External"/><Relationship Id="rId41" Type="http://schemas.openxmlformats.org/officeDocument/2006/relationships/hyperlink" Target="https://podminky.urs.cz/item/CS_URS_2024_01/919716111" TargetMode="External"/><Relationship Id="rId62" Type="http://schemas.openxmlformats.org/officeDocument/2006/relationships/hyperlink" Target="https://podminky.urs.cz/item/CS_URS_2024_01/629999011" TargetMode="External"/><Relationship Id="rId83" Type="http://schemas.openxmlformats.org/officeDocument/2006/relationships/hyperlink" Target="https://podminky.urs.cz/item/CS_URS_2024_01/952901221" TargetMode="External"/><Relationship Id="rId179" Type="http://schemas.openxmlformats.org/officeDocument/2006/relationships/hyperlink" Target="https://podminky.urs.cz/item/CS_URS_2024_01/763111350" TargetMode="External"/><Relationship Id="rId190" Type="http://schemas.openxmlformats.org/officeDocument/2006/relationships/hyperlink" Target="https://podminky.urs.cz/item/CS_URS_2024_01/763793122" TargetMode="External"/><Relationship Id="rId204" Type="http://schemas.openxmlformats.org/officeDocument/2006/relationships/hyperlink" Target="https://podminky.urs.cz/item/CS_URS_2024_01/764218626" TargetMode="External"/><Relationship Id="rId225" Type="http://schemas.openxmlformats.org/officeDocument/2006/relationships/hyperlink" Target="https://podminky.urs.cz/item/CS_URS_2024_01/998766122" TargetMode="External"/><Relationship Id="rId246" Type="http://schemas.openxmlformats.org/officeDocument/2006/relationships/hyperlink" Target="https://podminky.urs.cz/item/CS_URS_2024_01/767995114" TargetMode="External"/><Relationship Id="rId267" Type="http://schemas.openxmlformats.org/officeDocument/2006/relationships/hyperlink" Target="https://podminky.urs.cz/item/CS_URS_2024_01/998777122" TargetMode="External"/><Relationship Id="rId288" Type="http://schemas.openxmlformats.org/officeDocument/2006/relationships/hyperlink" Target="https://podminky.urs.cz/item/CS_URS_2024_01/071002000" TargetMode="External"/><Relationship Id="rId106" Type="http://schemas.openxmlformats.org/officeDocument/2006/relationships/hyperlink" Target="https://podminky.urs.cz/item/CS_URS_2024_01/973031326" TargetMode="External"/><Relationship Id="rId127" Type="http://schemas.openxmlformats.org/officeDocument/2006/relationships/hyperlink" Target="https://podminky.urs.cz/item/CS_URS_2024_01/985675121" TargetMode="External"/><Relationship Id="rId10" Type="http://schemas.openxmlformats.org/officeDocument/2006/relationships/hyperlink" Target="https://podminky.urs.cz/item/CS_URS_2024_01/167111101" TargetMode="External"/><Relationship Id="rId31" Type="http://schemas.openxmlformats.org/officeDocument/2006/relationships/hyperlink" Target="https://podminky.urs.cz/item/CS_URS_2024_01/346244382" TargetMode="External"/><Relationship Id="rId52" Type="http://schemas.openxmlformats.org/officeDocument/2006/relationships/hyperlink" Target="https://podminky.urs.cz/item/CS_URS_2024_01/622222001" TargetMode="External"/><Relationship Id="rId73" Type="http://schemas.openxmlformats.org/officeDocument/2006/relationships/hyperlink" Target="https://podminky.urs.cz/item/CS_URS_2024_01/633811111" TargetMode="External"/><Relationship Id="rId94" Type="http://schemas.openxmlformats.org/officeDocument/2006/relationships/hyperlink" Target="https://podminky.urs.cz/item/CS_URS_2024_01/965049112" TargetMode="External"/><Relationship Id="rId148" Type="http://schemas.openxmlformats.org/officeDocument/2006/relationships/hyperlink" Target="https://podminky.urs.cz/item/CS_URS_2024_01/713131151" TargetMode="External"/><Relationship Id="rId169" Type="http://schemas.openxmlformats.org/officeDocument/2006/relationships/hyperlink" Target="https://podminky.urs.cz/item/CS_URS_2024_01/762332134" TargetMode="External"/><Relationship Id="rId4" Type="http://schemas.openxmlformats.org/officeDocument/2006/relationships/hyperlink" Target="https://podminky.urs.cz/item/CS_URS_2024_01/122251301" TargetMode="External"/><Relationship Id="rId180" Type="http://schemas.openxmlformats.org/officeDocument/2006/relationships/hyperlink" Target="https://podminky.urs.cz/item/CS_URS_2024_01/763111714" TargetMode="External"/><Relationship Id="rId215" Type="http://schemas.openxmlformats.org/officeDocument/2006/relationships/hyperlink" Target="https://podminky.urs.cz/item/CS_URS_2024_01/766660171" TargetMode="External"/><Relationship Id="rId236" Type="http://schemas.openxmlformats.org/officeDocument/2006/relationships/hyperlink" Target="https://podminky.urs.cz/item/CS_URS_2024_01/767651812" TargetMode="External"/><Relationship Id="rId257" Type="http://schemas.openxmlformats.org/officeDocument/2006/relationships/hyperlink" Target="https://podminky.urs.cz/item/CS_URS_2024_01/775413401" TargetMode="External"/><Relationship Id="rId278" Type="http://schemas.openxmlformats.org/officeDocument/2006/relationships/hyperlink" Target="https://podminky.urs.cz/item/CS_URS_2024_01/783307100" TargetMode="External"/><Relationship Id="rId42" Type="http://schemas.openxmlformats.org/officeDocument/2006/relationships/hyperlink" Target="https://podminky.urs.cz/item/CS_URS_2024_01/611325417" TargetMode="External"/><Relationship Id="rId84" Type="http://schemas.openxmlformats.org/officeDocument/2006/relationships/hyperlink" Target="https://podminky.urs.cz/item/CS_URS_2024_01/953943122" TargetMode="External"/><Relationship Id="rId138" Type="http://schemas.openxmlformats.org/officeDocument/2006/relationships/hyperlink" Target="https://podminky.urs.cz/item/CS_URS_2024_01/998011002" TargetMode="External"/><Relationship Id="rId191" Type="http://schemas.openxmlformats.org/officeDocument/2006/relationships/hyperlink" Target="https://podminky.urs.cz/item/CS_URS_2024_01/998763332" TargetMode="External"/><Relationship Id="rId205" Type="http://schemas.openxmlformats.org/officeDocument/2006/relationships/hyperlink" Target="https://podminky.urs.cz/item/CS_URS_2024_01/764314612" TargetMode="External"/><Relationship Id="rId247" Type="http://schemas.openxmlformats.org/officeDocument/2006/relationships/hyperlink" Target="https://podminky.urs.cz/item/CS_URS_2024_01/767995115" TargetMode="External"/><Relationship Id="rId107" Type="http://schemas.openxmlformats.org/officeDocument/2006/relationships/hyperlink" Target="https://podminky.urs.cz/item/CS_URS_2024_01/973031346" TargetMode="External"/><Relationship Id="rId289" Type="http://schemas.openxmlformats.org/officeDocument/2006/relationships/printerSettings" Target="../printerSettings/printerSettings2.bin"/><Relationship Id="rId11" Type="http://schemas.openxmlformats.org/officeDocument/2006/relationships/hyperlink" Target="https://podminky.urs.cz/item/CS_URS_2024_01/171201231" TargetMode="External"/><Relationship Id="rId53" Type="http://schemas.openxmlformats.org/officeDocument/2006/relationships/hyperlink" Target="https://podminky.urs.cz/item/CS_URS_2024_01/622251105" TargetMode="External"/><Relationship Id="rId149" Type="http://schemas.openxmlformats.org/officeDocument/2006/relationships/hyperlink" Target="https://podminky.urs.cz/item/CS_URS_2024_01/713132321" TargetMode="External"/><Relationship Id="rId95" Type="http://schemas.openxmlformats.org/officeDocument/2006/relationships/hyperlink" Target="https://podminky.urs.cz/item/CS_URS_2024_01/965081223" TargetMode="External"/><Relationship Id="rId160" Type="http://schemas.openxmlformats.org/officeDocument/2006/relationships/hyperlink" Target="https://podminky.urs.cz/item/CS_URS_2024_01/725850800" TargetMode="External"/><Relationship Id="rId216" Type="http://schemas.openxmlformats.org/officeDocument/2006/relationships/hyperlink" Target="https://podminky.urs.cz/item/CS_URS_2024_01/766660181" TargetMode="External"/><Relationship Id="rId258" Type="http://schemas.openxmlformats.org/officeDocument/2006/relationships/hyperlink" Target="https://podminky.urs.cz/item/CS_URS_2024_01/775541113" TargetMode="External"/><Relationship Id="rId22" Type="http://schemas.openxmlformats.org/officeDocument/2006/relationships/hyperlink" Target="https://podminky.urs.cz/item/CS_URS_2024_01/317234410" TargetMode="External"/><Relationship Id="rId64" Type="http://schemas.openxmlformats.org/officeDocument/2006/relationships/hyperlink" Target="https://podminky.urs.cz/item/CS_URS_2024_01/631311125" TargetMode="External"/><Relationship Id="rId118" Type="http://schemas.openxmlformats.org/officeDocument/2006/relationships/hyperlink" Target="https://podminky.urs.cz/item/CS_URS_2024_01/985511112" TargetMode="External"/><Relationship Id="rId171" Type="http://schemas.openxmlformats.org/officeDocument/2006/relationships/hyperlink" Target="https://podminky.urs.cz/item/CS_URS_2024_01/762342511" TargetMode="External"/><Relationship Id="rId227" Type="http://schemas.openxmlformats.org/officeDocument/2006/relationships/hyperlink" Target="https://podminky.urs.cz/item/CS_URS_2024_01/76721015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733224206" TargetMode="External"/><Relationship Id="rId21" Type="http://schemas.openxmlformats.org/officeDocument/2006/relationships/hyperlink" Target="https://podminky.urs.cz/item/CS_URS_2024_01/733223306" TargetMode="External"/><Relationship Id="rId42" Type="http://schemas.openxmlformats.org/officeDocument/2006/relationships/hyperlink" Target="https://podminky.urs.cz/item/CS_URS_2024_01/734251211" TargetMode="External"/><Relationship Id="rId47" Type="http://schemas.openxmlformats.org/officeDocument/2006/relationships/hyperlink" Target="https://podminky.urs.cz/item/CS_URS_2024_01/734261236" TargetMode="External"/><Relationship Id="rId63" Type="http://schemas.openxmlformats.org/officeDocument/2006/relationships/hyperlink" Target="https://podminky.urs.cz/item/CS_URS_2024_01/735151292" TargetMode="External"/><Relationship Id="rId68" Type="http://schemas.openxmlformats.org/officeDocument/2006/relationships/hyperlink" Target="https://podminky.urs.cz/item/CS_URS_2024_01/735152595" TargetMode="External"/><Relationship Id="rId16" Type="http://schemas.openxmlformats.org/officeDocument/2006/relationships/hyperlink" Target="https://podminky.urs.cz/item/CS_URS_2024_01/733222302" TargetMode="External"/><Relationship Id="rId11" Type="http://schemas.openxmlformats.org/officeDocument/2006/relationships/hyperlink" Target="https://podminky.urs.cz/item/CS_URS_2024_01/732331771" TargetMode="External"/><Relationship Id="rId32" Type="http://schemas.openxmlformats.org/officeDocument/2006/relationships/hyperlink" Target="https://podminky.urs.cz/item/CS_URS_2024_01/734209106" TargetMode="External"/><Relationship Id="rId37" Type="http://schemas.openxmlformats.org/officeDocument/2006/relationships/hyperlink" Target="https://podminky.urs.cz/item/CS_URS_2024_01/734221423" TargetMode="External"/><Relationship Id="rId53" Type="http://schemas.openxmlformats.org/officeDocument/2006/relationships/hyperlink" Target="https://podminky.urs.cz/item/CS_URS_2024_01/734292715" TargetMode="External"/><Relationship Id="rId58" Type="http://schemas.openxmlformats.org/officeDocument/2006/relationships/hyperlink" Target="https://podminky.urs.cz/item/CS_URS_2024_01/734411103" TargetMode="External"/><Relationship Id="rId74" Type="http://schemas.openxmlformats.org/officeDocument/2006/relationships/hyperlink" Target="https://podminky.urs.cz/item/CS_URS_2024_01/998735122" TargetMode="External"/><Relationship Id="rId79" Type="http://schemas.openxmlformats.org/officeDocument/2006/relationships/hyperlink" Target="https://podminky.urs.cz/item/CS_URS_2024_01/HZS2212" TargetMode="External"/><Relationship Id="rId5" Type="http://schemas.openxmlformats.org/officeDocument/2006/relationships/hyperlink" Target="https://podminky.urs.cz/item/CS_URS_2024_01/732490101" TargetMode="External"/><Relationship Id="rId61" Type="http://schemas.openxmlformats.org/officeDocument/2006/relationships/hyperlink" Target="https://podminky.urs.cz/item/CS_URS_2024_01/734494213" TargetMode="External"/><Relationship Id="rId82" Type="http://schemas.openxmlformats.org/officeDocument/2006/relationships/drawing" Target="../drawings/drawing4.xml"/><Relationship Id="rId19" Type="http://schemas.openxmlformats.org/officeDocument/2006/relationships/hyperlink" Target="https://podminky.urs.cz/item/CS_URS_2024_01/733223304" TargetMode="External"/><Relationship Id="rId14" Type="http://schemas.openxmlformats.org/officeDocument/2006/relationships/hyperlink" Target="https://podminky.urs.cz/item/CS_URS_2024_01/998732102" TargetMode="External"/><Relationship Id="rId22" Type="http://schemas.openxmlformats.org/officeDocument/2006/relationships/hyperlink" Target="https://podminky.urs.cz/item/CS_URS_2024_01/733224202" TargetMode="External"/><Relationship Id="rId27" Type="http://schemas.openxmlformats.org/officeDocument/2006/relationships/hyperlink" Target="https://podminky.urs.cz/item/CS_URS_2024_01/733224207" TargetMode="External"/><Relationship Id="rId30" Type="http://schemas.openxmlformats.org/officeDocument/2006/relationships/hyperlink" Target="https://podminky.urs.cz/item/CS_URS_2024_01/733390411" TargetMode="External"/><Relationship Id="rId35" Type="http://schemas.openxmlformats.org/officeDocument/2006/relationships/hyperlink" Target="https://podminky.urs.cz/item/CS_URS_2024_01/734220103" TargetMode="External"/><Relationship Id="rId43" Type="http://schemas.openxmlformats.org/officeDocument/2006/relationships/hyperlink" Target="https://podminky.urs.cz/item/CS_URS_2024_01/734261232" TargetMode="External"/><Relationship Id="rId48" Type="http://schemas.openxmlformats.org/officeDocument/2006/relationships/hyperlink" Target="https://podminky.urs.cz/item/CS_URS_2024_01/734261237" TargetMode="External"/><Relationship Id="rId56" Type="http://schemas.openxmlformats.org/officeDocument/2006/relationships/hyperlink" Target="https://podminky.urs.cz/item/CS_URS_2024_01/734295134" TargetMode="External"/><Relationship Id="rId64" Type="http://schemas.openxmlformats.org/officeDocument/2006/relationships/hyperlink" Target="https://podminky.urs.cz/item/CS_URS_2024_01/735152492" TargetMode="External"/><Relationship Id="rId69" Type="http://schemas.openxmlformats.org/officeDocument/2006/relationships/hyperlink" Target="https://podminky.urs.cz/item/CS_URS_2024_01/735152598" TargetMode="External"/><Relationship Id="rId77" Type="http://schemas.openxmlformats.org/officeDocument/2006/relationships/hyperlink" Target="https://podminky.urs.cz/item/CS_URS_2024_01/783617681" TargetMode="External"/><Relationship Id="rId8" Type="http://schemas.openxmlformats.org/officeDocument/2006/relationships/hyperlink" Target="https://podminky.urs.cz/item/CS_URS_2024_01/732231005" TargetMode="External"/><Relationship Id="rId51" Type="http://schemas.openxmlformats.org/officeDocument/2006/relationships/hyperlink" Target="https://podminky.urs.cz/item/CS_URS_2024_01/734291275" TargetMode="External"/><Relationship Id="rId72" Type="http://schemas.openxmlformats.org/officeDocument/2006/relationships/hyperlink" Target="https://podminky.urs.cz/item/CS_URS_2024_01/735890103" TargetMode="External"/><Relationship Id="rId80" Type="http://schemas.openxmlformats.org/officeDocument/2006/relationships/hyperlink" Target="https://podminky.urs.cz/item/CS_URS_2024_01/HZS2232" TargetMode="External"/><Relationship Id="rId3" Type="http://schemas.openxmlformats.org/officeDocument/2006/relationships/hyperlink" Target="https://podminky.urs.cz/item/CS_URS_2024_01/998724122" TargetMode="External"/><Relationship Id="rId12" Type="http://schemas.openxmlformats.org/officeDocument/2006/relationships/hyperlink" Target="https://podminky.urs.cz/item/CS_URS_2024_01/732331777" TargetMode="External"/><Relationship Id="rId17" Type="http://schemas.openxmlformats.org/officeDocument/2006/relationships/hyperlink" Target="https://podminky.urs.cz/item/CS_URS_2024_01/733222303" TargetMode="External"/><Relationship Id="rId25" Type="http://schemas.openxmlformats.org/officeDocument/2006/relationships/hyperlink" Target="https://podminky.urs.cz/item/CS_URS_2024_01/733224205" TargetMode="External"/><Relationship Id="rId33" Type="http://schemas.openxmlformats.org/officeDocument/2006/relationships/hyperlink" Target="https://podminky.urs.cz/item/CS_URS_2024_01/734211126" TargetMode="External"/><Relationship Id="rId38" Type="http://schemas.openxmlformats.org/officeDocument/2006/relationships/hyperlink" Target="https://podminky.urs.cz/item/CS_URS_2024_01/734221682" TargetMode="External"/><Relationship Id="rId46" Type="http://schemas.openxmlformats.org/officeDocument/2006/relationships/hyperlink" Target="https://podminky.urs.cz/item/CS_URS_2024_01/734261235" TargetMode="External"/><Relationship Id="rId59" Type="http://schemas.openxmlformats.org/officeDocument/2006/relationships/hyperlink" Target="https://podminky.urs.cz/item/CS_URS_2024_01/734421102" TargetMode="External"/><Relationship Id="rId67" Type="http://schemas.openxmlformats.org/officeDocument/2006/relationships/hyperlink" Target="https://podminky.urs.cz/item/CS_URS_2024_01/735152578" TargetMode="External"/><Relationship Id="rId20" Type="http://schemas.openxmlformats.org/officeDocument/2006/relationships/hyperlink" Target="https://podminky.urs.cz/item/CS_URS_2024_01/733223305" TargetMode="External"/><Relationship Id="rId41" Type="http://schemas.openxmlformats.org/officeDocument/2006/relationships/hyperlink" Target="https://podminky.urs.cz/item/CS_URS_2024_01/734242415" TargetMode="External"/><Relationship Id="rId54" Type="http://schemas.openxmlformats.org/officeDocument/2006/relationships/hyperlink" Target="https://podminky.urs.cz/item/CS_URS_2024_01/734292716" TargetMode="External"/><Relationship Id="rId62" Type="http://schemas.openxmlformats.org/officeDocument/2006/relationships/hyperlink" Target="https://podminky.urs.cz/item/CS_URS_2024_01/998734122" TargetMode="External"/><Relationship Id="rId70" Type="http://schemas.openxmlformats.org/officeDocument/2006/relationships/hyperlink" Target="https://podminky.urs.cz/item/CS_URS_2024_01/735152681" TargetMode="External"/><Relationship Id="rId75" Type="http://schemas.openxmlformats.org/officeDocument/2006/relationships/hyperlink" Target="https://podminky.urs.cz/item/CS_URS_2024_01/783614651" TargetMode="External"/><Relationship Id="rId1" Type="http://schemas.openxmlformats.org/officeDocument/2006/relationships/hyperlink" Target="https://podminky.urs.cz/item/CS_URS_2024_01/713463411" TargetMode="External"/><Relationship Id="rId6" Type="http://schemas.openxmlformats.org/officeDocument/2006/relationships/hyperlink" Target="https://podminky.urs.cz/item/CS_URS_2024_01/998731122" TargetMode="External"/><Relationship Id="rId15" Type="http://schemas.openxmlformats.org/officeDocument/2006/relationships/hyperlink" Target="https://podminky.urs.cz/item/CS_URS_2024_01/733141102" TargetMode="External"/><Relationship Id="rId23" Type="http://schemas.openxmlformats.org/officeDocument/2006/relationships/hyperlink" Target="https://podminky.urs.cz/item/CS_URS_2024_01/733224203" TargetMode="External"/><Relationship Id="rId28" Type="http://schemas.openxmlformats.org/officeDocument/2006/relationships/hyperlink" Target="https://podminky.urs.cz/item/CS_URS_2024_01/733291101" TargetMode="External"/><Relationship Id="rId36" Type="http://schemas.openxmlformats.org/officeDocument/2006/relationships/hyperlink" Target="https://podminky.urs.cz/item/CS_URS_2024_01/734221422" TargetMode="External"/><Relationship Id="rId49" Type="http://schemas.openxmlformats.org/officeDocument/2006/relationships/hyperlink" Target="https://podminky.urs.cz/item/CS_URS_2024_01/734291122" TargetMode="External"/><Relationship Id="rId57" Type="http://schemas.openxmlformats.org/officeDocument/2006/relationships/hyperlink" Target="https://podminky.urs.cz/item/CS_URS_2024_01/734295265" TargetMode="External"/><Relationship Id="rId10" Type="http://schemas.openxmlformats.org/officeDocument/2006/relationships/hyperlink" Target="https://podminky.urs.cz/item/CS_URS_2024_01/732331615" TargetMode="External"/><Relationship Id="rId31" Type="http://schemas.openxmlformats.org/officeDocument/2006/relationships/hyperlink" Target="https://podminky.urs.cz/item/CS_URS_2024_01/998733122" TargetMode="External"/><Relationship Id="rId44" Type="http://schemas.openxmlformats.org/officeDocument/2006/relationships/hyperlink" Target="https://podminky.urs.cz/item/CS_URS_2024_01/734261233" TargetMode="External"/><Relationship Id="rId52" Type="http://schemas.openxmlformats.org/officeDocument/2006/relationships/hyperlink" Target="https://podminky.urs.cz/item/CS_URS_2024_01/734292714" TargetMode="External"/><Relationship Id="rId60" Type="http://schemas.openxmlformats.org/officeDocument/2006/relationships/hyperlink" Target="https://podminky.urs.cz/item/CS_URS_2024_01/734494212" TargetMode="External"/><Relationship Id="rId65" Type="http://schemas.openxmlformats.org/officeDocument/2006/relationships/hyperlink" Target="https://podminky.urs.cz/item/CS_URS_2024_01/735152495" TargetMode="External"/><Relationship Id="rId73" Type="http://schemas.openxmlformats.org/officeDocument/2006/relationships/hyperlink" Target="https://podminky.urs.cz/item/CS_URS_2024_01/735164532" TargetMode="External"/><Relationship Id="rId78" Type="http://schemas.openxmlformats.org/officeDocument/2006/relationships/hyperlink" Target="https://podminky.urs.cz/item/CS_URS_2024_01/HZS1301" TargetMode="External"/><Relationship Id="rId81" Type="http://schemas.openxmlformats.org/officeDocument/2006/relationships/printerSettings" Target="../printerSettings/printerSettings4.bin"/><Relationship Id="rId4" Type="http://schemas.openxmlformats.org/officeDocument/2006/relationships/hyperlink" Target="https://podminky.urs.cz/item/CS_URS_2024_01/732522031" TargetMode="External"/><Relationship Id="rId9" Type="http://schemas.openxmlformats.org/officeDocument/2006/relationships/hyperlink" Target="https://podminky.urs.cz/item/CS_URS_2024_01/732219355" TargetMode="External"/><Relationship Id="rId13" Type="http://schemas.openxmlformats.org/officeDocument/2006/relationships/hyperlink" Target="https://podminky.urs.cz/item/CS_URS_2024_01/732421453" TargetMode="External"/><Relationship Id="rId18" Type="http://schemas.openxmlformats.org/officeDocument/2006/relationships/hyperlink" Target="https://podminky.urs.cz/item/CS_URS_2024_01/733222304" TargetMode="External"/><Relationship Id="rId39" Type="http://schemas.openxmlformats.org/officeDocument/2006/relationships/hyperlink" Target="https://podminky.urs.cz/item/CS_URS_2024_01/735511142" TargetMode="External"/><Relationship Id="rId34" Type="http://schemas.openxmlformats.org/officeDocument/2006/relationships/hyperlink" Target="https://podminky.urs.cz/item/CS_URS_2024_01/734211127" TargetMode="External"/><Relationship Id="rId50" Type="http://schemas.openxmlformats.org/officeDocument/2006/relationships/hyperlink" Target="https://podminky.urs.cz/item/CS_URS_2024_01/734291123" TargetMode="External"/><Relationship Id="rId55" Type="http://schemas.openxmlformats.org/officeDocument/2006/relationships/hyperlink" Target="https://podminky.urs.cz/item/CS_URS_2024_01/734292717" TargetMode="External"/><Relationship Id="rId76" Type="http://schemas.openxmlformats.org/officeDocument/2006/relationships/hyperlink" Target="https://podminky.urs.cz/item/CS_URS_2024_01/783617601" TargetMode="External"/><Relationship Id="rId7" Type="http://schemas.openxmlformats.org/officeDocument/2006/relationships/hyperlink" Target="https://podminky.urs.cz/item/CS_URS_2024_01/732199100" TargetMode="External"/><Relationship Id="rId71" Type="http://schemas.openxmlformats.org/officeDocument/2006/relationships/hyperlink" Target="https://podminky.urs.cz/item/CS_URS_2024_01/735164512" TargetMode="External"/><Relationship Id="rId2" Type="http://schemas.openxmlformats.org/officeDocument/2006/relationships/hyperlink" Target="https://podminky.urs.cz/item/CS_URS_2024_01/998713122" TargetMode="External"/><Relationship Id="rId29" Type="http://schemas.openxmlformats.org/officeDocument/2006/relationships/hyperlink" Target="https://podminky.urs.cz/item/CS_URS_2024_01/733291102" TargetMode="External"/><Relationship Id="rId24" Type="http://schemas.openxmlformats.org/officeDocument/2006/relationships/hyperlink" Target="https://podminky.urs.cz/item/CS_URS_2024_01/733224204" TargetMode="External"/><Relationship Id="rId40" Type="http://schemas.openxmlformats.org/officeDocument/2006/relationships/hyperlink" Target="https://podminky.urs.cz/item/CS_URS_2024_01/734242414" TargetMode="External"/><Relationship Id="rId45" Type="http://schemas.openxmlformats.org/officeDocument/2006/relationships/hyperlink" Target="https://podminky.urs.cz/item/CS_URS_2024_01/734261234" TargetMode="External"/><Relationship Id="rId66" Type="http://schemas.openxmlformats.org/officeDocument/2006/relationships/hyperlink" Target="https://podminky.urs.cz/item/CS_URS_2024_01/735152497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opLeftCell="A27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81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R5" s="20"/>
      <c r="BE5" s="278" t="s">
        <v>15</v>
      </c>
      <c r="BS5" s="17" t="s">
        <v>6</v>
      </c>
    </row>
    <row r="6" spans="1:74" ht="36.9" customHeight="1">
      <c r="B6" s="20"/>
      <c r="D6" s="26" t="s">
        <v>16</v>
      </c>
      <c r="K6" s="282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R6" s="20"/>
      <c r="BE6" s="279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79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79"/>
      <c r="BS8" s="17" t="s">
        <v>6</v>
      </c>
    </row>
    <row r="9" spans="1:74" ht="14.4" customHeight="1">
      <c r="B9" s="20"/>
      <c r="AR9" s="20"/>
      <c r="BE9" s="279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279"/>
      <c r="BS10" s="17" t="s">
        <v>6</v>
      </c>
    </row>
    <row r="11" spans="1:74" ht="18.45" customHeight="1">
      <c r="B11" s="20"/>
      <c r="E11" s="25" t="s">
        <v>27</v>
      </c>
      <c r="AK11" s="27" t="s">
        <v>28</v>
      </c>
      <c r="AN11" s="25" t="s">
        <v>19</v>
      </c>
      <c r="AR11" s="20"/>
      <c r="BE11" s="279"/>
      <c r="BS11" s="17" t="s">
        <v>6</v>
      </c>
    </row>
    <row r="12" spans="1:74" ht="6.9" customHeight="1">
      <c r="B12" s="20"/>
      <c r="AR12" s="20"/>
      <c r="BE12" s="279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79"/>
      <c r="BS13" s="17" t="s">
        <v>6</v>
      </c>
    </row>
    <row r="14" spans="1:74" ht="13.2">
      <c r="B14" s="20"/>
      <c r="E14" s="283" t="s">
        <v>30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7" t="s">
        <v>28</v>
      </c>
      <c r="AN14" s="29" t="s">
        <v>30</v>
      </c>
      <c r="AR14" s="20"/>
      <c r="BE14" s="279"/>
      <c r="BS14" s="17" t="s">
        <v>6</v>
      </c>
    </row>
    <row r="15" spans="1:74" ht="6.9" customHeight="1">
      <c r="B15" s="20"/>
      <c r="AR15" s="20"/>
      <c r="BE15" s="279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279"/>
      <c r="BS16" s="17" t="s">
        <v>4</v>
      </c>
    </row>
    <row r="17" spans="2:71" ht="18.45" customHeight="1">
      <c r="B17" s="20"/>
      <c r="E17" s="25" t="s">
        <v>32</v>
      </c>
      <c r="AK17" s="27" t="s">
        <v>28</v>
      </c>
      <c r="AN17" s="25" t="s">
        <v>19</v>
      </c>
      <c r="AR17" s="20"/>
      <c r="BE17" s="279"/>
      <c r="BS17" s="17" t="s">
        <v>33</v>
      </c>
    </row>
    <row r="18" spans="2:71" ht="6.9" customHeight="1">
      <c r="B18" s="20"/>
      <c r="AR18" s="20"/>
      <c r="BE18" s="279"/>
      <c r="BS18" s="17" t="s">
        <v>6</v>
      </c>
    </row>
    <row r="19" spans="2:71" ht="12" customHeight="1">
      <c r="B19" s="20"/>
      <c r="D19" s="27" t="s">
        <v>34</v>
      </c>
      <c r="AK19" s="27" t="s">
        <v>26</v>
      </c>
      <c r="AN19" s="25" t="s">
        <v>19</v>
      </c>
      <c r="AR19" s="20"/>
      <c r="BE19" s="279"/>
      <c r="BS19" s="17" t="s">
        <v>6</v>
      </c>
    </row>
    <row r="20" spans="2:71" ht="18.45" customHeight="1">
      <c r="B20" s="20"/>
      <c r="E20" s="25" t="s">
        <v>22</v>
      </c>
      <c r="AK20" s="27" t="s">
        <v>28</v>
      </c>
      <c r="AN20" s="25" t="s">
        <v>19</v>
      </c>
      <c r="AR20" s="20"/>
      <c r="BE20" s="279"/>
      <c r="BS20" s="17" t="s">
        <v>4</v>
      </c>
    </row>
    <row r="21" spans="2:71" ht="6.9" customHeight="1">
      <c r="B21" s="20"/>
      <c r="AR21" s="20"/>
      <c r="BE21" s="279"/>
    </row>
    <row r="22" spans="2:71" ht="12" customHeight="1">
      <c r="B22" s="20"/>
      <c r="D22" s="27" t="s">
        <v>35</v>
      </c>
      <c r="AR22" s="20"/>
      <c r="BE22" s="279"/>
    </row>
    <row r="23" spans="2:71" ht="52.8" customHeight="1">
      <c r="B23" s="20"/>
      <c r="E23" s="285" t="s">
        <v>36</v>
      </c>
      <c r="F23" s="285"/>
      <c r="G23" s="285"/>
      <c r="H23" s="285"/>
      <c r="I23" s="285"/>
      <c r="J23" s="285"/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  <c r="AA23" s="285"/>
      <c r="AB23" s="285"/>
      <c r="AC23" s="285"/>
      <c r="AD23" s="285"/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R23" s="20"/>
      <c r="BE23" s="279"/>
    </row>
    <row r="24" spans="2:71" ht="6.9" customHeight="1">
      <c r="B24" s="20"/>
      <c r="AR24" s="20"/>
      <c r="BE24" s="279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9"/>
    </row>
    <row r="26" spans="2:71" s="1" customFormat="1" ht="25.95" customHeight="1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6">
        <f>ROUND(AG54,2)</f>
        <v>0</v>
      </c>
      <c r="AL26" s="287"/>
      <c r="AM26" s="287"/>
      <c r="AN26" s="287"/>
      <c r="AO26" s="287"/>
      <c r="AR26" s="32"/>
      <c r="BE26" s="279"/>
    </row>
    <row r="27" spans="2:71" s="1" customFormat="1" ht="6.9" customHeight="1">
      <c r="B27" s="32"/>
      <c r="AR27" s="32"/>
      <c r="BE27" s="279"/>
    </row>
    <row r="28" spans="2:71" s="1" customFormat="1" ht="13.2">
      <c r="B28" s="32"/>
      <c r="L28" s="288" t="s">
        <v>38</v>
      </c>
      <c r="M28" s="288"/>
      <c r="N28" s="288"/>
      <c r="O28" s="288"/>
      <c r="P28" s="288"/>
      <c r="W28" s="288" t="s">
        <v>39</v>
      </c>
      <c r="X28" s="288"/>
      <c r="Y28" s="288"/>
      <c r="Z28" s="288"/>
      <c r="AA28" s="288"/>
      <c r="AB28" s="288"/>
      <c r="AC28" s="288"/>
      <c r="AD28" s="288"/>
      <c r="AE28" s="288"/>
      <c r="AK28" s="288" t="s">
        <v>40</v>
      </c>
      <c r="AL28" s="288"/>
      <c r="AM28" s="288"/>
      <c r="AN28" s="288"/>
      <c r="AO28" s="288"/>
      <c r="AR28" s="32"/>
      <c r="BE28" s="279"/>
    </row>
    <row r="29" spans="2:71" s="2" customFormat="1" ht="14.4" customHeight="1">
      <c r="B29" s="36"/>
      <c r="D29" s="27" t="s">
        <v>41</v>
      </c>
      <c r="F29" s="27" t="s">
        <v>42</v>
      </c>
      <c r="L29" s="273">
        <v>0.21</v>
      </c>
      <c r="M29" s="272"/>
      <c r="N29" s="272"/>
      <c r="O29" s="272"/>
      <c r="P29" s="272"/>
      <c r="W29" s="271">
        <f>ROUND(AZ54, 2)</f>
        <v>0</v>
      </c>
      <c r="X29" s="272"/>
      <c r="Y29" s="272"/>
      <c r="Z29" s="272"/>
      <c r="AA29" s="272"/>
      <c r="AB29" s="272"/>
      <c r="AC29" s="272"/>
      <c r="AD29" s="272"/>
      <c r="AE29" s="272"/>
      <c r="AK29" s="271">
        <f>ROUND(AV54, 2)</f>
        <v>0</v>
      </c>
      <c r="AL29" s="272"/>
      <c r="AM29" s="272"/>
      <c r="AN29" s="272"/>
      <c r="AO29" s="272"/>
      <c r="AR29" s="36"/>
      <c r="BE29" s="280"/>
    </row>
    <row r="30" spans="2:71" s="2" customFormat="1" ht="14.4" customHeight="1">
      <c r="B30" s="36"/>
      <c r="F30" s="27" t="s">
        <v>43</v>
      </c>
      <c r="L30" s="273">
        <v>0.12</v>
      </c>
      <c r="M30" s="272"/>
      <c r="N30" s="272"/>
      <c r="O30" s="272"/>
      <c r="P30" s="272"/>
      <c r="W30" s="271">
        <f>ROUND(BA54, 2)</f>
        <v>0</v>
      </c>
      <c r="X30" s="272"/>
      <c r="Y30" s="272"/>
      <c r="Z30" s="272"/>
      <c r="AA30" s="272"/>
      <c r="AB30" s="272"/>
      <c r="AC30" s="272"/>
      <c r="AD30" s="272"/>
      <c r="AE30" s="272"/>
      <c r="AK30" s="271">
        <f>ROUND(AW54, 2)</f>
        <v>0</v>
      </c>
      <c r="AL30" s="272"/>
      <c r="AM30" s="272"/>
      <c r="AN30" s="272"/>
      <c r="AO30" s="272"/>
      <c r="AR30" s="36"/>
      <c r="BE30" s="280"/>
    </row>
    <row r="31" spans="2:71" s="2" customFormat="1" ht="14.4" hidden="1" customHeight="1">
      <c r="B31" s="36"/>
      <c r="F31" s="27" t="s">
        <v>44</v>
      </c>
      <c r="L31" s="273">
        <v>0.21</v>
      </c>
      <c r="M31" s="272"/>
      <c r="N31" s="272"/>
      <c r="O31" s="272"/>
      <c r="P31" s="272"/>
      <c r="W31" s="271">
        <f>ROUND(BB54, 2)</f>
        <v>0</v>
      </c>
      <c r="X31" s="272"/>
      <c r="Y31" s="272"/>
      <c r="Z31" s="272"/>
      <c r="AA31" s="272"/>
      <c r="AB31" s="272"/>
      <c r="AC31" s="272"/>
      <c r="AD31" s="272"/>
      <c r="AE31" s="272"/>
      <c r="AK31" s="271">
        <v>0</v>
      </c>
      <c r="AL31" s="272"/>
      <c r="AM31" s="272"/>
      <c r="AN31" s="272"/>
      <c r="AO31" s="272"/>
      <c r="AR31" s="36"/>
      <c r="BE31" s="280"/>
    </row>
    <row r="32" spans="2:71" s="2" customFormat="1" ht="14.4" hidden="1" customHeight="1">
      <c r="B32" s="36"/>
      <c r="F32" s="27" t="s">
        <v>45</v>
      </c>
      <c r="L32" s="273">
        <v>0.12</v>
      </c>
      <c r="M32" s="272"/>
      <c r="N32" s="272"/>
      <c r="O32" s="272"/>
      <c r="P32" s="272"/>
      <c r="W32" s="271">
        <f>ROUND(BC54, 2)</f>
        <v>0</v>
      </c>
      <c r="X32" s="272"/>
      <c r="Y32" s="272"/>
      <c r="Z32" s="272"/>
      <c r="AA32" s="272"/>
      <c r="AB32" s="272"/>
      <c r="AC32" s="272"/>
      <c r="AD32" s="272"/>
      <c r="AE32" s="272"/>
      <c r="AK32" s="271">
        <v>0</v>
      </c>
      <c r="AL32" s="272"/>
      <c r="AM32" s="272"/>
      <c r="AN32" s="272"/>
      <c r="AO32" s="272"/>
      <c r="AR32" s="36"/>
      <c r="BE32" s="280"/>
    </row>
    <row r="33" spans="2:44" s="2" customFormat="1" ht="14.4" hidden="1" customHeight="1">
      <c r="B33" s="36"/>
      <c r="F33" s="27" t="s">
        <v>46</v>
      </c>
      <c r="L33" s="273">
        <v>0</v>
      </c>
      <c r="M33" s="272"/>
      <c r="N33" s="272"/>
      <c r="O33" s="272"/>
      <c r="P33" s="272"/>
      <c r="W33" s="271">
        <f>ROUND(BD54, 2)</f>
        <v>0</v>
      </c>
      <c r="X33" s="272"/>
      <c r="Y33" s="272"/>
      <c r="Z33" s="272"/>
      <c r="AA33" s="272"/>
      <c r="AB33" s="272"/>
      <c r="AC33" s="272"/>
      <c r="AD33" s="272"/>
      <c r="AE33" s="272"/>
      <c r="AK33" s="271">
        <v>0</v>
      </c>
      <c r="AL33" s="272"/>
      <c r="AM33" s="272"/>
      <c r="AN33" s="272"/>
      <c r="AO33" s="272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77" t="s">
        <v>49</v>
      </c>
      <c r="Y35" s="275"/>
      <c r="Z35" s="275"/>
      <c r="AA35" s="275"/>
      <c r="AB35" s="275"/>
      <c r="AC35" s="39"/>
      <c r="AD35" s="39"/>
      <c r="AE35" s="39"/>
      <c r="AF35" s="39"/>
      <c r="AG35" s="39"/>
      <c r="AH35" s="39"/>
      <c r="AI35" s="39"/>
      <c r="AJ35" s="39"/>
      <c r="AK35" s="274">
        <f>SUM(AK26:AK33)</f>
        <v>0</v>
      </c>
      <c r="AL35" s="275"/>
      <c r="AM35" s="275"/>
      <c r="AN35" s="275"/>
      <c r="AO35" s="276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50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01042024</v>
      </c>
      <c r="AR44" s="45"/>
    </row>
    <row r="45" spans="2:44" s="4" customFormat="1" ht="36.9" customHeight="1">
      <c r="B45" s="46"/>
      <c r="C45" s="47" t="s">
        <v>16</v>
      </c>
      <c r="L45" s="298" t="str">
        <f>K6</f>
        <v>Stavební úprava pož. zbrojnice Kaznějov</v>
      </c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 xml:space="preserve"> </v>
      </c>
      <c r="AI47" s="27" t="s">
        <v>23</v>
      </c>
      <c r="AM47" s="300" t="str">
        <f>IF(AN8= "","",AN8)</f>
        <v>2. 4. 2024</v>
      </c>
      <c r="AN47" s="300"/>
      <c r="AR47" s="32"/>
    </row>
    <row r="48" spans="2:44" s="1" customFormat="1" ht="6.9" customHeight="1">
      <c r="B48" s="32"/>
      <c r="AR48" s="32"/>
    </row>
    <row r="49" spans="1:91" s="1" customFormat="1" ht="15.15" customHeight="1">
      <c r="B49" s="32"/>
      <c r="C49" s="27" t="s">
        <v>25</v>
      </c>
      <c r="L49" s="3" t="str">
        <f>IF(E11= "","",E11)</f>
        <v>Měsrto Kaznějov</v>
      </c>
      <c r="AI49" s="27" t="s">
        <v>31</v>
      </c>
      <c r="AM49" s="301" t="str">
        <f>IF(E17="","",E17)</f>
        <v>Radim Hucl</v>
      </c>
      <c r="AN49" s="302"/>
      <c r="AO49" s="302"/>
      <c r="AP49" s="302"/>
      <c r="AR49" s="32"/>
      <c r="AS49" s="303" t="s">
        <v>51</v>
      </c>
      <c r="AT49" s="304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301" t="str">
        <f>IF(E20="","",E20)</f>
        <v xml:space="preserve"> </v>
      </c>
      <c r="AN50" s="302"/>
      <c r="AO50" s="302"/>
      <c r="AP50" s="302"/>
      <c r="AR50" s="32"/>
      <c r="AS50" s="305"/>
      <c r="AT50" s="306"/>
      <c r="BD50" s="53"/>
    </row>
    <row r="51" spans="1:91" s="1" customFormat="1" ht="10.8" customHeight="1">
      <c r="B51" s="32"/>
      <c r="AR51" s="32"/>
      <c r="AS51" s="305"/>
      <c r="AT51" s="306"/>
      <c r="BD51" s="53"/>
    </row>
    <row r="52" spans="1:91" s="1" customFormat="1" ht="29.25" customHeight="1">
      <c r="B52" s="32"/>
      <c r="C52" s="292" t="s">
        <v>52</v>
      </c>
      <c r="D52" s="293"/>
      <c r="E52" s="293"/>
      <c r="F52" s="293"/>
      <c r="G52" s="293"/>
      <c r="H52" s="54"/>
      <c r="I52" s="295" t="s">
        <v>53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4" t="s">
        <v>54</v>
      </c>
      <c r="AH52" s="293"/>
      <c r="AI52" s="293"/>
      <c r="AJ52" s="293"/>
      <c r="AK52" s="293"/>
      <c r="AL52" s="293"/>
      <c r="AM52" s="293"/>
      <c r="AN52" s="295" t="s">
        <v>55</v>
      </c>
      <c r="AO52" s="293"/>
      <c r="AP52" s="293"/>
      <c r="AQ52" s="55" t="s">
        <v>56</v>
      </c>
      <c r="AR52" s="32"/>
      <c r="AS52" s="56" t="s">
        <v>57</v>
      </c>
      <c r="AT52" s="57" t="s">
        <v>58</v>
      </c>
      <c r="AU52" s="57" t="s">
        <v>59</v>
      </c>
      <c r="AV52" s="57" t="s">
        <v>60</v>
      </c>
      <c r="AW52" s="57" t="s">
        <v>61</v>
      </c>
      <c r="AX52" s="57" t="s">
        <v>62</v>
      </c>
      <c r="AY52" s="57" t="s">
        <v>63</v>
      </c>
      <c r="AZ52" s="57" t="s">
        <v>64</v>
      </c>
      <c r="BA52" s="57" t="s">
        <v>65</v>
      </c>
      <c r="BB52" s="57" t="s">
        <v>66</v>
      </c>
      <c r="BC52" s="57" t="s">
        <v>67</v>
      </c>
      <c r="BD52" s="58" t="s">
        <v>68</v>
      </c>
    </row>
    <row r="53" spans="1:91" s="1" customFormat="1" ht="10.8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69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6">
        <f>ROUND(SUM(AG55:AG59),2)</f>
        <v>0</v>
      </c>
      <c r="AH54" s="296"/>
      <c r="AI54" s="296"/>
      <c r="AJ54" s="296"/>
      <c r="AK54" s="296"/>
      <c r="AL54" s="296"/>
      <c r="AM54" s="296"/>
      <c r="AN54" s="297">
        <f t="shared" ref="AN54:AN59" si="0">SUM(AG54,AT54)</f>
        <v>0</v>
      </c>
      <c r="AO54" s="297"/>
      <c r="AP54" s="297"/>
      <c r="AQ54" s="64" t="s">
        <v>19</v>
      </c>
      <c r="AR54" s="60"/>
      <c r="AS54" s="65">
        <f>ROUND(SUM(AS55:AS59),2)</f>
        <v>0</v>
      </c>
      <c r="AT54" s="66">
        <f t="shared" ref="AT54:AT59" si="1">ROUND(SUM(AV54:AW54),2)</f>
        <v>0</v>
      </c>
      <c r="AU54" s="67">
        <f>ROUND(SUM(AU55:AU59),5)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ROUND(SUM(AZ55:AZ59),2)</f>
        <v>0</v>
      </c>
      <c r="BA54" s="66">
        <f>ROUND(SUM(BA55:BA59),2)</f>
        <v>0</v>
      </c>
      <c r="BB54" s="66">
        <f>ROUND(SUM(BB55:BB59),2)</f>
        <v>0</v>
      </c>
      <c r="BC54" s="66">
        <f>ROUND(SUM(BC55:BC59),2)</f>
        <v>0</v>
      </c>
      <c r="BD54" s="68">
        <f>ROUND(SUM(BD55:BD59),2)</f>
        <v>0</v>
      </c>
      <c r="BS54" s="69" t="s">
        <v>70</v>
      </c>
      <c r="BT54" s="69" t="s">
        <v>71</v>
      </c>
      <c r="BU54" s="70" t="s">
        <v>72</v>
      </c>
      <c r="BV54" s="69" t="s">
        <v>73</v>
      </c>
      <c r="BW54" s="69" t="s">
        <v>5</v>
      </c>
      <c r="BX54" s="69" t="s">
        <v>74</v>
      </c>
      <c r="CL54" s="69" t="s">
        <v>19</v>
      </c>
    </row>
    <row r="55" spans="1:91" s="6" customFormat="1" ht="16.5" customHeight="1">
      <c r="A55" s="71" t="s">
        <v>75</v>
      </c>
      <c r="B55" s="72"/>
      <c r="C55" s="73"/>
      <c r="D55" s="291" t="s">
        <v>76</v>
      </c>
      <c r="E55" s="291"/>
      <c r="F55" s="291"/>
      <c r="G55" s="291"/>
      <c r="H55" s="291"/>
      <c r="I55" s="74"/>
      <c r="J55" s="291" t="s">
        <v>77</v>
      </c>
      <c r="K55" s="291"/>
      <c r="L55" s="291"/>
      <c r="M55" s="291"/>
      <c r="N55" s="291"/>
      <c r="O55" s="291"/>
      <c r="P55" s="291"/>
      <c r="Q55" s="291"/>
      <c r="R55" s="291"/>
      <c r="S55" s="291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1"/>
      <c r="AF55" s="291"/>
      <c r="AG55" s="289">
        <f>'D.1.1 - Architektonicko-s...'!J30</f>
        <v>0</v>
      </c>
      <c r="AH55" s="290"/>
      <c r="AI55" s="290"/>
      <c r="AJ55" s="290"/>
      <c r="AK55" s="290"/>
      <c r="AL55" s="290"/>
      <c r="AM55" s="290"/>
      <c r="AN55" s="289">
        <f t="shared" si="0"/>
        <v>0</v>
      </c>
      <c r="AO55" s="290"/>
      <c r="AP55" s="290"/>
      <c r="AQ55" s="75" t="s">
        <v>78</v>
      </c>
      <c r="AR55" s="72"/>
      <c r="AS55" s="76">
        <v>0</v>
      </c>
      <c r="AT55" s="77">
        <f t="shared" si="1"/>
        <v>0</v>
      </c>
      <c r="AU55" s="78">
        <f>'D.1.1 - Architektonicko-s...'!P114</f>
        <v>0</v>
      </c>
      <c r="AV55" s="77">
        <f>'D.1.1 - Architektonicko-s...'!J33</f>
        <v>0</v>
      </c>
      <c r="AW55" s="77">
        <f>'D.1.1 - Architektonicko-s...'!J34</f>
        <v>0</v>
      </c>
      <c r="AX55" s="77">
        <f>'D.1.1 - Architektonicko-s...'!J35</f>
        <v>0</v>
      </c>
      <c r="AY55" s="77">
        <f>'D.1.1 - Architektonicko-s...'!J36</f>
        <v>0</v>
      </c>
      <c r="AZ55" s="77">
        <f>'D.1.1 - Architektonicko-s...'!F33</f>
        <v>0</v>
      </c>
      <c r="BA55" s="77">
        <f>'D.1.1 - Architektonicko-s...'!F34</f>
        <v>0</v>
      </c>
      <c r="BB55" s="77">
        <f>'D.1.1 - Architektonicko-s...'!F35</f>
        <v>0</v>
      </c>
      <c r="BC55" s="77">
        <f>'D.1.1 - Architektonicko-s...'!F36</f>
        <v>0</v>
      </c>
      <c r="BD55" s="79">
        <f>'D.1.1 - Architektonicko-s...'!F37</f>
        <v>0</v>
      </c>
      <c r="BT55" s="80" t="s">
        <v>79</v>
      </c>
      <c r="BV55" s="80" t="s">
        <v>73</v>
      </c>
      <c r="BW55" s="80" t="s">
        <v>80</v>
      </c>
      <c r="BX55" s="80" t="s">
        <v>5</v>
      </c>
      <c r="CL55" s="80" t="s">
        <v>19</v>
      </c>
      <c r="CM55" s="80" t="s">
        <v>81</v>
      </c>
    </row>
    <row r="56" spans="1:91" s="6" customFormat="1" ht="16.5" customHeight="1">
      <c r="A56" s="71" t="s">
        <v>75</v>
      </c>
      <c r="B56" s="72"/>
      <c r="C56" s="73"/>
      <c r="D56" s="291" t="s">
        <v>82</v>
      </c>
      <c r="E56" s="291"/>
      <c r="F56" s="291"/>
      <c r="G56" s="291"/>
      <c r="H56" s="291"/>
      <c r="I56" s="74"/>
      <c r="J56" s="291" t="s">
        <v>83</v>
      </c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89">
        <f>'D.1.3 - ZTI'!J30</f>
        <v>0</v>
      </c>
      <c r="AH56" s="290"/>
      <c r="AI56" s="290"/>
      <c r="AJ56" s="290"/>
      <c r="AK56" s="290"/>
      <c r="AL56" s="290"/>
      <c r="AM56" s="290"/>
      <c r="AN56" s="289">
        <f t="shared" si="0"/>
        <v>0</v>
      </c>
      <c r="AO56" s="290"/>
      <c r="AP56" s="290"/>
      <c r="AQ56" s="75" t="s">
        <v>78</v>
      </c>
      <c r="AR56" s="72"/>
      <c r="AS56" s="76">
        <v>0</v>
      </c>
      <c r="AT56" s="77">
        <f t="shared" si="1"/>
        <v>0</v>
      </c>
      <c r="AU56" s="78">
        <f>'D.1.3 - ZTI'!P85</f>
        <v>0</v>
      </c>
      <c r="AV56" s="77">
        <f>'D.1.3 - ZTI'!J33</f>
        <v>0</v>
      </c>
      <c r="AW56" s="77">
        <f>'D.1.3 - ZTI'!J34</f>
        <v>0</v>
      </c>
      <c r="AX56" s="77">
        <f>'D.1.3 - ZTI'!J35</f>
        <v>0</v>
      </c>
      <c r="AY56" s="77">
        <f>'D.1.3 - ZTI'!J36</f>
        <v>0</v>
      </c>
      <c r="AZ56" s="77">
        <f>'D.1.3 - ZTI'!F33</f>
        <v>0</v>
      </c>
      <c r="BA56" s="77">
        <f>'D.1.3 - ZTI'!F34</f>
        <v>0</v>
      </c>
      <c r="BB56" s="77">
        <f>'D.1.3 - ZTI'!F35</f>
        <v>0</v>
      </c>
      <c r="BC56" s="77">
        <f>'D.1.3 - ZTI'!F36</f>
        <v>0</v>
      </c>
      <c r="BD56" s="79">
        <f>'D.1.3 - ZTI'!F37</f>
        <v>0</v>
      </c>
      <c r="BT56" s="80" t="s">
        <v>79</v>
      </c>
      <c r="BV56" s="80" t="s">
        <v>73</v>
      </c>
      <c r="BW56" s="80" t="s">
        <v>84</v>
      </c>
      <c r="BX56" s="80" t="s">
        <v>5</v>
      </c>
      <c r="CL56" s="80" t="s">
        <v>19</v>
      </c>
      <c r="CM56" s="80" t="s">
        <v>81</v>
      </c>
    </row>
    <row r="57" spans="1:91" s="6" customFormat="1" ht="16.5" customHeight="1">
      <c r="A57" s="71" t="s">
        <v>75</v>
      </c>
      <c r="B57" s="72"/>
      <c r="C57" s="73"/>
      <c r="D57" s="291" t="s">
        <v>85</v>
      </c>
      <c r="E57" s="291"/>
      <c r="F57" s="291"/>
      <c r="G57" s="291"/>
      <c r="H57" s="291"/>
      <c r="I57" s="74"/>
      <c r="J57" s="291" t="s">
        <v>86</v>
      </c>
      <c r="K57" s="291"/>
      <c r="L57" s="291"/>
      <c r="M57" s="291"/>
      <c r="N57" s="291"/>
      <c r="O57" s="291"/>
      <c r="P57" s="291"/>
      <c r="Q57" s="291"/>
      <c r="R57" s="29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89">
        <f>'D.1.5.1 - Vytápění'!J30</f>
        <v>0</v>
      </c>
      <c r="AH57" s="290"/>
      <c r="AI57" s="290"/>
      <c r="AJ57" s="290"/>
      <c r="AK57" s="290"/>
      <c r="AL57" s="290"/>
      <c r="AM57" s="290"/>
      <c r="AN57" s="289">
        <f t="shared" si="0"/>
        <v>0</v>
      </c>
      <c r="AO57" s="290"/>
      <c r="AP57" s="290"/>
      <c r="AQ57" s="75" t="s">
        <v>78</v>
      </c>
      <c r="AR57" s="72"/>
      <c r="AS57" s="76">
        <v>0</v>
      </c>
      <c r="AT57" s="77">
        <f t="shared" si="1"/>
        <v>0</v>
      </c>
      <c r="AU57" s="78">
        <f>'D.1.5.1 - Vytápění'!P91</f>
        <v>0</v>
      </c>
      <c r="AV57" s="77">
        <f>'D.1.5.1 - Vytápění'!J33</f>
        <v>0</v>
      </c>
      <c r="AW57" s="77">
        <f>'D.1.5.1 - Vytápění'!J34</f>
        <v>0</v>
      </c>
      <c r="AX57" s="77">
        <f>'D.1.5.1 - Vytápění'!J35</f>
        <v>0</v>
      </c>
      <c r="AY57" s="77">
        <f>'D.1.5.1 - Vytápění'!J36</f>
        <v>0</v>
      </c>
      <c r="AZ57" s="77">
        <f>'D.1.5.1 - Vytápění'!F33</f>
        <v>0</v>
      </c>
      <c r="BA57" s="77">
        <f>'D.1.5.1 - Vytápění'!F34</f>
        <v>0</v>
      </c>
      <c r="BB57" s="77">
        <f>'D.1.5.1 - Vytápění'!F35</f>
        <v>0</v>
      </c>
      <c r="BC57" s="77">
        <f>'D.1.5.1 - Vytápění'!F36</f>
        <v>0</v>
      </c>
      <c r="BD57" s="79">
        <f>'D.1.5.1 - Vytápění'!F37</f>
        <v>0</v>
      </c>
      <c r="BT57" s="80" t="s">
        <v>79</v>
      </c>
      <c r="BV57" s="80" t="s">
        <v>73</v>
      </c>
      <c r="BW57" s="80" t="s">
        <v>87</v>
      </c>
      <c r="BX57" s="80" t="s">
        <v>5</v>
      </c>
      <c r="CL57" s="80" t="s">
        <v>19</v>
      </c>
      <c r="CM57" s="80" t="s">
        <v>81</v>
      </c>
    </row>
    <row r="58" spans="1:91" s="6" customFormat="1" ht="16.5" customHeight="1">
      <c r="A58" s="71" t="s">
        <v>75</v>
      </c>
      <c r="B58" s="72"/>
      <c r="C58" s="73"/>
      <c r="D58" s="291" t="s">
        <v>88</v>
      </c>
      <c r="E58" s="291"/>
      <c r="F58" s="291"/>
      <c r="G58" s="291"/>
      <c r="H58" s="291"/>
      <c r="I58" s="74"/>
      <c r="J58" s="291" t="s">
        <v>89</v>
      </c>
      <c r="K58" s="291"/>
      <c r="L58" s="291"/>
      <c r="M58" s="291"/>
      <c r="N58" s="291"/>
      <c r="O58" s="291"/>
      <c r="P58" s="291"/>
      <c r="Q58" s="291"/>
      <c r="R58" s="291"/>
      <c r="S58" s="291"/>
      <c r="T58" s="291"/>
      <c r="U58" s="291"/>
      <c r="V58" s="291"/>
      <c r="W58" s="291"/>
      <c r="X58" s="291"/>
      <c r="Y58" s="291"/>
      <c r="Z58" s="291"/>
      <c r="AA58" s="291"/>
      <c r="AB58" s="291"/>
      <c r="AC58" s="291"/>
      <c r="AD58" s="291"/>
      <c r="AE58" s="291"/>
      <c r="AF58" s="291"/>
      <c r="AG58" s="289">
        <f>'D.1.5.2 - VZT'!J30</f>
        <v>0</v>
      </c>
      <c r="AH58" s="290"/>
      <c r="AI58" s="290"/>
      <c r="AJ58" s="290"/>
      <c r="AK58" s="290"/>
      <c r="AL58" s="290"/>
      <c r="AM58" s="290"/>
      <c r="AN58" s="289">
        <f t="shared" si="0"/>
        <v>0</v>
      </c>
      <c r="AO58" s="290"/>
      <c r="AP58" s="290"/>
      <c r="AQ58" s="75" t="s">
        <v>78</v>
      </c>
      <c r="AR58" s="72"/>
      <c r="AS58" s="76">
        <v>0</v>
      </c>
      <c r="AT58" s="77">
        <f t="shared" si="1"/>
        <v>0</v>
      </c>
      <c r="AU58" s="78">
        <f>'D.1.5.2 - VZT'!P80</f>
        <v>0</v>
      </c>
      <c r="AV58" s="77">
        <f>'D.1.5.2 - VZT'!J33</f>
        <v>0</v>
      </c>
      <c r="AW58" s="77">
        <f>'D.1.5.2 - VZT'!J34</f>
        <v>0</v>
      </c>
      <c r="AX58" s="77">
        <f>'D.1.5.2 - VZT'!J35</f>
        <v>0</v>
      </c>
      <c r="AY58" s="77">
        <f>'D.1.5.2 - VZT'!J36</f>
        <v>0</v>
      </c>
      <c r="AZ58" s="77">
        <f>'D.1.5.2 - VZT'!F33</f>
        <v>0</v>
      </c>
      <c r="BA58" s="77">
        <f>'D.1.5.2 - VZT'!F34</f>
        <v>0</v>
      </c>
      <c r="BB58" s="77">
        <f>'D.1.5.2 - VZT'!F35</f>
        <v>0</v>
      </c>
      <c r="BC58" s="77">
        <f>'D.1.5.2 - VZT'!F36</f>
        <v>0</v>
      </c>
      <c r="BD58" s="79">
        <f>'D.1.5.2 - VZT'!F37</f>
        <v>0</v>
      </c>
      <c r="BT58" s="80" t="s">
        <v>79</v>
      </c>
      <c r="BV58" s="80" t="s">
        <v>73</v>
      </c>
      <c r="BW58" s="80" t="s">
        <v>90</v>
      </c>
      <c r="BX58" s="80" t="s">
        <v>5</v>
      </c>
      <c r="CL58" s="80" t="s">
        <v>19</v>
      </c>
      <c r="CM58" s="80" t="s">
        <v>81</v>
      </c>
    </row>
    <row r="59" spans="1:91" s="6" customFormat="1" ht="16.5" customHeight="1">
      <c r="A59" s="71" t="s">
        <v>75</v>
      </c>
      <c r="B59" s="72"/>
      <c r="C59" s="73"/>
      <c r="D59" s="291" t="s">
        <v>91</v>
      </c>
      <c r="E59" s="291"/>
      <c r="F59" s="291"/>
      <c r="G59" s="291"/>
      <c r="H59" s="291"/>
      <c r="I59" s="74"/>
      <c r="J59" s="291" t="s">
        <v>92</v>
      </c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1"/>
      <c r="W59" s="291"/>
      <c r="X59" s="291"/>
      <c r="Y59" s="291"/>
      <c r="Z59" s="291"/>
      <c r="AA59" s="291"/>
      <c r="AB59" s="291"/>
      <c r="AC59" s="291"/>
      <c r="AD59" s="291"/>
      <c r="AE59" s="291"/>
      <c r="AF59" s="291"/>
      <c r="AG59" s="289">
        <f>'D.1.7. - D.1.7. Elektro N...'!J30</f>
        <v>0</v>
      </c>
      <c r="AH59" s="290"/>
      <c r="AI59" s="290"/>
      <c r="AJ59" s="290"/>
      <c r="AK59" s="290"/>
      <c r="AL59" s="290"/>
      <c r="AM59" s="290"/>
      <c r="AN59" s="289">
        <f t="shared" si="0"/>
        <v>0</v>
      </c>
      <c r="AO59" s="290"/>
      <c r="AP59" s="290"/>
      <c r="AQ59" s="75" t="s">
        <v>78</v>
      </c>
      <c r="AR59" s="72"/>
      <c r="AS59" s="81">
        <v>0</v>
      </c>
      <c r="AT59" s="82">
        <f t="shared" si="1"/>
        <v>0</v>
      </c>
      <c r="AU59" s="83">
        <f>'D.1.7. - D.1.7. Elektro N...'!P87</f>
        <v>0</v>
      </c>
      <c r="AV59" s="82">
        <f>'D.1.7. - D.1.7. Elektro N...'!J33</f>
        <v>0</v>
      </c>
      <c r="AW59" s="82">
        <f>'D.1.7. - D.1.7. Elektro N...'!J34</f>
        <v>0</v>
      </c>
      <c r="AX59" s="82">
        <f>'D.1.7. - D.1.7. Elektro N...'!J35</f>
        <v>0</v>
      </c>
      <c r="AY59" s="82">
        <f>'D.1.7. - D.1.7. Elektro N...'!J36</f>
        <v>0</v>
      </c>
      <c r="AZ59" s="82">
        <f>'D.1.7. - D.1.7. Elektro N...'!F33</f>
        <v>0</v>
      </c>
      <c r="BA59" s="82">
        <f>'D.1.7. - D.1.7. Elektro N...'!F34</f>
        <v>0</v>
      </c>
      <c r="BB59" s="82">
        <f>'D.1.7. - D.1.7. Elektro N...'!F35</f>
        <v>0</v>
      </c>
      <c r="BC59" s="82">
        <f>'D.1.7. - D.1.7. Elektro N...'!F36</f>
        <v>0</v>
      </c>
      <c r="BD59" s="84">
        <f>'D.1.7. - D.1.7. Elektro N...'!F37</f>
        <v>0</v>
      </c>
      <c r="BT59" s="80" t="s">
        <v>79</v>
      </c>
      <c r="BV59" s="80" t="s">
        <v>73</v>
      </c>
      <c r="BW59" s="80" t="s">
        <v>93</v>
      </c>
      <c r="BX59" s="80" t="s">
        <v>5</v>
      </c>
      <c r="CL59" s="80" t="s">
        <v>19</v>
      </c>
      <c r="CM59" s="80" t="s">
        <v>81</v>
      </c>
    </row>
    <row r="60" spans="1:91" s="1" customFormat="1" ht="30" customHeight="1">
      <c r="B60" s="32"/>
      <c r="AR60" s="32"/>
    </row>
    <row r="61" spans="1:91" s="1" customFormat="1" ht="6.9" customHeight="1"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32"/>
    </row>
  </sheetData>
  <sheetProtection algorithmName="SHA-512" hashValue="DCAQO0LexUZ8f7FLnqfeme8dxe/pyc+CcP1xosKFwi3FOK6SwKIBE5f97gLUk6uzWHtyOU9NuwPtDKWB/p1UdQ==" saltValue="g+1B69V7BvBQYpxfg72jhO791o/3idYMxfFj1wVPPCjrDPF9Rx+4l2Ywp8CltnFaC8NVWHUaJCGcQTxUR90+ww==" spinCount="100000" sheet="1" objects="1" scenarios="1" formatColumns="0" formatRows="0"/>
  <mergeCells count="58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AK30:AO30"/>
    <mergeCell ref="L30:P30"/>
    <mergeCell ref="W30:AE30"/>
    <mergeCell ref="L31:P31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D.1.1 - Architektonicko-s...'!C2" display="/" xr:uid="{00000000-0004-0000-0000-000000000000}"/>
    <hyperlink ref="A56" location="'D.1.3 - ZTI'!C2" display="/" xr:uid="{00000000-0004-0000-0000-000001000000}"/>
    <hyperlink ref="A57" location="'D.1.5.1 - Vytápění'!C2" display="/" xr:uid="{00000000-0004-0000-0000-000002000000}"/>
    <hyperlink ref="A58" location="'D.1.5.2 - VZT'!C2" display="/" xr:uid="{00000000-0004-0000-0000-000003000000}"/>
    <hyperlink ref="A59" location="'D.1.7. - D.1.7. Elektro N...'!C2" display="/" xr:uid="{00000000-0004-0000-0000-000004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05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80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Stavební úprava pož. zbrojnice Kaznějov</v>
      </c>
      <c r="F7" s="309"/>
      <c r="G7" s="309"/>
      <c r="H7" s="309"/>
      <c r="L7" s="20"/>
    </row>
    <row r="8" spans="2:46" s="1" customFormat="1" ht="12" customHeight="1">
      <c r="B8" s="32"/>
      <c r="D8" s="27" t="s">
        <v>95</v>
      </c>
      <c r="L8" s="32"/>
    </row>
    <row r="9" spans="2:46" s="1" customFormat="1" ht="16.5" customHeight="1">
      <c r="B9" s="32"/>
      <c r="E9" s="298" t="s">
        <v>96</v>
      </c>
      <c r="F9" s="307"/>
      <c r="G9" s="307"/>
      <c r="H9" s="30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97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Měsrto Kaznějov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0" t="str">
        <f>'Rekapitulace stavby'!E14</f>
        <v>Vyplň údaj</v>
      </c>
      <c r="F18" s="281"/>
      <c r="G18" s="281"/>
      <c r="H18" s="28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285" t="s">
        <v>19</v>
      </c>
      <c r="F27" s="285"/>
      <c r="G27" s="285"/>
      <c r="H27" s="285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ROUND(J114,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ROUND((SUM(BE114:BE1404)),  2)</f>
        <v>0</v>
      </c>
      <c r="I33" s="89">
        <v>0.21</v>
      </c>
      <c r="J33" s="88">
        <f>ROUND(((SUM(BE114:BE1404))*I33),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ROUND((SUM(BF114:BF1404)),  2)</f>
        <v>0</v>
      </c>
      <c r="I34" s="89">
        <v>0.12</v>
      </c>
      <c r="J34" s="88">
        <f>ROUND(((SUM(BF114:BF1404))*I34),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ROUND((SUM(BG114:BG1404)),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ROUND((SUM(BH114:BH1404)),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ROUND((SUM(BI114:BI1404)),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Stavební úprava pož. zbrojnice Kaznějov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95</v>
      </c>
      <c r="L49" s="32"/>
    </row>
    <row r="50" spans="2:47" s="1" customFormat="1" ht="16.5" customHeight="1">
      <c r="B50" s="32"/>
      <c r="E50" s="298" t="str">
        <f>E9</f>
        <v>D.1.1 - Architektonicko-stavební řešení</v>
      </c>
      <c r="F50" s="307"/>
      <c r="G50" s="307"/>
      <c r="H50" s="307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Kaznějov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Měsrto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J114</f>
        <v>0</v>
      </c>
      <c r="L59" s="32"/>
      <c r="AU59" s="17" t="s">
        <v>101</v>
      </c>
    </row>
    <row r="60" spans="2:47" s="8" customFormat="1" ht="24.9" customHeight="1">
      <c r="B60" s="99"/>
      <c r="D60" s="100" t="s">
        <v>102</v>
      </c>
      <c r="E60" s="101"/>
      <c r="F60" s="101"/>
      <c r="G60" s="101"/>
      <c r="H60" s="101"/>
      <c r="I60" s="101"/>
      <c r="J60" s="102">
        <f>J115</f>
        <v>0</v>
      </c>
      <c r="L60" s="99"/>
    </row>
    <row r="61" spans="2:47" s="9" customFormat="1" ht="19.95" customHeight="1">
      <c r="B61" s="103"/>
      <c r="D61" s="104" t="s">
        <v>103</v>
      </c>
      <c r="E61" s="105"/>
      <c r="F61" s="105"/>
      <c r="G61" s="105"/>
      <c r="H61" s="105"/>
      <c r="I61" s="105"/>
      <c r="J61" s="106">
        <f>J116</f>
        <v>0</v>
      </c>
      <c r="L61" s="103"/>
    </row>
    <row r="62" spans="2:47" s="9" customFormat="1" ht="19.95" customHeight="1">
      <c r="B62" s="103"/>
      <c r="D62" s="104" t="s">
        <v>104</v>
      </c>
      <c r="E62" s="105"/>
      <c r="F62" s="105"/>
      <c r="G62" s="105"/>
      <c r="H62" s="105"/>
      <c r="I62" s="105"/>
      <c r="J62" s="106">
        <f>J159</f>
        <v>0</v>
      </c>
      <c r="L62" s="103"/>
    </row>
    <row r="63" spans="2:47" s="9" customFormat="1" ht="19.95" customHeight="1">
      <c r="B63" s="103"/>
      <c r="D63" s="104" t="s">
        <v>105</v>
      </c>
      <c r="E63" s="105"/>
      <c r="F63" s="105"/>
      <c r="G63" s="105"/>
      <c r="H63" s="105"/>
      <c r="I63" s="105"/>
      <c r="J63" s="106">
        <f>J172</f>
        <v>0</v>
      </c>
      <c r="L63" s="103"/>
    </row>
    <row r="64" spans="2:47" s="9" customFormat="1" ht="19.95" customHeight="1">
      <c r="B64" s="103"/>
      <c r="D64" s="104" t="s">
        <v>106</v>
      </c>
      <c r="E64" s="105"/>
      <c r="F64" s="105"/>
      <c r="G64" s="105"/>
      <c r="H64" s="105"/>
      <c r="I64" s="105"/>
      <c r="J64" s="106">
        <f>J232</f>
        <v>0</v>
      </c>
      <c r="L64" s="103"/>
    </row>
    <row r="65" spans="2:12" s="9" customFormat="1" ht="19.95" customHeight="1">
      <c r="B65" s="103"/>
      <c r="D65" s="104" t="s">
        <v>107</v>
      </c>
      <c r="E65" s="105"/>
      <c r="F65" s="105"/>
      <c r="G65" s="105"/>
      <c r="H65" s="105"/>
      <c r="I65" s="105"/>
      <c r="J65" s="106">
        <f>J265</f>
        <v>0</v>
      </c>
      <c r="L65" s="103"/>
    </row>
    <row r="66" spans="2:12" s="9" customFormat="1" ht="19.95" customHeight="1">
      <c r="B66" s="103"/>
      <c r="D66" s="104" t="s">
        <v>108</v>
      </c>
      <c r="E66" s="105"/>
      <c r="F66" s="105"/>
      <c r="G66" s="105"/>
      <c r="H66" s="105"/>
      <c r="I66" s="105"/>
      <c r="J66" s="106">
        <f>J282</f>
        <v>0</v>
      </c>
      <c r="L66" s="103"/>
    </row>
    <row r="67" spans="2:12" s="9" customFormat="1" ht="19.95" customHeight="1">
      <c r="B67" s="103"/>
      <c r="D67" s="104" t="s">
        <v>109</v>
      </c>
      <c r="E67" s="105"/>
      <c r="F67" s="105"/>
      <c r="G67" s="105"/>
      <c r="H67" s="105"/>
      <c r="I67" s="105"/>
      <c r="J67" s="106">
        <f>J478</f>
        <v>0</v>
      </c>
      <c r="L67" s="103"/>
    </row>
    <row r="68" spans="2:12" s="9" customFormat="1" ht="19.95" customHeight="1">
      <c r="B68" s="103"/>
      <c r="D68" s="104" t="s">
        <v>110</v>
      </c>
      <c r="E68" s="105"/>
      <c r="F68" s="105"/>
      <c r="G68" s="105"/>
      <c r="H68" s="105"/>
      <c r="I68" s="105"/>
      <c r="J68" s="106">
        <f>J672</f>
        <v>0</v>
      </c>
      <c r="L68" s="103"/>
    </row>
    <row r="69" spans="2:12" s="9" customFormat="1" ht="19.95" customHeight="1">
      <c r="B69" s="103"/>
      <c r="D69" s="104" t="s">
        <v>111</v>
      </c>
      <c r="E69" s="105"/>
      <c r="F69" s="105"/>
      <c r="G69" s="105"/>
      <c r="H69" s="105"/>
      <c r="I69" s="105"/>
      <c r="J69" s="106">
        <f>J698</f>
        <v>0</v>
      </c>
      <c r="L69" s="103"/>
    </row>
    <row r="70" spans="2:12" s="8" customFormat="1" ht="24.9" customHeight="1">
      <c r="B70" s="99"/>
      <c r="D70" s="100" t="s">
        <v>112</v>
      </c>
      <c r="E70" s="101"/>
      <c r="F70" s="101"/>
      <c r="G70" s="101"/>
      <c r="H70" s="101"/>
      <c r="I70" s="101"/>
      <c r="J70" s="102">
        <f>J704</f>
        <v>0</v>
      </c>
      <c r="L70" s="99"/>
    </row>
    <row r="71" spans="2:12" s="9" customFormat="1" ht="19.95" customHeight="1">
      <c r="B71" s="103"/>
      <c r="D71" s="104" t="s">
        <v>113</v>
      </c>
      <c r="E71" s="105"/>
      <c r="F71" s="105"/>
      <c r="G71" s="105"/>
      <c r="H71" s="105"/>
      <c r="I71" s="105"/>
      <c r="J71" s="106">
        <f>J705</f>
        <v>0</v>
      </c>
      <c r="L71" s="103"/>
    </row>
    <row r="72" spans="2:12" s="9" customFormat="1" ht="19.95" customHeight="1">
      <c r="B72" s="103"/>
      <c r="D72" s="104" t="s">
        <v>114</v>
      </c>
      <c r="E72" s="105"/>
      <c r="F72" s="105"/>
      <c r="G72" s="105"/>
      <c r="H72" s="105"/>
      <c r="I72" s="105"/>
      <c r="J72" s="106">
        <f>J730</f>
        <v>0</v>
      </c>
      <c r="L72" s="103"/>
    </row>
    <row r="73" spans="2:12" s="9" customFormat="1" ht="19.95" customHeight="1">
      <c r="B73" s="103"/>
      <c r="D73" s="104" t="s">
        <v>115</v>
      </c>
      <c r="E73" s="105"/>
      <c r="F73" s="105"/>
      <c r="G73" s="105"/>
      <c r="H73" s="105"/>
      <c r="I73" s="105"/>
      <c r="J73" s="106">
        <f>J734</f>
        <v>0</v>
      </c>
      <c r="L73" s="103"/>
    </row>
    <row r="74" spans="2:12" s="9" customFormat="1" ht="19.95" customHeight="1">
      <c r="B74" s="103"/>
      <c r="D74" s="104" t="s">
        <v>116</v>
      </c>
      <c r="E74" s="105"/>
      <c r="F74" s="105"/>
      <c r="G74" s="105"/>
      <c r="H74" s="105"/>
      <c r="I74" s="105"/>
      <c r="J74" s="106">
        <f>J778</f>
        <v>0</v>
      </c>
      <c r="L74" s="103"/>
    </row>
    <row r="75" spans="2:12" s="9" customFormat="1" ht="19.95" customHeight="1">
      <c r="B75" s="103"/>
      <c r="D75" s="104" t="s">
        <v>117</v>
      </c>
      <c r="E75" s="105"/>
      <c r="F75" s="105"/>
      <c r="G75" s="105"/>
      <c r="H75" s="105"/>
      <c r="I75" s="105"/>
      <c r="J75" s="106">
        <f>J803</f>
        <v>0</v>
      </c>
      <c r="L75" s="103"/>
    </row>
    <row r="76" spans="2:12" s="9" customFormat="1" ht="19.95" customHeight="1">
      <c r="B76" s="103"/>
      <c r="D76" s="104" t="s">
        <v>118</v>
      </c>
      <c r="E76" s="105"/>
      <c r="F76" s="105"/>
      <c r="G76" s="105"/>
      <c r="H76" s="105"/>
      <c r="I76" s="105"/>
      <c r="J76" s="106">
        <f>J807</f>
        <v>0</v>
      </c>
      <c r="L76" s="103"/>
    </row>
    <row r="77" spans="2:12" s="9" customFormat="1" ht="19.95" customHeight="1">
      <c r="B77" s="103"/>
      <c r="D77" s="104" t="s">
        <v>119</v>
      </c>
      <c r="E77" s="105"/>
      <c r="F77" s="105"/>
      <c r="G77" s="105"/>
      <c r="H77" s="105"/>
      <c r="I77" s="105"/>
      <c r="J77" s="106">
        <f>J902</f>
        <v>0</v>
      </c>
      <c r="L77" s="103"/>
    </row>
    <row r="78" spans="2:12" s="9" customFormat="1" ht="19.95" customHeight="1">
      <c r="B78" s="103"/>
      <c r="D78" s="104" t="s">
        <v>120</v>
      </c>
      <c r="E78" s="105"/>
      <c r="F78" s="105"/>
      <c r="G78" s="105"/>
      <c r="H78" s="105"/>
      <c r="I78" s="105"/>
      <c r="J78" s="106">
        <f>J952</f>
        <v>0</v>
      </c>
      <c r="L78" s="103"/>
    </row>
    <row r="79" spans="2:12" s="9" customFormat="1" ht="19.95" customHeight="1">
      <c r="B79" s="103"/>
      <c r="D79" s="104" t="s">
        <v>121</v>
      </c>
      <c r="E79" s="105"/>
      <c r="F79" s="105"/>
      <c r="G79" s="105"/>
      <c r="H79" s="105"/>
      <c r="I79" s="105"/>
      <c r="J79" s="106">
        <f>J1014</f>
        <v>0</v>
      </c>
      <c r="L79" s="103"/>
    </row>
    <row r="80" spans="2:12" s="9" customFormat="1" ht="19.95" customHeight="1">
      <c r="B80" s="103"/>
      <c r="D80" s="104" t="s">
        <v>122</v>
      </c>
      <c r="E80" s="105"/>
      <c r="F80" s="105"/>
      <c r="G80" s="105"/>
      <c r="H80" s="105"/>
      <c r="I80" s="105"/>
      <c r="J80" s="106">
        <f>J1020</f>
        <v>0</v>
      </c>
      <c r="L80" s="103"/>
    </row>
    <row r="81" spans="2:12" s="9" customFormat="1" ht="19.95" customHeight="1">
      <c r="B81" s="103"/>
      <c r="D81" s="104" t="s">
        <v>123</v>
      </c>
      <c r="E81" s="105"/>
      <c r="F81" s="105"/>
      <c r="G81" s="105"/>
      <c r="H81" s="105"/>
      <c r="I81" s="105"/>
      <c r="J81" s="106">
        <f>J1095</f>
        <v>0</v>
      </c>
      <c r="L81" s="103"/>
    </row>
    <row r="82" spans="2:12" s="9" customFormat="1" ht="19.95" customHeight="1">
      <c r="B82" s="103"/>
      <c r="D82" s="104" t="s">
        <v>124</v>
      </c>
      <c r="E82" s="105"/>
      <c r="F82" s="105"/>
      <c r="G82" s="105"/>
      <c r="H82" s="105"/>
      <c r="I82" s="105"/>
      <c r="J82" s="106">
        <f>J1216</f>
        <v>0</v>
      </c>
      <c r="L82" s="103"/>
    </row>
    <row r="83" spans="2:12" s="9" customFormat="1" ht="19.95" customHeight="1">
      <c r="B83" s="103"/>
      <c r="D83" s="104" t="s">
        <v>125</v>
      </c>
      <c r="E83" s="105"/>
      <c r="F83" s="105"/>
      <c r="G83" s="105"/>
      <c r="H83" s="105"/>
      <c r="I83" s="105"/>
      <c r="J83" s="106">
        <f>J1251</f>
        <v>0</v>
      </c>
      <c r="L83" s="103"/>
    </row>
    <row r="84" spans="2:12" s="9" customFormat="1" ht="19.95" customHeight="1">
      <c r="B84" s="103"/>
      <c r="D84" s="104" t="s">
        <v>126</v>
      </c>
      <c r="E84" s="105"/>
      <c r="F84" s="105"/>
      <c r="G84" s="105"/>
      <c r="H84" s="105"/>
      <c r="I84" s="105"/>
      <c r="J84" s="106">
        <f>J1274</f>
        <v>0</v>
      </c>
      <c r="L84" s="103"/>
    </row>
    <row r="85" spans="2:12" s="9" customFormat="1" ht="19.95" customHeight="1">
      <c r="B85" s="103"/>
      <c r="D85" s="104" t="s">
        <v>127</v>
      </c>
      <c r="E85" s="105"/>
      <c r="F85" s="105"/>
      <c r="G85" s="105"/>
      <c r="H85" s="105"/>
      <c r="I85" s="105"/>
      <c r="J85" s="106">
        <f>J1301</f>
        <v>0</v>
      </c>
      <c r="L85" s="103"/>
    </row>
    <row r="86" spans="2:12" s="9" customFormat="1" ht="19.95" customHeight="1">
      <c r="B86" s="103"/>
      <c r="D86" s="104" t="s">
        <v>128</v>
      </c>
      <c r="E86" s="105"/>
      <c r="F86" s="105"/>
      <c r="G86" s="105"/>
      <c r="H86" s="105"/>
      <c r="I86" s="105"/>
      <c r="J86" s="106">
        <f>J1337</f>
        <v>0</v>
      </c>
      <c r="L86" s="103"/>
    </row>
    <row r="87" spans="2:12" s="9" customFormat="1" ht="19.95" customHeight="1">
      <c r="B87" s="103"/>
      <c r="D87" s="104" t="s">
        <v>129</v>
      </c>
      <c r="E87" s="105"/>
      <c r="F87" s="105"/>
      <c r="G87" s="105"/>
      <c r="H87" s="105"/>
      <c r="I87" s="105"/>
      <c r="J87" s="106">
        <f>J1357</f>
        <v>0</v>
      </c>
      <c r="L87" s="103"/>
    </row>
    <row r="88" spans="2:12" s="8" customFormat="1" ht="24.9" customHeight="1">
      <c r="B88" s="99"/>
      <c r="D88" s="100" t="s">
        <v>130</v>
      </c>
      <c r="E88" s="101"/>
      <c r="F88" s="101"/>
      <c r="G88" s="101"/>
      <c r="H88" s="101"/>
      <c r="I88" s="101"/>
      <c r="J88" s="102">
        <f>J1379</f>
        <v>0</v>
      </c>
      <c r="L88" s="99"/>
    </row>
    <row r="89" spans="2:12" s="9" customFormat="1" ht="19.95" customHeight="1">
      <c r="B89" s="103"/>
      <c r="D89" s="104" t="s">
        <v>131</v>
      </c>
      <c r="E89" s="105"/>
      <c r="F89" s="105"/>
      <c r="G89" s="105"/>
      <c r="H89" s="105"/>
      <c r="I89" s="105"/>
      <c r="J89" s="106">
        <f>J1380</f>
        <v>0</v>
      </c>
      <c r="L89" s="103"/>
    </row>
    <row r="90" spans="2:12" s="8" customFormat="1" ht="24.9" customHeight="1">
      <c r="B90" s="99"/>
      <c r="D90" s="100" t="s">
        <v>132</v>
      </c>
      <c r="E90" s="101"/>
      <c r="F90" s="101"/>
      <c r="G90" s="101"/>
      <c r="H90" s="101"/>
      <c r="I90" s="101"/>
      <c r="J90" s="102">
        <f>J1387</f>
        <v>0</v>
      </c>
      <c r="L90" s="99"/>
    </row>
    <row r="91" spans="2:12" s="9" customFormat="1" ht="19.95" customHeight="1">
      <c r="B91" s="103"/>
      <c r="D91" s="104" t="s">
        <v>133</v>
      </c>
      <c r="E91" s="105"/>
      <c r="F91" s="105"/>
      <c r="G91" s="105"/>
      <c r="H91" s="105"/>
      <c r="I91" s="105"/>
      <c r="J91" s="106">
        <f>J1388</f>
        <v>0</v>
      </c>
      <c r="L91" s="103"/>
    </row>
    <row r="92" spans="2:12" s="9" customFormat="1" ht="19.95" customHeight="1">
      <c r="B92" s="103"/>
      <c r="D92" s="104" t="s">
        <v>134</v>
      </c>
      <c r="E92" s="105"/>
      <c r="F92" s="105"/>
      <c r="G92" s="105"/>
      <c r="H92" s="105"/>
      <c r="I92" s="105"/>
      <c r="J92" s="106">
        <f>J1391</f>
        <v>0</v>
      </c>
      <c r="L92" s="103"/>
    </row>
    <row r="93" spans="2:12" s="9" customFormat="1" ht="19.95" customHeight="1">
      <c r="B93" s="103"/>
      <c r="D93" s="104" t="s">
        <v>135</v>
      </c>
      <c r="E93" s="105"/>
      <c r="F93" s="105"/>
      <c r="G93" s="105"/>
      <c r="H93" s="105"/>
      <c r="I93" s="105"/>
      <c r="J93" s="106">
        <f>J1395</f>
        <v>0</v>
      </c>
      <c r="L93" s="103"/>
    </row>
    <row r="94" spans="2:12" s="9" customFormat="1" ht="19.95" customHeight="1">
      <c r="B94" s="103"/>
      <c r="D94" s="104" t="s">
        <v>136</v>
      </c>
      <c r="E94" s="105"/>
      <c r="F94" s="105"/>
      <c r="G94" s="105"/>
      <c r="H94" s="105"/>
      <c r="I94" s="105"/>
      <c r="J94" s="106">
        <f>J1400</f>
        <v>0</v>
      </c>
      <c r="L94" s="103"/>
    </row>
    <row r="95" spans="2:12" s="1" customFormat="1" ht="21.75" customHeight="1">
      <c r="B95" s="32"/>
      <c r="L95" s="32"/>
    </row>
    <row r="96" spans="2:12" s="1" customFormat="1" ht="6.9" customHeight="1"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32"/>
    </row>
    <row r="100" spans="2:12" s="1" customFormat="1" ht="6.9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2"/>
    </row>
    <row r="101" spans="2:12" s="1" customFormat="1" ht="24.9" customHeight="1">
      <c r="B101" s="32"/>
      <c r="C101" s="21" t="s">
        <v>137</v>
      </c>
      <c r="L101" s="32"/>
    </row>
    <row r="102" spans="2:12" s="1" customFormat="1" ht="6.9" customHeight="1">
      <c r="B102" s="32"/>
      <c r="L102" s="32"/>
    </row>
    <row r="103" spans="2:12" s="1" customFormat="1" ht="12" customHeight="1">
      <c r="B103" s="32"/>
      <c r="C103" s="27" t="s">
        <v>16</v>
      </c>
      <c r="L103" s="32"/>
    </row>
    <row r="104" spans="2:12" s="1" customFormat="1" ht="16.5" customHeight="1">
      <c r="B104" s="32"/>
      <c r="E104" s="308" t="str">
        <f>E7</f>
        <v>Stavební úprava pož. zbrojnice Kaznějov</v>
      </c>
      <c r="F104" s="309"/>
      <c r="G104" s="309"/>
      <c r="H104" s="309"/>
      <c r="L104" s="32"/>
    </row>
    <row r="105" spans="2:12" s="1" customFormat="1" ht="12" customHeight="1">
      <c r="B105" s="32"/>
      <c r="C105" s="27" t="s">
        <v>95</v>
      </c>
      <c r="L105" s="32"/>
    </row>
    <row r="106" spans="2:12" s="1" customFormat="1" ht="16.5" customHeight="1">
      <c r="B106" s="32"/>
      <c r="E106" s="298" t="str">
        <f>E9</f>
        <v>D.1.1 - Architektonicko-stavební řešení</v>
      </c>
      <c r="F106" s="307"/>
      <c r="G106" s="307"/>
      <c r="H106" s="307"/>
      <c r="L106" s="32"/>
    </row>
    <row r="107" spans="2:12" s="1" customFormat="1" ht="6.9" customHeight="1">
      <c r="B107" s="32"/>
      <c r="L107" s="32"/>
    </row>
    <row r="108" spans="2:12" s="1" customFormat="1" ht="12" customHeight="1">
      <c r="B108" s="32"/>
      <c r="C108" s="27" t="s">
        <v>21</v>
      </c>
      <c r="F108" s="25" t="str">
        <f>F12</f>
        <v>Kaznějov</v>
      </c>
      <c r="I108" s="27" t="s">
        <v>23</v>
      </c>
      <c r="J108" s="49" t="str">
        <f>IF(J12="","",J12)</f>
        <v>2. 4. 2024</v>
      </c>
      <c r="L108" s="32"/>
    </row>
    <row r="109" spans="2:12" s="1" customFormat="1" ht="6.9" customHeight="1">
      <c r="B109" s="32"/>
      <c r="L109" s="32"/>
    </row>
    <row r="110" spans="2:12" s="1" customFormat="1" ht="15.15" customHeight="1">
      <c r="B110" s="32"/>
      <c r="C110" s="27" t="s">
        <v>25</v>
      </c>
      <c r="F110" s="25" t="str">
        <f>E15</f>
        <v>Měsrto Kaznějov</v>
      </c>
      <c r="I110" s="27" t="s">
        <v>31</v>
      </c>
      <c r="J110" s="30" t="str">
        <f>E21</f>
        <v>Radim Hucl</v>
      </c>
      <c r="L110" s="32"/>
    </row>
    <row r="111" spans="2:12" s="1" customFormat="1" ht="15.15" customHeight="1">
      <c r="B111" s="32"/>
      <c r="C111" s="27" t="s">
        <v>29</v>
      </c>
      <c r="F111" s="25" t="str">
        <f>IF(E18="","",E18)</f>
        <v>Vyplň údaj</v>
      </c>
      <c r="I111" s="27" t="s">
        <v>34</v>
      </c>
      <c r="J111" s="30" t="str">
        <f>E24</f>
        <v xml:space="preserve"> </v>
      </c>
      <c r="L111" s="32"/>
    </row>
    <row r="112" spans="2:12" s="1" customFormat="1" ht="10.35" customHeight="1">
      <c r="B112" s="32"/>
      <c r="L112" s="32"/>
    </row>
    <row r="113" spans="2:65" s="10" customFormat="1" ht="29.25" customHeight="1">
      <c r="B113" s="107"/>
      <c r="C113" s="108" t="s">
        <v>138</v>
      </c>
      <c r="D113" s="109" t="s">
        <v>56</v>
      </c>
      <c r="E113" s="109" t="s">
        <v>52</v>
      </c>
      <c r="F113" s="109" t="s">
        <v>53</v>
      </c>
      <c r="G113" s="109" t="s">
        <v>139</v>
      </c>
      <c r="H113" s="109" t="s">
        <v>140</v>
      </c>
      <c r="I113" s="109" t="s">
        <v>141</v>
      </c>
      <c r="J113" s="109" t="s">
        <v>100</v>
      </c>
      <c r="K113" s="110" t="s">
        <v>142</v>
      </c>
      <c r="L113" s="107"/>
      <c r="M113" s="56" t="s">
        <v>19</v>
      </c>
      <c r="N113" s="57" t="s">
        <v>41</v>
      </c>
      <c r="O113" s="57" t="s">
        <v>143</v>
      </c>
      <c r="P113" s="57" t="s">
        <v>144</v>
      </c>
      <c r="Q113" s="57" t="s">
        <v>145</v>
      </c>
      <c r="R113" s="57" t="s">
        <v>146</v>
      </c>
      <c r="S113" s="57" t="s">
        <v>147</v>
      </c>
      <c r="T113" s="58" t="s">
        <v>148</v>
      </c>
    </row>
    <row r="114" spans="2:65" s="1" customFormat="1" ht="22.8" customHeight="1">
      <c r="B114" s="32"/>
      <c r="C114" s="61" t="s">
        <v>149</v>
      </c>
      <c r="J114" s="111">
        <f>BK114</f>
        <v>0</v>
      </c>
      <c r="L114" s="32"/>
      <c r="M114" s="59"/>
      <c r="N114" s="50"/>
      <c r="O114" s="50"/>
      <c r="P114" s="112">
        <f>P115+P704+P1379+P1387</f>
        <v>0</v>
      </c>
      <c r="Q114" s="50"/>
      <c r="R114" s="112">
        <f>R115+R704+R1379+R1387</f>
        <v>269.30255709042808</v>
      </c>
      <c r="S114" s="50"/>
      <c r="T114" s="113">
        <f>T115+T704+T1379+T1387</f>
        <v>147.80158130000004</v>
      </c>
      <c r="AT114" s="17" t="s">
        <v>70</v>
      </c>
      <c r="AU114" s="17" t="s">
        <v>101</v>
      </c>
      <c r="BK114" s="114">
        <f>BK115+BK704+BK1379+BK1387</f>
        <v>0</v>
      </c>
    </row>
    <row r="115" spans="2:65" s="11" customFormat="1" ht="25.95" customHeight="1">
      <c r="B115" s="115"/>
      <c r="D115" s="116" t="s">
        <v>70</v>
      </c>
      <c r="E115" s="117" t="s">
        <v>150</v>
      </c>
      <c r="F115" s="117" t="s">
        <v>151</v>
      </c>
      <c r="I115" s="118"/>
      <c r="J115" s="119">
        <f>BK115</f>
        <v>0</v>
      </c>
      <c r="L115" s="115"/>
      <c r="M115" s="120"/>
      <c r="P115" s="121">
        <f>P116+P159+P172+P232+P265+P282+P478+P672+P698</f>
        <v>0</v>
      </c>
      <c r="R115" s="121">
        <f>R116+R159+R172+R232+R265+R282+R478+R672+R698</f>
        <v>215.80890863000005</v>
      </c>
      <c r="T115" s="122">
        <f>T116+T159+T172+T232+T265+T282+T478+T672+T698</f>
        <v>141.14147350000005</v>
      </c>
      <c r="AR115" s="116" t="s">
        <v>79</v>
      </c>
      <c r="AT115" s="123" t="s">
        <v>70</v>
      </c>
      <c r="AU115" s="123" t="s">
        <v>71</v>
      </c>
      <c r="AY115" s="116" t="s">
        <v>152</v>
      </c>
      <c r="BK115" s="124">
        <f>BK116+BK159+BK172+BK232+BK265+BK282+BK478+BK672+BK698</f>
        <v>0</v>
      </c>
    </row>
    <row r="116" spans="2:65" s="11" customFormat="1" ht="22.8" customHeight="1">
      <c r="B116" s="115"/>
      <c r="D116" s="116" t="s">
        <v>70</v>
      </c>
      <c r="E116" s="125" t="s">
        <v>79</v>
      </c>
      <c r="F116" s="125" t="s">
        <v>153</v>
      </c>
      <c r="I116" s="118"/>
      <c r="J116" s="126">
        <f>BK116</f>
        <v>0</v>
      </c>
      <c r="L116" s="115"/>
      <c r="M116" s="120"/>
      <c r="P116" s="121">
        <f>SUM(P117:P158)</f>
        <v>0</v>
      </c>
      <c r="R116" s="121">
        <f>SUM(R117:R158)</f>
        <v>0</v>
      </c>
      <c r="T116" s="122">
        <f>SUM(T117:T158)</f>
        <v>36.68</v>
      </c>
      <c r="AR116" s="116" t="s">
        <v>79</v>
      </c>
      <c r="AT116" s="123" t="s">
        <v>70</v>
      </c>
      <c r="AU116" s="123" t="s">
        <v>79</v>
      </c>
      <c r="AY116" s="116" t="s">
        <v>152</v>
      </c>
      <c r="BK116" s="124">
        <f>SUM(BK117:BK158)</f>
        <v>0</v>
      </c>
    </row>
    <row r="117" spans="2:65" s="1" customFormat="1" ht="55.5" customHeight="1">
      <c r="B117" s="32"/>
      <c r="C117" s="127" t="s">
        <v>79</v>
      </c>
      <c r="D117" s="127" t="s">
        <v>154</v>
      </c>
      <c r="E117" s="128" t="s">
        <v>155</v>
      </c>
      <c r="F117" s="129" t="s">
        <v>156</v>
      </c>
      <c r="G117" s="130" t="s">
        <v>157</v>
      </c>
      <c r="H117" s="131">
        <v>56</v>
      </c>
      <c r="I117" s="132"/>
      <c r="J117" s="133">
        <f>ROUND(I117*H117,2)</f>
        <v>0</v>
      </c>
      <c r="K117" s="129" t="s">
        <v>158</v>
      </c>
      <c r="L117" s="32"/>
      <c r="M117" s="134" t="s">
        <v>19</v>
      </c>
      <c r="N117" s="135" t="s">
        <v>42</v>
      </c>
      <c r="P117" s="136">
        <f>O117*H117</f>
        <v>0</v>
      </c>
      <c r="Q117" s="136">
        <v>0</v>
      </c>
      <c r="R117" s="136">
        <f>Q117*H117</f>
        <v>0</v>
      </c>
      <c r="S117" s="136">
        <v>0.29499999999999998</v>
      </c>
      <c r="T117" s="137">
        <f>S117*H117</f>
        <v>16.52</v>
      </c>
      <c r="AR117" s="138" t="s">
        <v>159</v>
      </c>
      <c r="AT117" s="138" t="s">
        <v>154</v>
      </c>
      <c r="AU117" s="138" t="s">
        <v>81</v>
      </c>
      <c r="AY117" s="17" t="s">
        <v>152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79</v>
      </c>
      <c r="BK117" s="139">
        <f>ROUND(I117*H117,2)</f>
        <v>0</v>
      </c>
      <c r="BL117" s="17" t="s">
        <v>159</v>
      </c>
      <c r="BM117" s="138" t="s">
        <v>160</v>
      </c>
    </row>
    <row r="118" spans="2:65" s="1" customFormat="1">
      <c r="B118" s="32"/>
      <c r="D118" s="140" t="s">
        <v>161</v>
      </c>
      <c r="F118" s="141" t="s">
        <v>162</v>
      </c>
      <c r="I118" s="142"/>
      <c r="L118" s="32"/>
      <c r="M118" s="143"/>
      <c r="T118" s="53"/>
      <c r="AT118" s="17" t="s">
        <v>161</v>
      </c>
      <c r="AU118" s="17" t="s">
        <v>81</v>
      </c>
    </row>
    <row r="119" spans="2:65" s="12" customFormat="1">
      <c r="B119" s="144"/>
      <c r="D119" s="145" t="s">
        <v>163</v>
      </c>
      <c r="E119" s="146" t="s">
        <v>19</v>
      </c>
      <c r="F119" s="147" t="s">
        <v>164</v>
      </c>
      <c r="H119" s="148">
        <v>56</v>
      </c>
      <c r="I119" s="149"/>
      <c r="L119" s="144"/>
      <c r="M119" s="150"/>
      <c r="T119" s="151"/>
      <c r="AT119" s="146" t="s">
        <v>163</v>
      </c>
      <c r="AU119" s="146" t="s">
        <v>81</v>
      </c>
      <c r="AV119" s="12" t="s">
        <v>81</v>
      </c>
      <c r="AW119" s="12" t="s">
        <v>33</v>
      </c>
      <c r="AX119" s="12" t="s">
        <v>79</v>
      </c>
      <c r="AY119" s="146" t="s">
        <v>152</v>
      </c>
    </row>
    <row r="120" spans="2:65" s="1" customFormat="1" ht="55.5" customHeight="1">
      <c r="B120" s="32"/>
      <c r="C120" s="127" t="s">
        <v>81</v>
      </c>
      <c r="D120" s="127" t="s">
        <v>154</v>
      </c>
      <c r="E120" s="128" t="s">
        <v>165</v>
      </c>
      <c r="F120" s="129" t="s">
        <v>166</v>
      </c>
      <c r="G120" s="130" t="s">
        <v>157</v>
      </c>
      <c r="H120" s="131">
        <v>26.88</v>
      </c>
      <c r="I120" s="132"/>
      <c r="J120" s="133">
        <f>ROUND(I120*H120,2)</f>
        <v>0</v>
      </c>
      <c r="K120" s="129" t="s">
        <v>158</v>
      </c>
      <c r="L120" s="32"/>
      <c r="M120" s="134" t="s">
        <v>19</v>
      </c>
      <c r="N120" s="135" t="s">
        <v>42</v>
      </c>
      <c r="P120" s="136">
        <f>O120*H120</f>
        <v>0</v>
      </c>
      <c r="Q120" s="136">
        <v>0</v>
      </c>
      <c r="R120" s="136">
        <f>Q120*H120</f>
        <v>0</v>
      </c>
      <c r="S120" s="136">
        <v>0.75</v>
      </c>
      <c r="T120" s="137">
        <f>S120*H120</f>
        <v>20.16</v>
      </c>
      <c r="AR120" s="138" t="s">
        <v>159</v>
      </c>
      <c r="AT120" s="138" t="s">
        <v>154</v>
      </c>
      <c r="AU120" s="138" t="s">
        <v>81</v>
      </c>
      <c r="AY120" s="17" t="s">
        <v>152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79</v>
      </c>
      <c r="BK120" s="139">
        <f>ROUND(I120*H120,2)</f>
        <v>0</v>
      </c>
      <c r="BL120" s="17" t="s">
        <v>159</v>
      </c>
      <c r="BM120" s="138" t="s">
        <v>167</v>
      </c>
    </row>
    <row r="121" spans="2:65" s="1" customFormat="1">
      <c r="B121" s="32"/>
      <c r="D121" s="140" t="s">
        <v>161</v>
      </c>
      <c r="F121" s="141" t="s">
        <v>168</v>
      </c>
      <c r="I121" s="142"/>
      <c r="L121" s="32"/>
      <c r="M121" s="143"/>
      <c r="T121" s="53"/>
      <c r="AT121" s="17" t="s">
        <v>161</v>
      </c>
      <c r="AU121" s="17" t="s">
        <v>81</v>
      </c>
    </row>
    <row r="122" spans="2:65" s="12" customFormat="1">
      <c r="B122" s="144"/>
      <c r="D122" s="145" t="s">
        <v>163</v>
      </c>
      <c r="E122" s="146" t="s">
        <v>19</v>
      </c>
      <c r="F122" s="147" t="s">
        <v>169</v>
      </c>
      <c r="H122" s="148">
        <v>26.88</v>
      </c>
      <c r="I122" s="149"/>
      <c r="L122" s="144"/>
      <c r="M122" s="150"/>
      <c r="T122" s="151"/>
      <c r="AT122" s="146" t="s">
        <v>163</v>
      </c>
      <c r="AU122" s="146" t="s">
        <v>81</v>
      </c>
      <c r="AV122" s="12" t="s">
        <v>81</v>
      </c>
      <c r="AW122" s="12" t="s">
        <v>33</v>
      </c>
      <c r="AX122" s="12" t="s">
        <v>79</v>
      </c>
      <c r="AY122" s="146" t="s">
        <v>152</v>
      </c>
    </row>
    <row r="123" spans="2:65" s="1" customFormat="1" ht="33" customHeight="1">
      <c r="B123" s="32"/>
      <c r="C123" s="127" t="s">
        <v>170</v>
      </c>
      <c r="D123" s="127" t="s">
        <v>154</v>
      </c>
      <c r="E123" s="128" t="s">
        <v>171</v>
      </c>
      <c r="F123" s="129" t="s">
        <v>172</v>
      </c>
      <c r="G123" s="130" t="s">
        <v>173</v>
      </c>
      <c r="H123" s="131">
        <v>3.948</v>
      </c>
      <c r="I123" s="132"/>
      <c r="J123" s="133">
        <f>ROUND(I123*H123,2)</f>
        <v>0</v>
      </c>
      <c r="K123" s="129" t="s">
        <v>158</v>
      </c>
      <c r="L123" s="32"/>
      <c r="M123" s="134" t="s">
        <v>19</v>
      </c>
      <c r="N123" s="135" t="s">
        <v>42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159</v>
      </c>
      <c r="AT123" s="138" t="s">
        <v>154</v>
      </c>
      <c r="AU123" s="138" t="s">
        <v>81</v>
      </c>
      <c r="AY123" s="17" t="s">
        <v>152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79</v>
      </c>
      <c r="BK123" s="139">
        <f>ROUND(I123*H123,2)</f>
        <v>0</v>
      </c>
      <c r="BL123" s="17" t="s">
        <v>159</v>
      </c>
      <c r="BM123" s="138" t="s">
        <v>174</v>
      </c>
    </row>
    <row r="124" spans="2:65" s="1" customFormat="1">
      <c r="B124" s="32"/>
      <c r="D124" s="140" t="s">
        <v>161</v>
      </c>
      <c r="F124" s="141" t="s">
        <v>175</v>
      </c>
      <c r="I124" s="142"/>
      <c r="L124" s="32"/>
      <c r="M124" s="143"/>
      <c r="T124" s="53"/>
      <c r="AT124" s="17" t="s">
        <v>161</v>
      </c>
      <c r="AU124" s="17" t="s">
        <v>81</v>
      </c>
    </row>
    <row r="125" spans="2:65" s="12" customFormat="1" ht="20.399999999999999">
      <c r="B125" s="144"/>
      <c r="D125" s="145" t="s">
        <v>163</v>
      </c>
      <c r="E125" s="146" t="s">
        <v>19</v>
      </c>
      <c r="F125" s="147" t="s">
        <v>176</v>
      </c>
      <c r="H125" s="148">
        <v>3.948</v>
      </c>
      <c r="I125" s="149"/>
      <c r="L125" s="144"/>
      <c r="M125" s="150"/>
      <c r="T125" s="151"/>
      <c r="AT125" s="146" t="s">
        <v>163</v>
      </c>
      <c r="AU125" s="146" t="s">
        <v>81</v>
      </c>
      <c r="AV125" s="12" t="s">
        <v>81</v>
      </c>
      <c r="AW125" s="12" t="s">
        <v>33</v>
      </c>
      <c r="AX125" s="12" t="s">
        <v>79</v>
      </c>
      <c r="AY125" s="146" t="s">
        <v>152</v>
      </c>
    </row>
    <row r="126" spans="2:65" s="1" customFormat="1" ht="37.799999999999997" customHeight="1">
      <c r="B126" s="32"/>
      <c r="C126" s="127" t="s">
        <v>159</v>
      </c>
      <c r="D126" s="127" t="s">
        <v>154</v>
      </c>
      <c r="E126" s="128" t="s">
        <v>177</v>
      </c>
      <c r="F126" s="129" t="s">
        <v>178</v>
      </c>
      <c r="G126" s="130" t="s">
        <v>173</v>
      </c>
      <c r="H126" s="131">
        <v>35.531999999999996</v>
      </c>
      <c r="I126" s="132"/>
      <c r="J126" s="133">
        <f>ROUND(I126*H126,2)</f>
        <v>0</v>
      </c>
      <c r="K126" s="129" t="s">
        <v>158</v>
      </c>
      <c r="L126" s="32"/>
      <c r="M126" s="134" t="s">
        <v>19</v>
      </c>
      <c r="N126" s="135" t="s">
        <v>42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159</v>
      </c>
      <c r="AT126" s="138" t="s">
        <v>154</v>
      </c>
      <c r="AU126" s="138" t="s">
        <v>81</v>
      </c>
      <c r="AY126" s="17" t="s">
        <v>152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79</v>
      </c>
      <c r="BK126" s="139">
        <f>ROUND(I126*H126,2)</f>
        <v>0</v>
      </c>
      <c r="BL126" s="17" t="s">
        <v>159</v>
      </c>
      <c r="BM126" s="138" t="s">
        <v>179</v>
      </c>
    </row>
    <row r="127" spans="2:65" s="1" customFormat="1">
      <c r="B127" s="32"/>
      <c r="D127" s="140" t="s">
        <v>161</v>
      </c>
      <c r="F127" s="141" t="s">
        <v>180</v>
      </c>
      <c r="I127" s="142"/>
      <c r="L127" s="32"/>
      <c r="M127" s="143"/>
      <c r="T127" s="53"/>
      <c r="AT127" s="17" t="s">
        <v>161</v>
      </c>
      <c r="AU127" s="17" t="s">
        <v>81</v>
      </c>
    </row>
    <row r="128" spans="2:65" s="12" customFormat="1" ht="20.399999999999999">
      <c r="B128" s="144"/>
      <c r="D128" s="145" t="s">
        <v>163</v>
      </c>
      <c r="E128" s="146" t="s">
        <v>19</v>
      </c>
      <c r="F128" s="147" t="s">
        <v>181</v>
      </c>
      <c r="H128" s="148">
        <v>35.531999999999996</v>
      </c>
      <c r="I128" s="149"/>
      <c r="L128" s="144"/>
      <c r="M128" s="150"/>
      <c r="T128" s="151"/>
      <c r="AT128" s="146" t="s">
        <v>163</v>
      </c>
      <c r="AU128" s="146" t="s">
        <v>81</v>
      </c>
      <c r="AV128" s="12" t="s">
        <v>81</v>
      </c>
      <c r="AW128" s="12" t="s">
        <v>33</v>
      </c>
      <c r="AX128" s="12" t="s">
        <v>79</v>
      </c>
      <c r="AY128" s="146" t="s">
        <v>152</v>
      </c>
    </row>
    <row r="129" spans="2:65" s="1" customFormat="1" ht="49.05" customHeight="1">
      <c r="B129" s="32"/>
      <c r="C129" s="127" t="s">
        <v>182</v>
      </c>
      <c r="D129" s="127" t="s">
        <v>154</v>
      </c>
      <c r="E129" s="128" t="s">
        <v>183</v>
      </c>
      <c r="F129" s="129" t="s">
        <v>184</v>
      </c>
      <c r="G129" s="130" t="s">
        <v>173</v>
      </c>
      <c r="H129" s="131">
        <v>0.75900000000000001</v>
      </c>
      <c r="I129" s="132"/>
      <c r="J129" s="133">
        <f>ROUND(I129*H129,2)</f>
        <v>0</v>
      </c>
      <c r="K129" s="129" t="s">
        <v>158</v>
      </c>
      <c r="L129" s="32"/>
      <c r="M129" s="134" t="s">
        <v>19</v>
      </c>
      <c r="N129" s="135" t="s">
        <v>42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159</v>
      </c>
      <c r="AT129" s="138" t="s">
        <v>154</v>
      </c>
      <c r="AU129" s="138" t="s">
        <v>81</v>
      </c>
      <c r="AY129" s="17" t="s">
        <v>152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79</v>
      </c>
      <c r="BK129" s="139">
        <f>ROUND(I129*H129,2)</f>
        <v>0</v>
      </c>
      <c r="BL129" s="17" t="s">
        <v>159</v>
      </c>
      <c r="BM129" s="138" t="s">
        <v>185</v>
      </c>
    </row>
    <row r="130" spans="2:65" s="1" customFormat="1">
      <c r="B130" s="32"/>
      <c r="D130" s="140" t="s">
        <v>161</v>
      </c>
      <c r="F130" s="141" t="s">
        <v>186</v>
      </c>
      <c r="I130" s="142"/>
      <c r="L130" s="32"/>
      <c r="M130" s="143"/>
      <c r="T130" s="53"/>
      <c r="AT130" s="17" t="s">
        <v>161</v>
      </c>
      <c r="AU130" s="17" t="s">
        <v>81</v>
      </c>
    </row>
    <row r="131" spans="2:65" s="12" customFormat="1" ht="20.399999999999999">
      <c r="B131" s="144"/>
      <c r="D131" s="145" t="s">
        <v>163</v>
      </c>
      <c r="E131" s="146" t="s">
        <v>19</v>
      </c>
      <c r="F131" s="147" t="s">
        <v>187</v>
      </c>
      <c r="H131" s="148">
        <v>0.75900000000000001</v>
      </c>
      <c r="I131" s="149"/>
      <c r="L131" s="144"/>
      <c r="M131" s="150"/>
      <c r="T131" s="151"/>
      <c r="AT131" s="146" t="s">
        <v>163</v>
      </c>
      <c r="AU131" s="146" t="s">
        <v>81</v>
      </c>
      <c r="AV131" s="12" t="s">
        <v>81</v>
      </c>
      <c r="AW131" s="12" t="s">
        <v>33</v>
      </c>
      <c r="AX131" s="12" t="s">
        <v>79</v>
      </c>
      <c r="AY131" s="146" t="s">
        <v>152</v>
      </c>
    </row>
    <row r="132" spans="2:65" s="1" customFormat="1" ht="37.799999999999997" customHeight="1">
      <c r="B132" s="32"/>
      <c r="C132" s="127" t="s">
        <v>188</v>
      </c>
      <c r="D132" s="127" t="s">
        <v>154</v>
      </c>
      <c r="E132" s="128" t="s">
        <v>189</v>
      </c>
      <c r="F132" s="129" t="s">
        <v>190</v>
      </c>
      <c r="G132" s="130" t="s">
        <v>173</v>
      </c>
      <c r="H132" s="131">
        <v>1.044</v>
      </c>
      <c r="I132" s="132"/>
      <c r="J132" s="133">
        <f>ROUND(I132*H132,2)</f>
        <v>0</v>
      </c>
      <c r="K132" s="129" t="s">
        <v>158</v>
      </c>
      <c r="L132" s="32"/>
      <c r="M132" s="134" t="s">
        <v>19</v>
      </c>
      <c r="N132" s="135" t="s">
        <v>42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159</v>
      </c>
      <c r="AT132" s="138" t="s">
        <v>154</v>
      </c>
      <c r="AU132" s="138" t="s">
        <v>81</v>
      </c>
      <c r="AY132" s="17" t="s">
        <v>152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79</v>
      </c>
      <c r="BK132" s="139">
        <f>ROUND(I132*H132,2)</f>
        <v>0</v>
      </c>
      <c r="BL132" s="17" t="s">
        <v>159</v>
      </c>
      <c r="BM132" s="138" t="s">
        <v>191</v>
      </c>
    </row>
    <row r="133" spans="2:65" s="1" customFormat="1">
      <c r="B133" s="32"/>
      <c r="D133" s="140" t="s">
        <v>161</v>
      </c>
      <c r="F133" s="141" t="s">
        <v>192</v>
      </c>
      <c r="I133" s="142"/>
      <c r="L133" s="32"/>
      <c r="M133" s="143"/>
      <c r="T133" s="53"/>
      <c r="AT133" s="17" t="s">
        <v>161</v>
      </c>
      <c r="AU133" s="17" t="s">
        <v>81</v>
      </c>
    </row>
    <row r="134" spans="2:65" s="12" customFormat="1">
      <c r="B134" s="144"/>
      <c r="D134" s="145" t="s">
        <v>163</v>
      </c>
      <c r="E134" s="146" t="s">
        <v>19</v>
      </c>
      <c r="F134" s="147" t="s">
        <v>193</v>
      </c>
      <c r="H134" s="148">
        <v>1.044</v>
      </c>
      <c r="I134" s="149"/>
      <c r="L134" s="144"/>
      <c r="M134" s="150"/>
      <c r="T134" s="151"/>
      <c r="AT134" s="146" t="s">
        <v>163</v>
      </c>
      <c r="AU134" s="146" t="s">
        <v>81</v>
      </c>
      <c r="AV134" s="12" t="s">
        <v>81</v>
      </c>
      <c r="AW134" s="12" t="s">
        <v>33</v>
      </c>
      <c r="AX134" s="12" t="s">
        <v>79</v>
      </c>
      <c r="AY134" s="146" t="s">
        <v>152</v>
      </c>
    </row>
    <row r="135" spans="2:65" s="1" customFormat="1" ht="55.5" customHeight="1">
      <c r="B135" s="32"/>
      <c r="C135" s="127" t="s">
        <v>194</v>
      </c>
      <c r="D135" s="127" t="s">
        <v>154</v>
      </c>
      <c r="E135" s="128" t="s">
        <v>195</v>
      </c>
      <c r="F135" s="129" t="s">
        <v>196</v>
      </c>
      <c r="G135" s="130" t="s">
        <v>173</v>
      </c>
      <c r="H135" s="131">
        <v>41.283999999999999</v>
      </c>
      <c r="I135" s="132"/>
      <c r="J135" s="133">
        <f>ROUND(I135*H135,2)</f>
        <v>0</v>
      </c>
      <c r="K135" s="129" t="s">
        <v>158</v>
      </c>
      <c r="L135" s="32"/>
      <c r="M135" s="134" t="s">
        <v>19</v>
      </c>
      <c r="N135" s="135" t="s">
        <v>42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159</v>
      </c>
      <c r="AT135" s="138" t="s">
        <v>154</v>
      </c>
      <c r="AU135" s="138" t="s">
        <v>81</v>
      </c>
      <c r="AY135" s="17" t="s">
        <v>152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79</v>
      </c>
      <c r="BK135" s="139">
        <f>ROUND(I135*H135,2)</f>
        <v>0</v>
      </c>
      <c r="BL135" s="17" t="s">
        <v>159</v>
      </c>
      <c r="BM135" s="138" t="s">
        <v>197</v>
      </c>
    </row>
    <row r="136" spans="2:65" s="1" customFormat="1">
      <c r="B136" s="32"/>
      <c r="D136" s="140" t="s">
        <v>161</v>
      </c>
      <c r="F136" s="141" t="s">
        <v>198</v>
      </c>
      <c r="I136" s="142"/>
      <c r="L136" s="32"/>
      <c r="M136" s="143"/>
      <c r="T136" s="53"/>
      <c r="AT136" s="17" t="s">
        <v>161</v>
      </c>
      <c r="AU136" s="17" t="s">
        <v>81</v>
      </c>
    </row>
    <row r="137" spans="2:65" s="12" customFormat="1">
      <c r="B137" s="144"/>
      <c r="D137" s="145" t="s">
        <v>163</v>
      </c>
      <c r="E137" s="146" t="s">
        <v>19</v>
      </c>
      <c r="F137" s="147" t="s">
        <v>199</v>
      </c>
      <c r="H137" s="148">
        <v>41.283999999999999</v>
      </c>
      <c r="I137" s="149"/>
      <c r="L137" s="144"/>
      <c r="M137" s="150"/>
      <c r="T137" s="151"/>
      <c r="AT137" s="146" t="s">
        <v>163</v>
      </c>
      <c r="AU137" s="146" t="s">
        <v>81</v>
      </c>
      <c r="AV137" s="12" t="s">
        <v>81</v>
      </c>
      <c r="AW137" s="12" t="s">
        <v>33</v>
      </c>
      <c r="AX137" s="12" t="s">
        <v>79</v>
      </c>
      <c r="AY137" s="146" t="s">
        <v>152</v>
      </c>
    </row>
    <row r="138" spans="2:65" s="1" customFormat="1" ht="62.7" customHeight="1">
      <c r="B138" s="32"/>
      <c r="C138" s="127" t="s">
        <v>200</v>
      </c>
      <c r="D138" s="127" t="s">
        <v>154</v>
      </c>
      <c r="E138" s="128" t="s">
        <v>201</v>
      </c>
      <c r="F138" s="129" t="s">
        <v>202</v>
      </c>
      <c r="G138" s="130" t="s">
        <v>173</v>
      </c>
      <c r="H138" s="131">
        <v>41.283999999999999</v>
      </c>
      <c r="I138" s="132"/>
      <c r="J138" s="133">
        <f>ROUND(I138*H138,2)</f>
        <v>0</v>
      </c>
      <c r="K138" s="129" t="s">
        <v>158</v>
      </c>
      <c r="L138" s="32"/>
      <c r="M138" s="134" t="s">
        <v>19</v>
      </c>
      <c r="N138" s="135" t="s">
        <v>42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159</v>
      </c>
      <c r="AT138" s="138" t="s">
        <v>154</v>
      </c>
      <c r="AU138" s="138" t="s">
        <v>81</v>
      </c>
      <c r="AY138" s="17" t="s">
        <v>152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79</v>
      </c>
      <c r="BK138" s="139">
        <f>ROUND(I138*H138,2)</f>
        <v>0</v>
      </c>
      <c r="BL138" s="17" t="s">
        <v>159</v>
      </c>
      <c r="BM138" s="138" t="s">
        <v>203</v>
      </c>
    </row>
    <row r="139" spans="2:65" s="1" customFormat="1">
      <c r="B139" s="32"/>
      <c r="D139" s="140" t="s">
        <v>161</v>
      </c>
      <c r="F139" s="141" t="s">
        <v>204</v>
      </c>
      <c r="I139" s="142"/>
      <c r="L139" s="32"/>
      <c r="M139" s="143"/>
      <c r="T139" s="53"/>
      <c r="AT139" s="17" t="s">
        <v>161</v>
      </c>
      <c r="AU139" s="17" t="s">
        <v>81</v>
      </c>
    </row>
    <row r="140" spans="2:65" s="12" customFormat="1">
      <c r="B140" s="144"/>
      <c r="D140" s="145" t="s">
        <v>163</v>
      </c>
      <c r="E140" s="146" t="s">
        <v>19</v>
      </c>
      <c r="F140" s="147" t="s">
        <v>205</v>
      </c>
      <c r="H140" s="148">
        <v>41.283999999999999</v>
      </c>
      <c r="I140" s="149"/>
      <c r="L140" s="144"/>
      <c r="M140" s="150"/>
      <c r="T140" s="151"/>
      <c r="AT140" s="146" t="s">
        <v>163</v>
      </c>
      <c r="AU140" s="146" t="s">
        <v>81</v>
      </c>
      <c r="AV140" s="12" t="s">
        <v>81</v>
      </c>
      <c r="AW140" s="12" t="s">
        <v>33</v>
      </c>
      <c r="AX140" s="12" t="s">
        <v>79</v>
      </c>
      <c r="AY140" s="146" t="s">
        <v>152</v>
      </c>
    </row>
    <row r="141" spans="2:65" s="1" customFormat="1" ht="66.75" customHeight="1">
      <c r="B141" s="32"/>
      <c r="C141" s="127" t="s">
        <v>206</v>
      </c>
      <c r="D141" s="127" t="s">
        <v>154</v>
      </c>
      <c r="E141" s="128" t="s">
        <v>207</v>
      </c>
      <c r="F141" s="129" t="s">
        <v>208</v>
      </c>
      <c r="G141" s="130" t="s">
        <v>173</v>
      </c>
      <c r="H141" s="131">
        <v>412.84</v>
      </c>
      <c r="I141" s="132"/>
      <c r="J141" s="133">
        <f>ROUND(I141*H141,2)</f>
        <v>0</v>
      </c>
      <c r="K141" s="129" t="s">
        <v>158</v>
      </c>
      <c r="L141" s="32"/>
      <c r="M141" s="134" t="s">
        <v>19</v>
      </c>
      <c r="N141" s="135" t="s">
        <v>42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159</v>
      </c>
      <c r="AT141" s="138" t="s">
        <v>154</v>
      </c>
      <c r="AU141" s="138" t="s">
        <v>81</v>
      </c>
      <c r="AY141" s="17" t="s">
        <v>152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79</v>
      </c>
      <c r="BK141" s="139">
        <f>ROUND(I141*H141,2)</f>
        <v>0</v>
      </c>
      <c r="BL141" s="17" t="s">
        <v>159</v>
      </c>
      <c r="BM141" s="138" t="s">
        <v>209</v>
      </c>
    </row>
    <row r="142" spans="2:65" s="1" customFormat="1">
      <c r="B142" s="32"/>
      <c r="D142" s="140" t="s">
        <v>161</v>
      </c>
      <c r="F142" s="141" t="s">
        <v>210</v>
      </c>
      <c r="I142" s="142"/>
      <c r="L142" s="32"/>
      <c r="M142" s="143"/>
      <c r="T142" s="53"/>
      <c r="AT142" s="17" t="s">
        <v>161</v>
      </c>
      <c r="AU142" s="17" t="s">
        <v>81</v>
      </c>
    </row>
    <row r="143" spans="2:65" s="12" customFormat="1">
      <c r="B143" s="144"/>
      <c r="D143" s="145" t="s">
        <v>163</v>
      </c>
      <c r="E143" s="146" t="s">
        <v>19</v>
      </c>
      <c r="F143" s="147" t="s">
        <v>211</v>
      </c>
      <c r="H143" s="148">
        <v>412.84</v>
      </c>
      <c r="I143" s="149"/>
      <c r="L143" s="144"/>
      <c r="M143" s="150"/>
      <c r="T143" s="151"/>
      <c r="AT143" s="146" t="s">
        <v>163</v>
      </c>
      <c r="AU143" s="146" t="s">
        <v>81</v>
      </c>
      <c r="AV143" s="12" t="s">
        <v>81</v>
      </c>
      <c r="AW143" s="12" t="s">
        <v>33</v>
      </c>
      <c r="AX143" s="12" t="s">
        <v>79</v>
      </c>
      <c r="AY143" s="146" t="s">
        <v>152</v>
      </c>
    </row>
    <row r="144" spans="2:65" s="1" customFormat="1" ht="37.799999999999997" customHeight="1">
      <c r="B144" s="32"/>
      <c r="C144" s="127" t="s">
        <v>212</v>
      </c>
      <c r="D144" s="127" t="s">
        <v>154</v>
      </c>
      <c r="E144" s="128" t="s">
        <v>213</v>
      </c>
      <c r="F144" s="129" t="s">
        <v>214</v>
      </c>
      <c r="G144" s="130" t="s">
        <v>173</v>
      </c>
      <c r="H144" s="131">
        <v>41.283999999999999</v>
      </c>
      <c r="I144" s="132"/>
      <c r="J144" s="133">
        <f>ROUND(I144*H144,2)</f>
        <v>0</v>
      </c>
      <c r="K144" s="129" t="s">
        <v>158</v>
      </c>
      <c r="L144" s="32"/>
      <c r="M144" s="134" t="s">
        <v>19</v>
      </c>
      <c r="N144" s="135" t="s">
        <v>42</v>
      </c>
      <c r="P144" s="136">
        <f>O144*H144</f>
        <v>0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AR144" s="138" t="s">
        <v>159</v>
      </c>
      <c r="AT144" s="138" t="s">
        <v>154</v>
      </c>
      <c r="AU144" s="138" t="s">
        <v>81</v>
      </c>
      <c r="AY144" s="17" t="s">
        <v>152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79</v>
      </c>
      <c r="BK144" s="139">
        <f>ROUND(I144*H144,2)</f>
        <v>0</v>
      </c>
      <c r="BL144" s="17" t="s">
        <v>159</v>
      </c>
      <c r="BM144" s="138" t="s">
        <v>215</v>
      </c>
    </row>
    <row r="145" spans="2:65" s="1" customFormat="1">
      <c r="B145" s="32"/>
      <c r="D145" s="140" t="s">
        <v>161</v>
      </c>
      <c r="F145" s="141" t="s">
        <v>216</v>
      </c>
      <c r="I145" s="142"/>
      <c r="L145" s="32"/>
      <c r="M145" s="143"/>
      <c r="T145" s="53"/>
      <c r="AT145" s="17" t="s">
        <v>161</v>
      </c>
      <c r="AU145" s="17" t="s">
        <v>81</v>
      </c>
    </row>
    <row r="146" spans="2:65" s="12" customFormat="1">
      <c r="B146" s="144"/>
      <c r="D146" s="145" t="s">
        <v>163</v>
      </c>
      <c r="E146" s="146" t="s">
        <v>19</v>
      </c>
      <c r="F146" s="147" t="s">
        <v>205</v>
      </c>
      <c r="H146" s="148">
        <v>41.283999999999999</v>
      </c>
      <c r="I146" s="149"/>
      <c r="L146" s="144"/>
      <c r="M146" s="150"/>
      <c r="T146" s="151"/>
      <c r="AT146" s="146" t="s">
        <v>163</v>
      </c>
      <c r="AU146" s="146" t="s">
        <v>81</v>
      </c>
      <c r="AV146" s="12" t="s">
        <v>81</v>
      </c>
      <c r="AW146" s="12" t="s">
        <v>33</v>
      </c>
      <c r="AX146" s="12" t="s">
        <v>79</v>
      </c>
      <c r="AY146" s="146" t="s">
        <v>152</v>
      </c>
    </row>
    <row r="147" spans="2:65" s="1" customFormat="1" ht="44.25" customHeight="1">
      <c r="B147" s="32"/>
      <c r="C147" s="127" t="s">
        <v>217</v>
      </c>
      <c r="D147" s="127" t="s">
        <v>154</v>
      </c>
      <c r="E147" s="128" t="s">
        <v>218</v>
      </c>
      <c r="F147" s="129" t="s">
        <v>219</v>
      </c>
      <c r="G147" s="130" t="s">
        <v>220</v>
      </c>
      <c r="H147" s="131">
        <v>82.567999999999998</v>
      </c>
      <c r="I147" s="132"/>
      <c r="J147" s="133">
        <f>ROUND(I147*H147,2)</f>
        <v>0</v>
      </c>
      <c r="K147" s="129" t="s">
        <v>158</v>
      </c>
      <c r="L147" s="32"/>
      <c r="M147" s="134" t="s">
        <v>19</v>
      </c>
      <c r="N147" s="135" t="s">
        <v>42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159</v>
      </c>
      <c r="AT147" s="138" t="s">
        <v>154</v>
      </c>
      <c r="AU147" s="138" t="s">
        <v>81</v>
      </c>
      <c r="AY147" s="17" t="s">
        <v>152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79</v>
      </c>
      <c r="BK147" s="139">
        <f>ROUND(I147*H147,2)</f>
        <v>0</v>
      </c>
      <c r="BL147" s="17" t="s">
        <v>159</v>
      </c>
      <c r="BM147" s="138" t="s">
        <v>221</v>
      </c>
    </row>
    <row r="148" spans="2:65" s="1" customFormat="1">
      <c r="B148" s="32"/>
      <c r="D148" s="140" t="s">
        <v>161</v>
      </c>
      <c r="F148" s="141" t="s">
        <v>222</v>
      </c>
      <c r="I148" s="142"/>
      <c r="L148" s="32"/>
      <c r="M148" s="143"/>
      <c r="T148" s="53"/>
      <c r="AT148" s="17" t="s">
        <v>161</v>
      </c>
      <c r="AU148" s="17" t="s">
        <v>81</v>
      </c>
    </row>
    <row r="149" spans="2:65" s="12" customFormat="1">
      <c r="B149" s="144"/>
      <c r="D149" s="145" t="s">
        <v>163</v>
      </c>
      <c r="E149" s="146" t="s">
        <v>19</v>
      </c>
      <c r="F149" s="147" t="s">
        <v>223</v>
      </c>
      <c r="H149" s="148">
        <v>82.567999999999998</v>
      </c>
      <c r="I149" s="149"/>
      <c r="L149" s="144"/>
      <c r="M149" s="150"/>
      <c r="T149" s="151"/>
      <c r="AT149" s="146" t="s">
        <v>163</v>
      </c>
      <c r="AU149" s="146" t="s">
        <v>81</v>
      </c>
      <c r="AV149" s="12" t="s">
        <v>81</v>
      </c>
      <c r="AW149" s="12" t="s">
        <v>33</v>
      </c>
      <c r="AX149" s="12" t="s">
        <v>79</v>
      </c>
      <c r="AY149" s="146" t="s">
        <v>152</v>
      </c>
    </row>
    <row r="150" spans="2:65" s="1" customFormat="1" ht="37.799999999999997" customHeight="1">
      <c r="B150" s="32"/>
      <c r="C150" s="127" t="s">
        <v>8</v>
      </c>
      <c r="D150" s="127" t="s">
        <v>154</v>
      </c>
      <c r="E150" s="128" t="s">
        <v>224</v>
      </c>
      <c r="F150" s="129" t="s">
        <v>225</v>
      </c>
      <c r="G150" s="130" t="s">
        <v>173</v>
      </c>
      <c r="H150" s="131">
        <v>42.843000000000004</v>
      </c>
      <c r="I150" s="132"/>
      <c r="J150" s="133">
        <f>ROUND(I150*H150,2)</f>
        <v>0</v>
      </c>
      <c r="K150" s="129" t="s">
        <v>158</v>
      </c>
      <c r="L150" s="32"/>
      <c r="M150" s="134" t="s">
        <v>19</v>
      </c>
      <c r="N150" s="135" t="s">
        <v>42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159</v>
      </c>
      <c r="AT150" s="138" t="s">
        <v>154</v>
      </c>
      <c r="AU150" s="138" t="s">
        <v>81</v>
      </c>
      <c r="AY150" s="17" t="s">
        <v>152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79</v>
      </c>
      <c r="BK150" s="139">
        <f>ROUND(I150*H150,2)</f>
        <v>0</v>
      </c>
      <c r="BL150" s="17" t="s">
        <v>159</v>
      </c>
      <c r="BM150" s="138" t="s">
        <v>226</v>
      </c>
    </row>
    <row r="151" spans="2:65" s="1" customFormat="1">
      <c r="B151" s="32"/>
      <c r="D151" s="140" t="s">
        <v>161</v>
      </c>
      <c r="F151" s="141" t="s">
        <v>227</v>
      </c>
      <c r="I151" s="142"/>
      <c r="L151" s="32"/>
      <c r="M151" s="143"/>
      <c r="T151" s="53"/>
      <c r="AT151" s="17" t="s">
        <v>161</v>
      </c>
      <c r="AU151" s="17" t="s">
        <v>81</v>
      </c>
    </row>
    <row r="152" spans="2:65" s="12" customFormat="1">
      <c r="B152" s="144"/>
      <c r="D152" s="145" t="s">
        <v>163</v>
      </c>
      <c r="E152" s="146" t="s">
        <v>19</v>
      </c>
      <c r="F152" s="147" t="s">
        <v>228</v>
      </c>
      <c r="H152" s="148">
        <v>42.843000000000004</v>
      </c>
      <c r="I152" s="149"/>
      <c r="L152" s="144"/>
      <c r="M152" s="150"/>
      <c r="T152" s="151"/>
      <c r="AT152" s="146" t="s">
        <v>163</v>
      </c>
      <c r="AU152" s="146" t="s">
        <v>81</v>
      </c>
      <c r="AV152" s="12" t="s">
        <v>81</v>
      </c>
      <c r="AW152" s="12" t="s">
        <v>33</v>
      </c>
      <c r="AX152" s="12" t="s">
        <v>79</v>
      </c>
      <c r="AY152" s="146" t="s">
        <v>152</v>
      </c>
    </row>
    <row r="153" spans="2:65" s="1" customFormat="1" ht="33" customHeight="1">
      <c r="B153" s="32"/>
      <c r="C153" s="127" t="s">
        <v>229</v>
      </c>
      <c r="D153" s="127" t="s">
        <v>154</v>
      </c>
      <c r="E153" s="128" t="s">
        <v>230</v>
      </c>
      <c r="F153" s="129" t="s">
        <v>231</v>
      </c>
      <c r="G153" s="130" t="s">
        <v>157</v>
      </c>
      <c r="H153" s="131">
        <v>56</v>
      </c>
      <c r="I153" s="132"/>
      <c r="J153" s="133">
        <f>ROUND(I153*H153,2)</f>
        <v>0</v>
      </c>
      <c r="K153" s="129" t="s">
        <v>158</v>
      </c>
      <c r="L153" s="32"/>
      <c r="M153" s="134" t="s">
        <v>19</v>
      </c>
      <c r="N153" s="135" t="s">
        <v>42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159</v>
      </c>
      <c r="AT153" s="138" t="s">
        <v>154</v>
      </c>
      <c r="AU153" s="138" t="s">
        <v>81</v>
      </c>
      <c r="AY153" s="17" t="s">
        <v>152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79</v>
      </c>
      <c r="BK153" s="139">
        <f>ROUND(I153*H153,2)</f>
        <v>0</v>
      </c>
      <c r="BL153" s="17" t="s">
        <v>159</v>
      </c>
      <c r="BM153" s="138" t="s">
        <v>232</v>
      </c>
    </row>
    <row r="154" spans="2:65" s="1" customFormat="1">
      <c r="B154" s="32"/>
      <c r="D154" s="140" t="s">
        <v>161</v>
      </c>
      <c r="F154" s="141" t="s">
        <v>233</v>
      </c>
      <c r="I154" s="142"/>
      <c r="L154" s="32"/>
      <c r="M154" s="143"/>
      <c r="T154" s="53"/>
      <c r="AT154" s="17" t="s">
        <v>161</v>
      </c>
      <c r="AU154" s="17" t="s">
        <v>81</v>
      </c>
    </row>
    <row r="155" spans="2:65" s="12" customFormat="1">
      <c r="B155" s="144"/>
      <c r="D155" s="145" t="s">
        <v>163</v>
      </c>
      <c r="E155" s="146" t="s">
        <v>19</v>
      </c>
      <c r="F155" s="147" t="s">
        <v>234</v>
      </c>
      <c r="H155" s="148">
        <v>56</v>
      </c>
      <c r="I155" s="149"/>
      <c r="L155" s="144"/>
      <c r="M155" s="150"/>
      <c r="T155" s="151"/>
      <c r="AT155" s="146" t="s">
        <v>163</v>
      </c>
      <c r="AU155" s="146" t="s">
        <v>81</v>
      </c>
      <c r="AV155" s="12" t="s">
        <v>81</v>
      </c>
      <c r="AW155" s="12" t="s">
        <v>33</v>
      </c>
      <c r="AX155" s="12" t="s">
        <v>79</v>
      </c>
      <c r="AY155" s="146" t="s">
        <v>152</v>
      </c>
    </row>
    <row r="156" spans="2:65" s="1" customFormat="1" ht="33" customHeight="1">
      <c r="B156" s="32"/>
      <c r="C156" s="127" t="s">
        <v>235</v>
      </c>
      <c r="D156" s="127" t="s">
        <v>154</v>
      </c>
      <c r="E156" s="128" t="s">
        <v>236</v>
      </c>
      <c r="F156" s="129" t="s">
        <v>237</v>
      </c>
      <c r="G156" s="130" t="s">
        <v>157</v>
      </c>
      <c r="H156" s="131">
        <v>65.8</v>
      </c>
      <c r="I156" s="132"/>
      <c r="J156" s="133">
        <f>ROUND(I156*H156,2)</f>
        <v>0</v>
      </c>
      <c r="K156" s="129" t="s">
        <v>158</v>
      </c>
      <c r="L156" s="32"/>
      <c r="M156" s="134" t="s">
        <v>19</v>
      </c>
      <c r="N156" s="135" t="s">
        <v>42</v>
      </c>
      <c r="P156" s="136">
        <f>O156*H156</f>
        <v>0</v>
      </c>
      <c r="Q156" s="136">
        <v>0</v>
      </c>
      <c r="R156" s="136">
        <f>Q156*H156</f>
        <v>0</v>
      </c>
      <c r="S156" s="136">
        <v>0</v>
      </c>
      <c r="T156" s="137">
        <f>S156*H156</f>
        <v>0</v>
      </c>
      <c r="AR156" s="138" t="s">
        <v>159</v>
      </c>
      <c r="AT156" s="138" t="s">
        <v>154</v>
      </c>
      <c r="AU156" s="138" t="s">
        <v>81</v>
      </c>
      <c r="AY156" s="17" t="s">
        <v>152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7" t="s">
        <v>79</v>
      </c>
      <c r="BK156" s="139">
        <f>ROUND(I156*H156,2)</f>
        <v>0</v>
      </c>
      <c r="BL156" s="17" t="s">
        <v>159</v>
      </c>
      <c r="BM156" s="138" t="s">
        <v>238</v>
      </c>
    </row>
    <row r="157" spans="2:65" s="1" customFormat="1">
      <c r="B157" s="32"/>
      <c r="D157" s="140" t="s">
        <v>161</v>
      </c>
      <c r="F157" s="141" t="s">
        <v>239</v>
      </c>
      <c r="I157" s="142"/>
      <c r="L157" s="32"/>
      <c r="M157" s="143"/>
      <c r="T157" s="53"/>
      <c r="AT157" s="17" t="s">
        <v>161</v>
      </c>
      <c r="AU157" s="17" t="s">
        <v>81</v>
      </c>
    </row>
    <row r="158" spans="2:65" s="12" customFormat="1">
      <c r="B158" s="144"/>
      <c r="D158" s="145" t="s">
        <v>163</v>
      </c>
      <c r="E158" s="146" t="s">
        <v>19</v>
      </c>
      <c r="F158" s="147" t="s">
        <v>240</v>
      </c>
      <c r="H158" s="148">
        <v>65.8</v>
      </c>
      <c r="I158" s="149"/>
      <c r="L158" s="144"/>
      <c r="M158" s="150"/>
      <c r="T158" s="151"/>
      <c r="AT158" s="146" t="s">
        <v>163</v>
      </c>
      <c r="AU158" s="146" t="s">
        <v>81</v>
      </c>
      <c r="AV158" s="12" t="s">
        <v>81</v>
      </c>
      <c r="AW158" s="12" t="s">
        <v>33</v>
      </c>
      <c r="AX158" s="12" t="s">
        <v>79</v>
      </c>
      <c r="AY158" s="146" t="s">
        <v>152</v>
      </c>
    </row>
    <row r="159" spans="2:65" s="11" customFormat="1" ht="22.8" customHeight="1">
      <c r="B159" s="115"/>
      <c r="D159" s="116" t="s">
        <v>70</v>
      </c>
      <c r="E159" s="125" t="s">
        <v>81</v>
      </c>
      <c r="F159" s="125" t="s">
        <v>241</v>
      </c>
      <c r="I159" s="118"/>
      <c r="J159" s="126">
        <f>BK159</f>
        <v>0</v>
      </c>
      <c r="L159" s="115"/>
      <c r="M159" s="120"/>
      <c r="P159" s="121">
        <f>SUM(P160:P171)</f>
        <v>0</v>
      </c>
      <c r="R159" s="121">
        <f>SUM(R160:R171)</f>
        <v>40.104435700000003</v>
      </c>
      <c r="T159" s="122">
        <f>SUM(T160:T171)</f>
        <v>0</v>
      </c>
      <c r="AR159" s="116" t="s">
        <v>79</v>
      </c>
      <c r="AT159" s="123" t="s">
        <v>70</v>
      </c>
      <c r="AU159" s="123" t="s">
        <v>79</v>
      </c>
      <c r="AY159" s="116" t="s">
        <v>152</v>
      </c>
      <c r="BK159" s="124">
        <f>SUM(BK160:BK171)</f>
        <v>0</v>
      </c>
    </row>
    <row r="160" spans="2:65" s="1" customFormat="1" ht="21.75" customHeight="1">
      <c r="B160" s="32"/>
      <c r="C160" s="127" t="s">
        <v>242</v>
      </c>
      <c r="D160" s="127" t="s">
        <v>154</v>
      </c>
      <c r="E160" s="128" t="s">
        <v>243</v>
      </c>
      <c r="F160" s="129" t="s">
        <v>244</v>
      </c>
      <c r="G160" s="130" t="s">
        <v>173</v>
      </c>
      <c r="H160" s="131">
        <v>17.5</v>
      </c>
      <c r="I160" s="132"/>
      <c r="J160" s="133">
        <f>ROUND(I160*H160,2)</f>
        <v>0</v>
      </c>
      <c r="K160" s="129" t="s">
        <v>158</v>
      </c>
      <c r="L160" s="32"/>
      <c r="M160" s="134" t="s">
        <v>19</v>
      </c>
      <c r="N160" s="135" t="s">
        <v>42</v>
      </c>
      <c r="P160" s="136">
        <f>O160*H160</f>
        <v>0</v>
      </c>
      <c r="Q160" s="136">
        <v>2.16</v>
      </c>
      <c r="R160" s="136">
        <f>Q160*H160</f>
        <v>37.800000000000004</v>
      </c>
      <c r="S160" s="136">
        <v>0</v>
      </c>
      <c r="T160" s="137">
        <f>S160*H160</f>
        <v>0</v>
      </c>
      <c r="AR160" s="138" t="s">
        <v>159</v>
      </c>
      <c r="AT160" s="138" t="s">
        <v>154</v>
      </c>
      <c r="AU160" s="138" t="s">
        <v>81</v>
      </c>
      <c r="AY160" s="17" t="s">
        <v>152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79</v>
      </c>
      <c r="BK160" s="139">
        <f>ROUND(I160*H160,2)</f>
        <v>0</v>
      </c>
      <c r="BL160" s="17" t="s">
        <v>159</v>
      </c>
      <c r="BM160" s="138" t="s">
        <v>245</v>
      </c>
    </row>
    <row r="161" spans="2:65" s="1" customFormat="1">
      <c r="B161" s="32"/>
      <c r="D161" s="140" t="s">
        <v>161</v>
      </c>
      <c r="F161" s="141" t="s">
        <v>246</v>
      </c>
      <c r="I161" s="142"/>
      <c r="L161" s="32"/>
      <c r="M161" s="143"/>
      <c r="T161" s="53"/>
      <c r="AT161" s="17" t="s">
        <v>161</v>
      </c>
      <c r="AU161" s="17" t="s">
        <v>81</v>
      </c>
    </row>
    <row r="162" spans="2:65" s="12" customFormat="1">
      <c r="B162" s="144"/>
      <c r="D162" s="145" t="s">
        <v>163</v>
      </c>
      <c r="E162" s="146" t="s">
        <v>19</v>
      </c>
      <c r="F162" s="147" t="s">
        <v>247</v>
      </c>
      <c r="H162" s="148">
        <v>17.5</v>
      </c>
      <c r="I162" s="149"/>
      <c r="L162" s="144"/>
      <c r="M162" s="150"/>
      <c r="T162" s="151"/>
      <c r="AT162" s="146" t="s">
        <v>163</v>
      </c>
      <c r="AU162" s="146" t="s">
        <v>81</v>
      </c>
      <c r="AV162" s="12" t="s">
        <v>81</v>
      </c>
      <c r="AW162" s="12" t="s">
        <v>33</v>
      </c>
      <c r="AX162" s="12" t="s">
        <v>79</v>
      </c>
      <c r="AY162" s="146" t="s">
        <v>152</v>
      </c>
    </row>
    <row r="163" spans="2:65" s="1" customFormat="1" ht="44.25" customHeight="1">
      <c r="B163" s="32"/>
      <c r="C163" s="127" t="s">
        <v>248</v>
      </c>
      <c r="D163" s="127" t="s">
        <v>154</v>
      </c>
      <c r="E163" s="128" t="s">
        <v>249</v>
      </c>
      <c r="F163" s="129" t="s">
        <v>250</v>
      </c>
      <c r="G163" s="130" t="s">
        <v>173</v>
      </c>
      <c r="H163" s="131">
        <v>0.88600000000000001</v>
      </c>
      <c r="I163" s="132"/>
      <c r="J163" s="133">
        <f>ROUND(I163*H163,2)</f>
        <v>0</v>
      </c>
      <c r="K163" s="129" t="s">
        <v>158</v>
      </c>
      <c r="L163" s="32"/>
      <c r="M163" s="134" t="s">
        <v>19</v>
      </c>
      <c r="N163" s="135" t="s">
        <v>42</v>
      </c>
      <c r="P163" s="136">
        <f>O163*H163</f>
        <v>0</v>
      </c>
      <c r="Q163" s="136">
        <v>2.5504500000000001</v>
      </c>
      <c r="R163" s="136">
        <f>Q163*H163</f>
        <v>2.2596986999999999</v>
      </c>
      <c r="S163" s="136">
        <v>0</v>
      </c>
      <c r="T163" s="137">
        <f>S163*H163</f>
        <v>0</v>
      </c>
      <c r="AR163" s="138" t="s">
        <v>159</v>
      </c>
      <c r="AT163" s="138" t="s">
        <v>154</v>
      </c>
      <c r="AU163" s="138" t="s">
        <v>81</v>
      </c>
      <c r="AY163" s="17" t="s">
        <v>152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79</v>
      </c>
      <c r="BK163" s="139">
        <f>ROUND(I163*H163,2)</f>
        <v>0</v>
      </c>
      <c r="BL163" s="17" t="s">
        <v>159</v>
      </c>
      <c r="BM163" s="138" t="s">
        <v>251</v>
      </c>
    </row>
    <row r="164" spans="2:65" s="1" customFormat="1">
      <c r="B164" s="32"/>
      <c r="D164" s="140" t="s">
        <v>161</v>
      </c>
      <c r="F164" s="141" t="s">
        <v>252</v>
      </c>
      <c r="I164" s="142"/>
      <c r="L164" s="32"/>
      <c r="M164" s="143"/>
      <c r="T164" s="53"/>
      <c r="AT164" s="17" t="s">
        <v>161</v>
      </c>
      <c r="AU164" s="17" t="s">
        <v>81</v>
      </c>
    </row>
    <row r="165" spans="2:65" s="12" customFormat="1">
      <c r="B165" s="144"/>
      <c r="D165" s="145" t="s">
        <v>163</v>
      </c>
      <c r="E165" s="146" t="s">
        <v>19</v>
      </c>
      <c r="F165" s="147" t="s">
        <v>253</v>
      </c>
      <c r="H165" s="148">
        <v>0.88600000000000001</v>
      </c>
      <c r="I165" s="149"/>
      <c r="L165" s="144"/>
      <c r="M165" s="150"/>
      <c r="T165" s="151"/>
      <c r="AT165" s="146" t="s">
        <v>163</v>
      </c>
      <c r="AU165" s="146" t="s">
        <v>81</v>
      </c>
      <c r="AV165" s="12" t="s">
        <v>81</v>
      </c>
      <c r="AW165" s="12" t="s">
        <v>33</v>
      </c>
      <c r="AX165" s="12" t="s">
        <v>79</v>
      </c>
      <c r="AY165" s="146" t="s">
        <v>152</v>
      </c>
    </row>
    <row r="166" spans="2:65" s="1" customFormat="1" ht="24.15" customHeight="1">
      <c r="B166" s="32"/>
      <c r="C166" s="127" t="s">
        <v>254</v>
      </c>
      <c r="D166" s="127" t="s">
        <v>154</v>
      </c>
      <c r="E166" s="128" t="s">
        <v>255</v>
      </c>
      <c r="F166" s="129" t="s">
        <v>256</v>
      </c>
      <c r="G166" s="130" t="s">
        <v>157</v>
      </c>
      <c r="H166" s="131">
        <v>5.81</v>
      </c>
      <c r="I166" s="132"/>
      <c r="J166" s="133">
        <f>ROUND(I166*H166,2)</f>
        <v>0</v>
      </c>
      <c r="K166" s="129" t="s">
        <v>158</v>
      </c>
      <c r="L166" s="32"/>
      <c r="M166" s="134" t="s">
        <v>19</v>
      </c>
      <c r="N166" s="135" t="s">
        <v>42</v>
      </c>
      <c r="P166" s="136">
        <f>O166*H166</f>
        <v>0</v>
      </c>
      <c r="Q166" s="136">
        <v>7.7000000000000002E-3</v>
      </c>
      <c r="R166" s="136">
        <f>Q166*H166</f>
        <v>4.4736999999999999E-2</v>
      </c>
      <c r="S166" s="136">
        <v>0</v>
      </c>
      <c r="T166" s="137">
        <f>S166*H166</f>
        <v>0</v>
      </c>
      <c r="AR166" s="138" t="s">
        <v>159</v>
      </c>
      <c r="AT166" s="138" t="s">
        <v>154</v>
      </c>
      <c r="AU166" s="138" t="s">
        <v>81</v>
      </c>
      <c r="AY166" s="17" t="s">
        <v>152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79</v>
      </c>
      <c r="BK166" s="139">
        <f>ROUND(I166*H166,2)</f>
        <v>0</v>
      </c>
      <c r="BL166" s="17" t="s">
        <v>159</v>
      </c>
      <c r="BM166" s="138" t="s">
        <v>257</v>
      </c>
    </row>
    <row r="167" spans="2:65" s="1" customFormat="1">
      <c r="B167" s="32"/>
      <c r="D167" s="140" t="s">
        <v>161</v>
      </c>
      <c r="F167" s="141" t="s">
        <v>258</v>
      </c>
      <c r="I167" s="142"/>
      <c r="L167" s="32"/>
      <c r="M167" s="143"/>
      <c r="T167" s="53"/>
      <c r="AT167" s="17" t="s">
        <v>161</v>
      </c>
      <c r="AU167" s="17" t="s">
        <v>81</v>
      </c>
    </row>
    <row r="168" spans="2:65" s="12" customFormat="1">
      <c r="B168" s="144"/>
      <c r="D168" s="145" t="s">
        <v>163</v>
      </c>
      <c r="E168" s="146" t="s">
        <v>19</v>
      </c>
      <c r="F168" s="147" t="s">
        <v>259</v>
      </c>
      <c r="H168" s="148">
        <v>5.81</v>
      </c>
      <c r="I168" s="149"/>
      <c r="L168" s="144"/>
      <c r="M168" s="150"/>
      <c r="T168" s="151"/>
      <c r="AT168" s="146" t="s">
        <v>163</v>
      </c>
      <c r="AU168" s="146" t="s">
        <v>81</v>
      </c>
      <c r="AV168" s="12" t="s">
        <v>81</v>
      </c>
      <c r="AW168" s="12" t="s">
        <v>33</v>
      </c>
      <c r="AX168" s="12" t="s">
        <v>79</v>
      </c>
      <c r="AY168" s="146" t="s">
        <v>152</v>
      </c>
    </row>
    <row r="169" spans="2:65" s="1" customFormat="1" ht="24.15" customHeight="1">
      <c r="B169" s="32"/>
      <c r="C169" s="127" t="s">
        <v>260</v>
      </c>
      <c r="D169" s="127" t="s">
        <v>154</v>
      </c>
      <c r="E169" s="128" t="s">
        <v>261</v>
      </c>
      <c r="F169" s="129" t="s">
        <v>262</v>
      </c>
      <c r="G169" s="130" t="s">
        <v>157</v>
      </c>
      <c r="H169" s="131">
        <v>5.81</v>
      </c>
      <c r="I169" s="132"/>
      <c r="J169" s="133">
        <f>ROUND(I169*H169,2)</f>
        <v>0</v>
      </c>
      <c r="K169" s="129" t="s">
        <v>158</v>
      </c>
      <c r="L169" s="32"/>
      <c r="M169" s="134" t="s">
        <v>19</v>
      </c>
      <c r="N169" s="135" t="s">
        <v>42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159</v>
      </c>
      <c r="AT169" s="138" t="s">
        <v>154</v>
      </c>
      <c r="AU169" s="138" t="s">
        <v>81</v>
      </c>
      <c r="AY169" s="17" t="s">
        <v>152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79</v>
      </c>
      <c r="BK169" s="139">
        <f>ROUND(I169*H169,2)</f>
        <v>0</v>
      </c>
      <c r="BL169" s="17" t="s">
        <v>159</v>
      </c>
      <c r="BM169" s="138" t="s">
        <v>263</v>
      </c>
    </row>
    <row r="170" spans="2:65" s="1" customFormat="1">
      <c r="B170" s="32"/>
      <c r="D170" s="140" t="s">
        <v>161</v>
      </c>
      <c r="F170" s="141" t="s">
        <v>264</v>
      </c>
      <c r="I170" s="142"/>
      <c r="L170" s="32"/>
      <c r="M170" s="143"/>
      <c r="T170" s="53"/>
      <c r="AT170" s="17" t="s">
        <v>161</v>
      </c>
      <c r="AU170" s="17" t="s">
        <v>81</v>
      </c>
    </row>
    <row r="171" spans="2:65" s="12" customFormat="1">
      <c r="B171" s="144"/>
      <c r="D171" s="145" t="s">
        <v>163</v>
      </c>
      <c r="E171" s="146" t="s">
        <v>19</v>
      </c>
      <c r="F171" s="147" t="s">
        <v>265</v>
      </c>
      <c r="H171" s="148">
        <v>5.81</v>
      </c>
      <c r="I171" s="149"/>
      <c r="L171" s="144"/>
      <c r="M171" s="150"/>
      <c r="T171" s="151"/>
      <c r="AT171" s="146" t="s">
        <v>163</v>
      </c>
      <c r="AU171" s="146" t="s">
        <v>81</v>
      </c>
      <c r="AV171" s="12" t="s">
        <v>81</v>
      </c>
      <c r="AW171" s="12" t="s">
        <v>33</v>
      </c>
      <c r="AX171" s="12" t="s">
        <v>79</v>
      </c>
      <c r="AY171" s="146" t="s">
        <v>152</v>
      </c>
    </row>
    <row r="172" spans="2:65" s="11" customFormat="1" ht="22.8" customHeight="1">
      <c r="B172" s="115"/>
      <c r="D172" s="116" t="s">
        <v>70</v>
      </c>
      <c r="E172" s="125" t="s">
        <v>170</v>
      </c>
      <c r="F172" s="125" t="s">
        <v>266</v>
      </c>
      <c r="I172" s="118"/>
      <c r="J172" s="126">
        <f>BK172</f>
        <v>0</v>
      </c>
      <c r="L172" s="115"/>
      <c r="M172" s="120"/>
      <c r="P172" s="121">
        <f>SUM(P173:P231)</f>
        <v>0</v>
      </c>
      <c r="R172" s="121">
        <f>SUM(R173:R231)</f>
        <v>44.284642200000015</v>
      </c>
      <c r="T172" s="122">
        <f>SUM(T173:T231)</f>
        <v>0</v>
      </c>
      <c r="AR172" s="116" t="s">
        <v>79</v>
      </c>
      <c r="AT172" s="123" t="s">
        <v>70</v>
      </c>
      <c r="AU172" s="123" t="s">
        <v>79</v>
      </c>
      <c r="AY172" s="116" t="s">
        <v>152</v>
      </c>
      <c r="BK172" s="124">
        <f>SUM(BK173:BK231)</f>
        <v>0</v>
      </c>
    </row>
    <row r="173" spans="2:65" s="1" customFormat="1" ht="44.25" customHeight="1">
      <c r="B173" s="32"/>
      <c r="C173" s="127" t="s">
        <v>267</v>
      </c>
      <c r="D173" s="127" t="s">
        <v>154</v>
      </c>
      <c r="E173" s="128" t="s">
        <v>268</v>
      </c>
      <c r="F173" s="129" t="s">
        <v>269</v>
      </c>
      <c r="G173" s="130" t="s">
        <v>157</v>
      </c>
      <c r="H173" s="131">
        <v>1.92</v>
      </c>
      <c r="I173" s="132"/>
      <c r="J173" s="133">
        <f>ROUND(I173*H173,2)</f>
        <v>0</v>
      </c>
      <c r="K173" s="129" t="s">
        <v>158</v>
      </c>
      <c r="L173" s="32"/>
      <c r="M173" s="134" t="s">
        <v>19</v>
      </c>
      <c r="N173" s="135" t="s">
        <v>42</v>
      </c>
      <c r="P173" s="136">
        <f>O173*H173</f>
        <v>0</v>
      </c>
      <c r="Q173" s="136">
        <v>0.30624000000000001</v>
      </c>
      <c r="R173" s="136">
        <f>Q173*H173</f>
        <v>0.58798079999999997</v>
      </c>
      <c r="S173" s="136">
        <v>0</v>
      </c>
      <c r="T173" s="137">
        <f>S173*H173</f>
        <v>0</v>
      </c>
      <c r="AR173" s="138" t="s">
        <v>159</v>
      </c>
      <c r="AT173" s="138" t="s">
        <v>154</v>
      </c>
      <c r="AU173" s="138" t="s">
        <v>81</v>
      </c>
      <c r="AY173" s="17" t="s">
        <v>152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79</v>
      </c>
      <c r="BK173" s="139">
        <f>ROUND(I173*H173,2)</f>
        <v>0</v>
      </c>
      <c r="BL173" s="17" t="s">
        <v>159</v>
      </c>
      <c r="BM173" s="138" t="s">
        <v>270</v>
      </c>
    </row>
    <row r="174" spans="2:65" s="1" customFormat="1">
      <c r="B174" s="32"/>
      <c r="D174" s="140" t="s">
        <v>161</v>
      </c>
      <c r="F174" s="141" t="s">
        <v>271</v>
      </c>
      <c r="I174" s="142"/>
      <c r="L174" s="32"/>
      <c r="M174" s="143"/>
      <c r="T174" s="53"/>
      <c r="AT174" s="17" t="s">
        <v>161</v>
      </c>
      <c r="AU174" s="17" t="s">
        <v>81</v>
      </c>
    </row>
    <row r="175" spans="2:65" s="12" customFormat="1">
      <c r="B175" s="144"/>
      <c r="D175" s="145" t="s">
        <v>163</v>
      </c>
      <c r="E175" s="146" t="s">
        <v>19</v>
      </c>
      <c r="F175" s="147" t="s">
        <v>272</v>
      </c>
      <c r="H175" s="148">
        <v>1.92</v>
      </c>
      <c r="I175" s="149"/>
      <c r="L175" s="144"/>
      <c r="M175" s="150"/>
      <c r="T175" s="151"/>
      <c r="AT175" s="146" t="s">
        <v>163</v>
      </c>
      <c r="AU175" s="146" t="s">
        <v>81</v>
      </c>
      <c r="AV175" s="12" t="s">
        <v>81</v>
      </c>
      <c r="AW175" s="12" t="s">
        <v>33</v>
      </c>
      <c r="AX175" s="12" t="s">
        <v>79</v>
      </c>
      <c r="AY175" s="146" t="s">
        <v>152</v>
      </c>
    </row>
    <row r="176" spans="2:65" s="1" customFormat="1" ht="37.799999999999997" customHeight="1">
      <c r="B176" s="32"/>
      <c r="C176" s="127" t="s">
        <v>273</v>
      </c>
      <c r="D176" s="127" t="s">
        <v>154</v>
      </c>
      <c r="E176" s="128" t="s">
        <v>274</v>
      </c>
      <c r="F176" s="129" t="s">
        <v>275</v>
      </c>
      <c r="G176" s="130" t="s">
        <v>157</v>
      </c>
      <c r="H176" s="131">
        <v>113.813</v>
      </c>
      <c r="I176" s="132"/>
      <c r="J176" s="133">
        <f>ROUND(I176*H176,2)</f>
        <v>0</v>
      </c>
      <c r="K176" s="129" t="s">
        <v>158</v>
      </c>
      <c r="L176" s="32"/>
      <c r="M176" s="134" t="s">
        <v>19</v>
      </c>
      <c r="N176" s="135" t="s">
        <v>42</v>
      </c>
      <c r="P176" s="136">
        <f>O176*H176</f>
        <v>0</v>
      </c>
      <c r="Q176" s="136">
        <v>0.26905000000000001</v>
      </c>
      <c r="R176" s="136">
        <f>Q176*H176</f>
        <v>30.621387650000003</v>
      </c>
      <c r="S176" s="136">
        <v>0</v>
      </c>
      <c r="T176" s="137">
        <f>S176*H176</f>
        <v>0</v>
      </c>
      <c r="AR176" s="138" t="s">
        <v>159</v>
      </c>
      <c r="AT176" s="138" t="s">
        <v>154</v>
      </c>
      <c r="AU176" s="138" t="s">
        <v>81</v>
      </c>
      <c r="AY176" s="17" t="s">
        <v>152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79</v>
      </c>
      <c r="BK176" s="139">
        <f>ROUND(I176*H176,2)</f>
        <v>0</v>
      </c>
      <c r="BL176" s="17" t="s">
        <v>159</v>
      </c>
      <c r="BM176" s="138" t="s">
        <v>276</v>
      </c>
    </row>
    <row r="177" spans="2:65" s="1" customFormat="1">
      <c r="B177" s="32"/>
      <c r="D177" s="140" t="s">
        <v>161</v>
      </c>
      <c r="F177" s="141" t="s">
        <v>277</v>
      </c>
      <c r="I177" s="142"/>
      <c r="L177" s="32"/>
      <c r="M177" s="143"/>
      <c r="T177" s="53"/>
      <c r="AT177" s="17" t="s">
        <v>161</v>
      </c>
      <c r="AU177" s="17" t="s">
        <v>81</v>
      </c>
    </row>
    <row r="178" spans="2:65" s="12" customFormat="1">
      <c r="B178" s="144"/>
      <c r="D178" s="145" t="s">
        <v>163</v>
      </c>
      <c r="E178" s="146" t="s">
        <v>19</v>
      </c>
      <c r="F178" s="147" t="s">
        <v>278</v>
      </c>
      <c r="H178" s="148">
        <v>84.534999999999997</v>
      </c>
      <c r="I178" s="149"/>
      <c r="L178" s="144"/>
      <c r="M178" s="150"/>
      <c r="T178" s="151"/>
      <c r="AT178" s="146" t="s">
        <v>163</v>
      </c>
      <c r="AU178" s="146" t="s">
        <v>81</v>
      </c>
      <c r="AV178" s="12" t="s">
        <v>81</v>
      </c>
      <c r="AW178" s="12" t="s">
        <v>33</v>
      </c>
      <c r="AX178" s="12" t="s">
        <v>71</v>
      </c>
      <c r="AY178" s="146" t="s">
        <v>152</v>
      </c>
    </row>
    <row r="179" spans="2:65" s="12" customFormat="1">
      <c r="B179" s="144"/>
      <c r="D179" s="145" t="s">
        <v>163</v>
      </c>
      <c r="E179" s="146" t="s">
        <v>19</v>
      </c>
      <c r="F179" s="147" t="s">
        <v>279</v>
      </c>
      <c r="H179" s="148">
        <v>37.238</v>
      </c>
      <c r="I179" s="149"/>
      <c r="L179" s="144"/>
      <c r="M179" s="150"/>
      <c r="T179" s="151"/>
      <c r="AT179" s="146" t="s">
        <v>163</v>
      </c>
      <c r="AU179" s="146" t="s">
        <v>81</v>
      </c>
      <c r="AV179" s="12" t="s">
        <v>81</v>
      </c>
      <c r="AW179" s="12" t="s">
        <v>33</v>
      </c>
      <c r="AX179" s="12" t="s">
        <v>71</v>
      </c>
      <c r="AY179" s="146" t="s">
        <v>152</v>
      </c>
    </row>
    <row r="180" spans="2:65" s="12" customFormat="1">
      <c r="B180" s="144"/>
      <c r="D180" s="145" t="s">
        <v>163</v>
      </c>
      <c r="E180" s="146" t="s">
        <v>19</v>
      </c>
      <c r="F180" s="147" t="s">
        <v>280</v>
      </c>
      <c r="H180" s="148">
        <v>-7.96</v>
      </c>
      <c r="I180" s="149"/>
      <c r="L180" s="144"/>
      <c r="M180" s="150"/>
      <c r="T180" s="151"/>
      <c r="AT180" s="146" t="s">
        <v>163</v>
      </c>
      <c r="AU180" s="146" t="s">
        <v>81</v>
      </c>
      <c r="AV180" s="12" t="s">
        <v>81</v>
      </c>
      <c r="AW180" s="12" t="s">
        <v>33</v>
      </c>
      <c r="AX180" s="12" t="s">
        <v>71</v>
      </c>
      <c r="AY180" s="146" t="s">
        <v>152</v>
      </c>
    </row>
    <row r="181" spans="2:65" s="13" customFormat="1">
      <c r="B181" s="152"/>
      <c r="D181" s="145" t="s">
        <v>163</v>
      </c>
      <c r="E181" s="153" t="s">
        <v>19</v>
      </c>
      <c r="F181" s="154" t="s">
        <v>281</v>
      </c>
      <c r="H181" s="155">
        <v>113.813</v>
      </c>
      <c r="I181" s="156"/>
      <c r="L181" s="152"/>
      <c r="M181" s="157"/>
      <c r="T181" s="158"/>
      <c r="AT181" s="153" t="s">
        <v>163</v>
      </c>
      <c r="AU181" s="153" t="s">
        <v>81</v>
      </c>
      <c r="AV181" s="13" t="s">
        <v>159</v>
      </c>
      <c r="AW181" s="13" t="s">
        <v>33</v>
      </c>
      <c r="AX181" s="13" t="s">
        <v>79</v>
      </c>
      <c r="AY181" s="153" t="s">
        <v>152</v>
      </c>
    </row>
    <row r="182" spans="2:65" s="1" customFormat="1" ht="37.799999999999997" customHeight="1">
      <c r="B182" s="32"/>
      <c r="C182" s="127" t="s">
        <v>7</v>
      </c>
      <c r="D182" s="127" t="s">
        <v>154</v>
      </c>
      <c r="E182" s="128" t="s">
        <v>282</v>
      </c>
      <c r="F182" s="129" t="s">
        <v>283</v>
      </c>
      <c r="G182" s="130" t="s">
        <v>284</v>
      </c>
      <c r="H182" s="131">
        <v>8</v>
      </c>
      <c r="I182" s="132"/>
      <c r="J182" s="133">
        <f>ROUND(I182*H182,2)</f>
        <v>0</v>
      </c>
      <c r="K182" s="129" t="s">
        <v>158</v>
      </c>
      <c r="L182" s="32"/>
      <c r="M182" s="134" t="s">
        <v>19</v>
      </c>
      <c r="N182" s="135" t="s">
        <v>42</v>
      </c>
      <c r="P182" s="136">
        <f>O182*H182</f>
        <v>0</v>
      </c>
      <c r="Q182" s="136">
        <v>4.555E-2</v>
      </c>
      <c r="R182" s="136">
        <f>Q182*H182</f>
        <v>0.3644</v>
      </c>
      <c r="S182" s="136">
        <v>0</v>
      </c>
      <c r="T182" s="137">
        <f>S182*H182</f>
        <v>0</v>
      </c>
      <c r="AR182" s="138" t="s">
        <v>159</v>
      </c>
      <c r="AT182" s="138" t="s">
        <v>154</v>
      </c>
      <c r="AU182" s="138" t="s">
        <v>81</v>
      </c>
      <c r="AY182" s="17" t="s">
        <v>152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79</v>
      </c>
      <c r="BK182" s="139">
        <f>ROUND(I182*H182,2)</f>
        <v>0</v>
      </c>
      <c r="BL182" s="17" t="s">
        <v>159</v>
      </c>
      <c r="BM182" s="138" t="s">
        <v>285</v>
      </c>
    </row>
    <row r="183" spans="2:65" s="1" customFormat="1">
      <c r="B183" s="32"/>
      <c r="D183" s="140" t="s">
        <v>161</v>
      </c>
      <c r="F183" s="141" t="s">
        <v>286</v>
      </c>
      <c r="I183" s="142"/>
      <c r="L183" s="32"/>
      <c r="M183" s="143"/>
      <c r="T183" s="53"/>
      <c r="AT183" s="17" t="s">
        <v>161</v>
      </c>
      <c r="AU183" s="17" t="s">
        <v>81</v>
      </c>
    </row>
    <row r="184" spans="2:65" s="12" customFormat="1">
      <c r="B184" s="144"/>
      <c r="D184" s="145" t="s">
        <v>163</v>
      </c>
      <c r="E184" s="146" t="s">
        <v>19</v>
      </c>
      <c r="F184" s="147" t="s">
        <v>200</v>
      </c>
      <c r="H184" s="148">
        <v>8</v>
      </c>
      <c r="I184" s="149"/>
      <c r="L184" s="144"/>
      <c r="M184" s="150"/>
      <c r="T184" s="151"/>
      <c r="AT184" s="146" t="s">
        <v>163</v>
      </c>
      <c r="AU184" s="146" t="s">
        <v>81</v>
      </c>
      <c r="AV184" s="12" t="s">
        <v>81</v>
      </c>
      <c r="AW184" s="12" t="s">
        <v>33</v>
      </c>
      <c r="AX184" s="12" t="s">
        <v>79</v>
      </c>
      <c r="AY184" s="146" t="s">
        <v>152</v>
      </c>
    </row>
    <row r="185" spans="2:65" s="1" customFormat="1" ht="24.15" customHeight="1">
      <c r="B185" s="32"/>
      <c r="C185" s="127" t="s">
        <v>287</v>
      </c>
      <c r="D185" s="127" t="s">
        <v>154</v>
      </c>
      <c r="E185" s="128" t="s">
        <v>288</v>
      </c>
      <c r="F185" s="129" t="s">
        <v>289</v>
      </c>
      <c r="G185" s="130" t="s">
        <v>173</v>
      </c>
      <c r="H185" s="131">
        <v>0.79700000000000004</v>
      </c>
      <c r="I185" s="132"/>
      <c r="J185" s="133">
        <f>ROUND(I185*H185,2)</f>
        <v>0</v>
      </c>
      <c r="K185" s="129" t="s">
        <v>158</v>
      </c>
      <c r="L185" s="32"/>
      <c r="M185" s="134" t="s">
        <v>19</v>
      </c>
      <c r="N185" s="135" t="s">
        <v>42</v>
      </c>
      <c r="P185" s="136">
        <f>O185*H185</f>
        <v>0</v>
      </c>
      <c r="Q185" s="136">
        <v>1.94302</v>
      </c>
      <c r="R185" s="136">
        <f>Q185*H185</f>
        <v>1.5485869400000001</v>
      </c>
      <c r="S185" s="136">
        <v>0</v>
      </c>
      <c r="T185" s="137">
        <f>S185*H185</f>
        <v>0</v>
      </c>
      <c r="AR185" s="138" t="s">
        <v>159</v>
      </c>
      <c r="AT185" s="138" t="s">
        <v>154</v>
      </c>
      <c r="AU185" s="138" t="s">
        <v>81</v>
      </c>
      <c r="AY185" s="17" t="s">
        <v>152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79</v>
      </c>
      <c r="BK185" s="139">
        <f>ROUND(I185*H185,2)</f>
        <v>0</v>
      </c>
      <c r="BL185" s="17" t="s">
        <v>159</v>
      </c>
      <c r="BM185" s="138" t="s">
        <v>290</v>
      </c>
    </row>
    <row r="186" spans="2:65" s="1" customFormat="1">
      <c r="B186" s="32"/>
      <c r="D186" s="140" t="s">
        <v>161</v>
      </c>
      <c r="F186" s="141" t="s">
        <v>291</v>
      </c>
      <c r="I186" s="142"/>
      <c r="L186" s="32"/>
      <c r="M186" s="143"/>
      <c r="T186" s="53"/>
      <c r="AT186" s="17" t="s">
        <v>161</v>
      </c>
      <c r="AU186" s="17" t="s">
        <v>81</v>
      </c>
    </row>
    <row r="187" spans="2:65" s="12" customFormat="1" ht="20.399999999999999">
      <c r="B187" s="144"/>
      <c r="D187" s="145" t="s">
        <v>163</v>
      </c>
      <c r="E187" s="146" t="s">
        <v>19</v>
      </c>
      <c r="F187" s="147" t="s">
        <v>292</v>
      </c>
      <c r="H187" s="148">
        <v>0.46100000000000002</v>
      </c>
      <c r="I187" s="149"/>
      <c r="L187" s="144"/>
      <c r="M187" s="150"/>
      <c r="T187" s="151"/>
      <c r="AT187" s="146" t="s">
        <v>163</v>
      </c>
      <c r="AU187" s="146" t="s">
        <v>81</v>
      </c>
      <c r="AV187" s="12" t="s">
        <v>81</v>
      </c>
      <c r="AW187" s="12" t="s">
        <v>33</v>
      </c>
      <c r="AX187" s="12" t="s">
        <v>71</v>
      </c>
      <c r="AY187" s="146" t="s">
        <v>152</v>
      </c>
    </row>
    <row r="188" spans="2:65" s="12" customFormat="1">
      <c r="B188" s="144"/>
      <c r="D188" s="145" t="s">
        <v>163</v>
      </c>
      <c r="E188" s="146" t="s">
        <v>19</v>
      </c>
      <c r="F188" s="147" t="s">
        <v>293</v>
      </c>
      <c r="H188" s="148">
        <v>0.33600000000000002</v>
      </c>
      <c r="I188" s="149"/>
      <c r="L188" s="144"/>
      <c r="M188" s="150"/>
      <c r="T188" s="151"/>
      <c r="AT188" s="146" t="s">
        <v>163</v>
      </c>
      <c r="AU188" s="146" t="s">
        <v>81</v>
      </c>
      <c r="AV188" s="12" t="s">
        <v>81</v>
      </c>
      <c r="AW188" s="12" t="s">
        <v>33</v>
      </c>
      <c r="AX188" s="12" t="s">
        <v>71</v>
      </c>
      <c r="AY188" s="146" t="s">
        <v>152</v>
      </c>
    </row>
    <row r="189" spans="2:65" s="13" customFormat="1">
      <c r="B189" s="152"/>
      <c r="D189" s="145" t="s">
        <v>163</v>
      </c>
      <c r="E189" s="153" t="s">
        <v>19</v>
      </c>
      <c r="F189" s="154" t="s">
        <v>281</v>
      </c>
      <c r="H189" s="155">
        <v>0.79700000000000004</v>
      </c>
      <c r="I189" s="156"/>
      <c r="L189" s="152"/>
      <c r="M189" s="157"/>
      <c r="T189" s="158"/>
      <c r="AT189" s="153" t="s">
        <v>163</v>
      </c>
      <c r="AU189" s="153" t="s">
        <v>81</v>
      </c>
      <c r="AV189" s="13" t="s">
        <v>159</v>
      </c>
      <c r="AW189" s="13" t="s">
        <v>33</v>
      </c>
      <c r="AX189" s="13" t="s">
        <v>79</v>
      </c>
      <c r="AY189" s="153" t="s">
        <v>152</v>
      </c>
    </row>
    <row r="190" spans="2:65" s="1" customFormat="1" ht="37.799999999999997" customHeight="1">
      <c r="B190" s="32"/>
      <c r="C190" s="127" t="s">
        <v>294</v>
      </c>
      <c r="D190" s="127" t="s">
        <v>154</v>
      </c>
      <c r="E190" s="128" t="s">
        <v>295</v>
      </c>
      <c r="F190" s="129" t="s">
        <v>296</v>
      </c>
      <c r="G190" s="130" t="s">
        <v>220</v>
      </c>
      <c r="H190" s="131">
        <v>0.17299999999999999</v>
      </c>
      <c r="I190" s="132"/>
      <c r="J190" s="133">
        <f>ROUND(I190*H190,2)</f>
        <v>0</v>
      </c>
      <c r="K190" s="129" t="s">
        <v>158</v>
      </c>
      <c r="L190" s="32"/>
      <c r="M190" s="134" t="s">
        <v>19</v>
      </c>
      <c r="N190" s="135" t="s">
        <v>42</v>
      </c>
      <c r="P190" s="136">
        <f>O190*H190</f>
        <v>0</v>
      </c>
      <c r="Q190" s="136">
        <v>1.7090000000000001E-2</v>
      </c>
      <c r="R190" s="136">
        <f>Q190*H190</f>
        <v>2.9565699999999999E-3</v>
      </c>
      <c r="S190" s="136">
        <v>0</v>
      </c>
      <c r="T190" s="137">
        <f>S190*H190</f>
        <v>0</v>
      </c>
      <c r="AR190" s="138" t="s">
        <v>159</v>
      </c>
      <c r="AT190" s="138" t="s">
        <v>154</v>
      </c>
      <c r="AU190" s="138" t="s">
        <v>81</v>
      </c>
      <c r="AY190" s="17" t="s">
        <v>152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79</v>
      </c>
      <c r="BK190" s="139">
        <f>ROUND(I190*H190,2)</f>
        <v>0</v>
      </c>
      <c r="BL190" s="17" t="s">
        <v>159</v>
      </c>
      <c r="BM190" s="138" t="s">
        <v>297</v>
      </c>
    </row>
    <row r="191" spans="2:65" s="1" customFormat="1">
      <c r="B191" s="32"/>
      <c r="D191" s="140" t="s">
        <v>161</v>
      </c>
      <c r="F191" s="141" t="s">
        <v>298</v>
      </c>
      <c r="I191" s="142"/>
      <c r="L191" s="32"/>
      <c r="M191" s="143"/>
      <c r="T191" s="53"/>
      <c r="AT191" s="17" t="s">
        <v>161</v>
      </c>
      <c r="AU191" s="17" t="s">
        <v>81</v>
      </c>
    </row>
    <row r="192" spans="2:65" s="12" customFormat="1">
      <c r="B192" s="144"/>
      <c r="D192" s="145" t="s">
        <v>163</v>
      </c>
      <c r="E192" s="146" t="s">
        <v>19</v>
      </c>
      <c r="F192" s="147" t="s">
        <v>299</v>
      </c>
      <c r="H192" s="148">
        <v>0.17299999999999999</v>
      </c>
      <c r="I192" s="149"/>
      <c r="L192" s="144"/>
      <c r="M192" s="150"/>
      <c r="T192" s="151"/>
      <c r="AT192" s="146" t="s">
        <v>163</v>
      </c>
      <c r="AU192" s="146" t="s">
        <v>81</v>
      </c>
      <c r="AV192" s="12" t="s">
        <v>81</v>
      </c>
      <c r="AW192" s="12" t="s">
        <v>33</v>
      </c>
      <c r="AX192" s="12" t="s">
        <v>79</v>
      </c>
      <c r="AY192" s="146" t="s">
        <v>152</v>
      </c>
    </row>
    <row r="193" spans="2:65" s="1" customFormat="1" ht="24.15" customHeight="1">
      <c r="B193" s="32"/>
      <c r="C193" s="159" t="s">
        <v>300</v>
      </c>
      <c r="D193" s="159" t="s">
        <v>301</v>
      </c>
      <c r="E193" s="160" t="s">
        <v>302</v>
      </c>
      <c r="F193" s="161" t="s">
        <v>303</v>
      </c>
      <c r="G193" s="162" t="s">
        <v>220</v>
      </c>
      <c r="H193" s="163">
        <v>0.185</v>
      </c>
      <c r="I193" s="164"/>
      <c r="J193" s="165">
        <f>ROUND(I193*H193,2)</f>
        <v>0</v>
      </c>
      <c r="K193" s="161" t="s">
        <v>158</v>
      </c>
      <c r="L193" s="166"/>
      <c r="M193" s="167" t="s">
        <v>19</v>
      </c>
      <c r="N193" s="168" t="s">
        <v>42</v>
      </c>
      <c r="P193" s="136">
        <f>O193*H193</f>
        <v>0</v>
      </c>
      <c r="Q193" s="136">
        <v>1</v>
      </c>
      <c r="R193" s="136">
        <f>Q193*H193</f>
        <v>0.185</v>
      </c>
      <c r="S193" s="136">
        <v>0</v>
      </c>
      <c r="T193" s="137">
        <f>S193*H193</f>
        <v>0</v>
      </c>
      <c r="AR193" s="138" t="s">
        <v>200</v>
      </c>
      <c r="AT193" s="138" t="s">
        <v>301</v>
      </c>
      <c r="AU193" s="138" t="s">
        <v>81</v>
      </c>
      <c r="AY193" s="17" t="s">
        <v>152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79</v>
      </c>
      <c r="BK193" s="139">
        <f>ROUND(I193*H193,2)</f>
        <v>0</v>
      </c>
      <c r="BL193" s="17" t="s">
        <v>159</v>
      </c>
      <c r="BM193" s="138" t="s">
        <v>304</v>
      </c>
    </row>
    <row r="194" spans="2:65" s="12" customFormat="1">
      <c r="B194" s="144"/>
      <c r="D194" s="145" t="s">
        <v>163</v>
      </c>
      <c r="F194" s="147" t="s">
        <v>305</v>
      </c>
      <c r="H194" s="148">
        <v>0.185</v>
      </c>
      <c r="I194" s="149"/>
      <c r="L194" s="144"/>
      <c r="M194" s="150"/>
      <c r="T194" s="151"/>
      <c r="AT194" s="146" t="s">
        <v>163</v>
      </c>
      <c r="AU194" s="146" t="s">
        <v>81</v>
      </c>
      <c r="AV194" s="12" t="s">
        <v>81</v>
      </c>
      <c r="AW194" s="12" t="s">
        <v>4</v>
      </c>
      <c r="AX194" s="12" t="s">
        <v>79</v>
      </c>
      <c r="AY194" s="146" t="s">
        <v>152</v>
      </c>
    </row>
    <row r="195" spans="2:65" s="1" customFormat="1" ht="24.15" customHeight="1">
      <c r="B195" s="32"/>
      <c r="C195" s="127" t="s">
        <v>306</v>
      </c>
      <c r="D195" s="127" t="s">
        <v>154</v>
      </c>
      <c r="E195" s="128" t="s">
        <v>307</v>
      </c>
      <c r="F195" s="129" t="s">
        <v>308</v>
      </c>
      <c r="G195" s="130" t="s">
        <v>220</v>
      </c>
      <c r="H195" s="131">
        <v>0.1</v>
      </c>
      <c r="I195" s="132"/>
      <c r="J195" s="133">
        <f>ROUND(I195*H195,2)</f>
        <v>0</v>
      </c>
      <c r="K195" s="129" t="s">
        <v>158</v>
      </c>
      <c r="L195" s="32"/>
      <c r="M195" s="134" t="s">
        <v>19</v>
      </c>
      <c r="N195" s="135" t="s">
        <v>42</v>
      </c>
      <c r="P195" s="136">
        <f>O195*H195</f>
        <v>0</v>
      </c>
      <c r="Q195" s="136">
        <v>1.0900000000000001</v>
      </c>
      <c r="R195" s="136">
        <f>Q195*H195</f>
        <v>0.10900000000000001</v>
      </c>
      <c r="S195" s="136">
        <v>0</v>
      </c>
      <c r="T195" s="137">
        <f>S195*H195</f>
        <v>0</v>
      </c>
      <c r="AR195" s="138" t="s">
        <v>159</v>
      </c>
      <c r="AT195" s="138" t="s">
        <v>154</v>
      </c>
      <c r="AU195" s="138" t="s">
        <v>81</v>
      </c>
      <c r="AY195" s="17" t="s">
        <v>152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7" t="s">
        <v>79</v>
      </c>
      <c r="BK195" s="139">
        <f>ROUND(I195*H195,2)</f>
        <v>0</v>
      </c>
      <c r="BL195" s="17" t="s">
        <v>159</v>
      </c>
      <c r="BM195" s="138" t="s">
        <v>309</v>
      </c>
    </row>
    <row r="196" spans="2:65" s="1" customFormat="1">
      <c r="B196" s="32"/>
      <c r="D196" s="140" t="s">
        <v>161</v>
      </c>
      <c r="F196" s="141" t="s">
        <v>310</v>
      </c>
      <c r="I196" s="142"/>
      <c r="L196" s="32"/>
      <c r="M196" s="143"/>
      <c r="T196" s="53"/>
      <c r="AT196" s="17" t="s">
        <v>161</v>
      </c>
      <c r="AU196" s="17" t="s">
        <v>81</v>
      </c>
    </row>
    <row r="197" spans="2:65" s="12" customFormat="1">
      <c r="B197" s="144"/>
      <c r="D197" s="145" t="s">
        <v>163</v>
      </c>
      <c r="E197" s="146" t="s">
        <v>19</v>
      </c>
      <c r="F197" s="147" t="s">
        <v>311</v>
      </c>
      <c r="H197" s="148">
        <v>6.2E-2</v>
      </c>
      <c r="I197" s="149"/>
      <c r="L197" s="144"/>
      <c r="M197" s="150"/>
      <c r="T197" s="151"/>
      <c r="AT197" s="146" t="s">
        <v>163</v>
      </c>
      <c r="AU197" s="146" t="s">
        <v>81</v>
      </c>
      <c r="AV197" s="12" t="s">
        <v>81</v>
      </c>
      <c r="AW197" s="12" t="s">
        <v>33</v>
      </c>
      <c r="AX197" s="12" t="s">
        <v>71</v>
      </c>
      <c r="AY197" s="146" t="s">
        <v>152</v>
      </c>
    </row>
    <row r="198" spans="2:65" s="12" customFormat="1">
      <c r="B198" s="144"/>
      <c r="D198" s="145" t="s">
        <v>163</v>
      </c>
      <c r="E198" s="146" t="s">
        <v>19</v>
      </c>
      <c r="F198" s="147" t="s">
        <v>312</v>
      </c>
      <c r="H198" s="148">
        <v>3.1E-2</v>
      </c>
      <c r="I198" s="149"/>
      <c r="L198" s="144"/>
      <c r="M198" s="150"/>
      <c r="T198" s="151"/>
      <c r="AT198" s="146" t="s">
        <v>163</v>
      </c>
      <c r="AU198" s="146" t="s">
        <v>81</v>
      </c>
      <c r="AV198" s="12" t="s">
        <v>81</v>
      </c>
      <c r="AW198" s="12" t="s">
        <v>33</v>
      </c>
      <c r="AX198" s="12" t="s">
        <v>71</v>
      </c>
      <c r="AY198" s="146" t="s">
        <v>152</v>
      </c>
    </row>
    <row r="199" spans="2:65" s="13" customFormat="1">
      <c r="B199" s="152"/>
      <c r="D199" s="145" t="s">
        <v>163</v>
      </c>
      <c r="E199" s="153" t="s">
        <v>19</v>
      </c>
      <c r="F199" s="154" t="s">
        <v>281</v>
      </c>
      <c r="H199" s="155">
        <v>9.2999999999999999E-2</v>
      </c>
      <c r="I199" s="156"/>
      <c r="L199" s="152"/>
      <c r="M199" s="157"/>
      <c r="T199" s="158"/>
      <c r="AT199" s="153" t="s">
        <v>163</v>
      </c>
      <c r="AU199" s="153" t="s">
        <v>81</v>
      </c>
      <c r="AV199" s="13" t="s">
        <v>159</v>
      </c>
      <c r="AW199" s="13" t="s">
        <v>33</v>
      </c>
      <c r="AX199" s="13" t="s">
        <v>79</v>
      </c>
      <c r="AY199" s="153" t="s">
        <v>152</v>
      </c>
    </row>
    <row r="200" spans="2:65" s="12" customFormat="1">
      <c r="B200" s="144"/>
      <c r="D200" s="145" t="s">
        <v>163</v>
      </c>
      <c r="F200" s="147" t="s">
        <v>313</v>
      </c>
      <c r="H200" s="148">
        <v>0.1</v>
      </c>
      <c r="I200" s="149"/>
      <c r="L200" s="144"/>
      <c r="M200" s="150"/>
      <c r="T200" s="151"/>
      <c r="AT200" s="146" t="s">
        <v>163</v>
      </c>
      <c r="AU200" s="146" t="s">
        <v>81</v>
      </c>
      <c r="AV200" s="12" t="s">
        <v>81</v>
      </c>
      <c r="AW200" s="12" t="s">
        <v>4</v>
      </c>
      <c r="AX200" s="12" t="s">
        <v>79</v>
      </c>
      <c r="AY200" s="146" t="s">
        <v>152</v>
      </c>
    </row>
    <row r="201" spans="2:65" s="1" customFormat="1" ht="33" customHeight="1">
      <c r="B201" s="32"/>
      <c r="C201" s="127" t="s">
        <v>314</v>
      </c>
      <c r="D201" s="127" t="s">
        <v>154</v>
      </c>
      <c r="E201" s="128" t="s">
        <v>315</v>
      </c>
      <c r="F201" s="129" t="s">
        <v>316</v>
      </c>
      <c r="G201" s="130" t="s">
        <v>220</v>
      </c>
      <c r="H201" s="131">
        <v>0.97699999999999998</v>
      </c>
      <c r="I201" s="132"/>
      <c r="J201" s="133">
        <f>ROUND(I201*H201,2)</f>
        <v>0</v>
      </c>
      <c r="K201" s="129" t="s">
        <v>158</v>
      </c>
      <c r="L201" s="32"/>
      <c r="M201" s="134" t="s">
        <v>19</v>
      </c>
      <c r="N201" s="135" t="s">
        <v>42</v>
      </c>
      <c r="P201" s="136">
        <f>O201*H201</f>
        <v>0</v>
      </c>
      <c r="Q201" s="136">
        <v>1.0900000000000001</v>
      </c>
      <c r="R201" s="136">
        <f>Q201*H201</f>
        <v>1.0649300000000002</v>
      </c>
      <c r="S201" s="136">
        <v>0</v>
      </c>
      <c r="T201" s="137">
        <f>S201*H201</f>
        <v>0</v>
      </c>
      <c r="AR201" s="138" t="s">
        <v>159</v>
      </c>
      <c r="AT201" s="138" t="s">
        <v>154</v>
      </c>
      <c r="AU201" s="138" t="s">
        <v>81</v>
      </c>
      <c r="AY201" s="17" t="s">
        <v>152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7" t="s">
        <v>79</v>
      </c>
      <c r="BK201" s="139">
        <f>ROUND(I201*H201,2)</f>
        <v>0</v>
      </c>
      <c r="BL201" s="17" t="s">
        <v>159</v>
      </c>
      <c r="BM201" s="138" t="s">
        <v>317</v>
      </c>
    </row>
    <row r="202" spans="2:65" s="1" customFormat="1">
      <c r="B202" s="32"/>
      <c r="D202" s="140" t="s">
        <v>161</v>
      </c>
      <c r="F202" s="141" t="s">
        <v>318</v>
      </c>
      <c r="I202" s="142"/>
      <c r="L202" s="32"/>
      <c r="M202" s="143"/>
      <c r="T202" s="53"/>
      <c r="AT202" s="17" t="s">
        <v>161</v>
      </c>
      <c r="AU202" s="17" t="s">
        <v>81</v>
      </c>
    </row>
    <row r="203" spans="2:65" s="12" customFormat="1">
      <c r="B203" s="144"/>
      <c r="D203" s="145" t="s">
        <v>163</v>
      </c>
      <c r="E203" s="146" t="s">
        <v>19</v>
      </c>
      <c r="F203" s="147" t="s">
        <v>319</v>
      </c>
      <c r="H203" s="148">
        <v>6.6000000000000003E-2</v>
      </c>
      <c r="I203" s="149"/>
      <c r="L203" s="144"/>
      <c r="M203" s="150"/>
      <c r="T203" s="151"/>
      <c r="AT203" s="146" t="s">
        <v>163</v>
      </c>
      <c r="AU203" s="146" t="s">
        <v>81</v>
      </c>
      <c r="AV203" s="12" t="s">
        <v>81</v>
      </c>
      <c r="AW203" s="12" t="s">
        <v>33</v>
      </c>
      <c r="AX203" s="12" t="s">
        <v>71</v>
      </c>
      <c r="AY203" s="146" t="s">
        <v>152</v>
      </c>
    </row>
    <row r="204" spans="2:65" s="12" customFormat="1">
      <c r="B204" s="144"/>
      <c r="D204" s="145" t="s">
        <v>163</v>
      </c>
      <c r="E204" s="146" t="s">
        <v>19</v>
      </c>
      <c r="F204" s="147" t="s">
        <v>320</v>
      </c>
      <c r="H204" s="148">
        <v>0.41299999999999998</v>
      </c>
      <c r="I204" s="149"/>
      <c r="L204" s="144"/>
      <c r="M204" s="150"/>
      <c r="T204" s="151"/>
      <c r="AT204" s="146" t="s">
        <v>163</v>
      </c>
      <c r="AU204" s="146" t="s">
        <v>81</v>
      </c>
      <c r="AV204" s="12" t="s">
        <v>81</v>
      </c>
      <c r="AW204" s="12" t="s">
        <v>33</v>
      </c>
      <c r="AX204" s="12" t="s">
        <v>71</v>
      </c>
      <c r="AY204" s="146" t="s">
        <v>152</v>
      </c>
    </row>
    <row r="205" spans="2:65" s="12" customFormat="1">
      <c r="B205" s="144"/>
      <c r="D205" s="145" t="s">
        <v>163</v>
      </c>
      <c r="E205" s="146" t="s">
        <v>19</v>
      </c>
      <c r="F205" s="147" t="s">
        <v>321</v>
      </c>
      <c r="H205" s="148">
        <v>0.434</v>
      </c>
      <c r="I205" s="149"/>
      <c r="L205" s="144"/>
      <c r="M205" s="150"/>
      <c r="T205" s="151"/>
      <c r="AT205" s="146" t="s">
        <v>163</v>
      </c>
      <c r="AU205" s="146" t="s">
        <v>81</v>
      </c>
      <c r="AV205" s="12" t="s">
        <v>81</v>
      </c>
      <c r="AW205" s="12" t="s">
        <v>33</v>
      </c>
      <c r="AX205" s="12" t="s">
        <v>71</v>
      </c>
      <c r="AY205" s="146" t="s">
        <v>152</v>
      </c>
    </row>
    <row r="206" spans="2:65" s="13" customFormat="1">
      <c r="B206" s="152"/>
      <c r="D206" s="145" t="s">
        <v>163</v>
      </c>
      <c r="E206" s="153" t="s">
        <v>19</v>
      </c>
      <c r="F206" s="154" t="s">
        <v>281</v>
      </c>
      <c r="H206" s="155">
        <v>0.91300000000000003</v>
      </c>
      <c r="I206" s="156"/>
      <c r="L206" s="152"/>
      <c r="M206" s="157"/>
      <c r="T206" s="158"/>
      <c r="AT206" s="153" t="s">
        <v>163</v>
      </c>
      <c r="AU206" s="153" t="s">
        <v>81</v>
      </c>
      <c r="AV206" s="13" t="s">
        <v>159</v>
      </c>
      <c r="AW206" s="13" t="s">
        <v>33</v>
      </c>
      <c r="AX206" s="13" t="s">
        <v>79</v>
      </c>
      <c r="AY206" s="153" t="s">
        <v>152</v>
      </c>
    </row>
    <row r="207" spans="2:65" s="12" customFormat="1">
      <c r="B207" s="144"/>
      <c r="D207" s="145" t="s">
        <v>163</v>
      </c>
      <c r="F207" s="147" t="s">
        <v>322</v>
      </c>
      <c r="H207" s="148">
        <v>0.97699999999999998</v>
      </c>
      <c r="I207" s="149"/>
      <c r="L207" s="144"/>
      <c r="M207" s="150"/>
      <c r="T207" s="151"/>
      <c r="AT207" s="146" t="s">
        <v>163</v>
      </c>
      <c r="AU207" s="146" t="s">
        <v>81</v>
      </c>
      <c r="AV207" s="12" t="s">
        <v>81</v>
      </c>
      <c r="AW207" s="12" t="s">
        <v>4</v>
      </c>
      <c r="AX207" s="12" t="s">
        <v>79</v>
      </c>
      <c r="AY207" s="146" t="s">
        <v>152</v>
      </c>
    </row>
    <row r="208" spans="2:65" s="1" customFormat="1" ht="49.05" customHeight="1">
      <c r="B208" s="32"/>
      <c r="C208" s="127" t="s">
        <v>323</v>
      </c>
      <c r="D208" s="127" t="s">
        <v>154</v>
      </c>
      <c r="E208" s="128" t="s">
        <v>324</v>
      </c>
      <c r="F208" s="129" t="s">
        <v>325</v>
      </c>
      <c r="G208" s="130" t="s">
        <v>157</v>
      </c>
      <c r="H208" s="131">
        <v>1.17</v>
      </c>
      <c r="I208" s="132"/>
      <c r="J208" s="133">
        <f>ROUND(I208*H208,2)</f>
        <v>0</v>
      </c>
      <c r="K208" s="129" t="s">
        <v>158</v>
      </c>
      <c r="L208" s="32"/>
      <c r="M208" s="134" t="s">
        <v>19</v>
      </c>
      <c r="N208" s="135" t="s">
        <v>42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159</v>
      </c>
      <c r="AT208" s="138" t="s">
        <v>154</v>
      </c>
      <c r="AU208" s="138" t="s">
        <v>81</v>
      </c>
      <c r="AY208" s="17" t="s">
        <v>152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79</v>
      </c>
      <c r="BK208" s="139">
        <f>ROUND(I208*H208,2)</f>
        <v>0</v>
      </c>
      <c r="BL208" s="17" t="s">
        <v>159</v>
      </c>
      <c r="BM208" s="138" t="s">
        <v>326</v>
      </c>
    </row>
    <row r="209" spans="2:65" s="1" customFormat="1">
      <c r="B209" s="32"/>
      <c r="D209" s="140" t="s">
        <v>161</v>
      </c>
      <c r="F209" s="141" t="s">
        <v>327</v>
      </c>
      <c r="I209" s="142"/>
      <c r="L209" s="32"/>
      <c r="M209" s="143"/>
      <c r="T209" s="53"/>
      <c r="AT209" s="17" t="s">
        <v>161</v>
      </c>
      <c r="AU209" s="17" t="s">
        <v>81</v>
      </c>
    </row>
    <row r="210" spans="2:65" s="12" customFormat="1">
      <c r="B210" s="144"/>
      <c r="D210" s="145" t="s">
        <v>163</v>
      </c>
      <c r="E210" s="146" t="s">
        <v>19</v>
      </c>
      <c r="F210" s="147" t="s">
        <v>328</v>
      </c>
      <c r="H210" s="148">
        <v>1.17</v>
      </c>
      <c r="I210" s="149"/>
      <c r="L210" s="144"/>
      <c r="M210" s="150"/>
      <c r="T210" s="151"/>
      <c r="AT210" s="146" t="s">
        <v>163</v>
      </c>
      <c r="AU210" s="146" t="s">
        <v>81</v>
      </c>
      <c r="AV210" s="12" t="s">
        <v>81</v>
      </c>
      <c r="AW210" s="12" t="s">
        <v>33</v>
      </c>
      <c r="AX210" s="12" t="s">
        <v>79</v>
      </c>
      <c r="AY210" s="146" t="s">
        <v>152</v>
      </c>
    </row>
    <row r="211" spans="2:65" s="1" customFormat="1" ht="37.799999999999997" customHeight="1">
      <c r="B211" s="32"/>
      <c r="C211" s="127" t="s">
        <v>329</v>
      </c>
      <c r="D211" s="127" t="s">
        <v>154</v>
      </c>
      <c r="E211" s="128" t="s">
        <v>330</v>
      </c>
      <c r="F211" s="129" t="s">
        <v>331</v>
      </c>
      <c r="G211" s="130" t="s">
        <v>157</v>
      </c>
      <c r="H211" s="131">
        <v>60.37</v>
      </c>
      <c r="I211" s="132"/>
      <c r="J211" s="133">
        <f>ROUND(I211*H211,2)</f>
        <v>0</v>
      </c>
      <c r="K211" s="129" t="s">
        <v>158</v>
      </c>
      <c r="L211" s="32"/>
      <c r="M211" s="134" t="s">
        <v>19</v>
      </c>
      <c r="N211" s="135" t="s">
        <v>42</v>
      </c>
      <c r="P211" s="136">
        <f>O211*H211</f>
        <v>0</v>
      </c>
      <c r="Q211" s="136">
        <v>6.8479999999999999E-2</v>
      </c>
      <c r="R211" s="136">
        <f>Q211*H211</f>
        <v>4.1341375999999999</v>
      </c>
      <c r="S211" s="136">
        <v>0</v>
      </c>
      <c r="T211" s="137">
        <f>S211*H211</f>
        <v>0</v>
      </c>
      <c r="AR211" s="138" t="s">
        <v>159</v>
      </c>
      <c r="AT211" s="138" t="s">
        <v>154</v>
      </c>
      <c r="AU211" s="138" t="s">
        <v>81</v>
      </c>
      <c r="AY211" s="17" t="s">
        <v>152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79</v>
      </c>
      <c r="BK211" s="139">
        <f>ROUND(I211*H211,2)</f>
        <v>0</v>
      </c>
      <c r="BL211" s="17" t="s">
        <v>159</v>
      </c>
      <c r="BM211" s="138" t="s">
        <v>332</v>
      </c>
    </row>
    <row r="212" spans="2:65" s="1" customFormat="1">
      <c r="B212" s="32"/>
      <c r="D212" s="140" t="s">
        <v>161</v>
      </c>
      <c r="F212" s="141" t="s">
        <v>333</v>
      </c>
      <c r="I212" s="142"/>
      <c r="L212" s="32"/>
      <c r="M212" s="143"/>
      <c r="T212" s="53"/>
      <c r="AT212" s="17" t="s">
        <v>161</v>
      </c>
      <c r="AU212" s="17" t="s">
        <v>81</v>
      </c>
    </row>
    <row r="213" spans="2:65" s="12" customFormat="1" ht="20.399999999999999">
      <c r="B213" s="144"/>
      <c r="D213" s="145" t="s">
        <v>163</v>
      </c>
      <c r="E213" s="146" t="s">
        <v>19</v>
      </c>
      <c r="F213" s="147" t="s">
        <v>334</v>
      </c>
      <c r="H213" s="148">
        <v>60.37</v>
      </c>
      <c r="I213" s="149"/>
      <c r="L213" s="144"/>
      <c r="M213" s="150"/>
      <c r="T213" s="151"/>
      <c r="AT213" s="146" t="s">
        <v>163</v>
      </c>
      <c r="AU213" s="146" t="s">
        <v>81</v>
      </c>
      <c r="AV213" s="12" t="s">
        <v>81</v>
      </c>
      <c r="AW213" s="12" t="s">
        <v>33</v>
      </c>
      <c r="AX213" s="12" t="s">
        <v>79</v>
      </c>
      <c r="AY213" s="146" t="s">
        <v>152</v>
      </c>
    </row>
    <row r="214" spans="2:65" s="1" customFormat="1" ht="37.799999999999997" customHeight="1">
      <c r="B214" s="32"/>
      <c r="C214" s="127" t="s">
        <v>335</v>
      </c>
      <c r="D214" s="127" t="s">
        <v>154</v>
      </c>
      <c r="E214" s="128" t="s">
        <v>336</v>
      </c>
      <c r="F214" s="129" t="s">
        <v>337</v>
      </c>
      <c r="G214" s="130" t="s">
        <v>157</v>
      </c>
      <c r="H214" s="131">
        <v>37.954999999999998</v>
      </c>
      <c r="I214" s="132"/>
      <c r="J214" s="133">
        <f>ROUND(I214*H214,2)</f>
        <v>0</v>
      </c>
      <c r="K214" s="129" t="s">
        <v>158</v>
      </c>
      <c r="L214" s="32"/>
      <c r="M214" s="134" t="s">
        <v>19</v>
      </c>
      <c r="N214" s="135" t="s">
        <v>42</v>
      </c>
      <c r="P214" s="136">
        <f>O214*H214</f>
        <v>0</v>
      </c>
      <c r="Q214" s="136">
        <v>0.11396000000000001</v>
      </c>
      <c r="R214" s="136">
        <f>Q214*H214</f>
        <v>4.3253518</v>
      </c>
      <c r="S214" s="136">
        <v>0</v>
      </c>
      <c r="T214" s="137">
        <f>S214*H214</f>
        <v>0</v>
      </c>
      <c r="AR214" s="138" t="s">
        <v>159</v>
      </c>
      <c r="AT214" s="138" t="s">
        <v>154</v>
      </c>
      <c r="AU214" s="138" t="s">
        <v>81</v>
      </c>
      <c r="AY214" s="17" t="s">
        <v>152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79</v>
      </c>
      <c r="BK214" s="139">
        <f>ROUND(I214*H214,2)</f>
        <v>0</v>
      </c>
      <c r="BL214" s="17" t="s">
        <v>159</v>
      </c>
      <c r="BM214" s="138" t="s">
        <v>338</v>
      </c>
    </row>
    <row r="215" spans="2:65" s="1" customFormat="1">
      <c r="B215" s="32"/>
      <c r="D215" s="140" t="s">
        <v>161</v>
      </c>
      <c r="F215" s="141" t="s">
        <v>339</v>
      </c>
      <c r="I215" s="142"/>
      <c r="L215" s="32"/>
      <c r="M215" s="143"/>
      <c r="T215" s="53"/>
      <c r="AT215" s="17" t="s">
        <v>161</v>
      </c>
      <c r="AU215" s="17" t="s">
        <v>81</v>
      </c>
    </row>
    <row r="216" spans="2:65" s="12" customFormat="1">
      <c r="B216" s="144"/>
      <c r="D216" s="145" t="s">
        <v>163</v>
      </c>
      <c r="E216" s="146" t="s">
        <v>19</v>
      </c>
      <c r="F216" s="147" t="s">
        <v>340</v>
      </c>
      <c r="H216" s="148">
        <v>37.954999999999998</v>
      </c>
      <c r="I216" s="149"/>
      <c r="L216" s="144"/>
      <c r="M216" s="150"/>
      <c r="T216" s="151"/>
      <c r="AT216" s="146" t="s">
        <v>163</v>
      </c>
      <c r="AU216" s="146" t="s">
        <v>81</v>
      </c>
      <c r="AV216" s="12" t="s">
        <v>81</v>
      </c>
      <c r="AW216" s="12" t="s">
        <v>33</v>
      </c>
      <c r="AX216" s="12" t="s">
        <v>79</v>
      </c>
      <c r="AY216" s="146" t="s">
        <v>152</v>
      </c>
    </row>
    <row r="217" spans="2:65" s="1" customFormat="1" ht="24.15" customHeight="1">
      <c r="B217" s="32"/>
      <c r="C217" s="127" t="s">
        <v>341</v>
      </c>
      <c r="D217" s="127" t="s">
        <v>154</v>
      </c>
      <c r="E217" s="128" t="s">
        <v>342</v>
      </c>
      <c r="F217" s="129" t="s">
        <v>343</v>
      </c>
      <c r="G217" s="130" t="s">
        <v>344</v>
      </c>
      <c r="H217" s="131">
        <v>32.4</v>
      </c>
      <c r="I217" s="132"/>
      <c r="J217" s="133">
        <f>ROUND(I217*H217,2)</f>
        <v>0</v>
      </c>
      <c r="K217" s="129" t="s">
        <v>158</v>
      </c>
      <c r="L217" s="32"/>
      <c r="M217" s="134" t="s">
        <v>19</v>
      </c>
      <c r="N217" s="135" t="s">
        <v>42</v>
      </c>
      <c r="P217" s="136">
        <f>O217*H217</f>
        <v>0</v>
      </c>
      <c r="Q217" s="136">
        <v>1.2999999999999999E-4</v>
      </c>
      <c r="R217" s="136">
        <f>Q217*H217</f>
        <v>4.2119999999999996E-3</v>
      </c>
      <c r="S217" s="136">
        <v>0</v>
      </c>
      <c r="T217" s="137">
        <f>S217*H217</f>
        <v>0</v>
      </c>
      <c r="AR217" s="138" t="s">
        <v>159</v>
      </c>
      <c r="AT217" s="138" t="s">
        <v>154</v>
      </c>
      <c r="AU217" s="138" t="s">
        <v>81</v>
      </c>
      <c r="AY217" s="17" t="s">
        <v>152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7" t="s">
        <v>79</v>
      </c>
      <c r="BK217" s="139">
        <f>ROUND(I217*H217,2)</f>
        <v>0</v>
      </c>
      <c r="BL217" s="17" t="s">
        <v>159</v>
      </c>
      <c r="BM217" s="138" t="s">
        <v>345</v>
      </c>
    </row>
    <row r="218" spans="2:65" s="1" customFormat="1">
      <c r="B218" s="32"/>
      <c r="D218" s="140" t="s">
        <v>161</v>
      </c>
      <c r="F218" s="141" t="s">
        <v>346</v>
      </c>
      <c r="I218" s="142"/>
      <c r="L218" s="32"/>
      <c r="M218" s="143"/>
      <c r="T218" s="53"/>
      <c r="AT218" s="17" t="s">
        <v>161</v>
      </c>
      <c r="AU218" s="17" t="s">
        <v>81</v>
      </c>
    </row>
    <row r="219" spans="2:65" s="1" customFormat="1" ht="19.2">
      <c r="B219" s="32"/>
      <c r="D219" s="145" t="s">
        <v>347</v>
      </c>
      <c r="F219" s="169" t="s">
        <v>348</v>
      </c>
      <c r="I219" s="142"/>
      <c r="L219" s="32"/>
      <c r="M219" s="143"/>
      <c r="T219" s="53"/>
      <c r="AT219" s="17" t="s">
        <v>347</v>
      </c>
      <c r="AU219" s="17" t="s">
        <v>81</v>
      </c>
    </row>
    <row r="220" spans="2:65" s="12" customFormat="1">
      <c r="B220" s="144"/>
      <c r="D220" s="145" t="s">
        <v>163</v>
      </c>
      <c r="E220" s="146" t="s">
        <v>19</v>
      </c>
      <c r="F220" s="147" t="s">
        <v>349</v>
      </c>
      <c r="H220" s="148">
        <v>32.4</v>
      </c>
      <c r="I220" s="149"/>
      <c r="L220" s="144"/>
      <c r="M220" s="150"/>
      <c r="T220" s="151"/>
      <c r="AT220" s="146" t="s">
        <v>163</v>
      </c>
      <c r="AU220" s="146" t="s">
        <v>81</v>
      </c>
      <c r="AV220" s="12" t="s">
        <v>81</v>
      </c>
      <c r="AW220" s="12" t="s">
        <v>33</v>
      </c>
      <c r="AX220" s="12" t="s">
        <v>79</v>
      </c>
      <c r="AY220" s="146" t="s">
        <v>152</v>
      </c>
    </row>
    <row r="221" spans="2:65" s="1" customFormat="1" ht="37.799999999999997" customHeight="1">
      <c r="B221" s="32"/>
      <c r="C221" s="127" t="s">
        <v>350</v>
      </c>
      <c r="D221" s="127" t="s">
        <v>154</v>
      </c>
      <c r="E221" s="128" t="s">
        <v>351</v>
      </c>
      <c r="F221" s="129" t="s">
        <v>352</v>
      </c>
      <c r="G221" s="130" t="s">
        <v>157</v>
      </c>
      <c r="H221" s="131">
        <v>3.3780000000000001</v>
      </c>
      <c r="I221" s="132"/>
      <c r="J221" s="133">
        <f>ROUND(I221*H221,2)</f>
        <v>0</v>
      </c>
      <c r="K221" s="129" t="s">
        <v>158</v>
      </c>
      <c r="L221" s="32"/>
      <c r="M221" s="134" t="s">
        <v>19</v>
      </c>
      <c r="N221" s="135" t="s">
        <v>42</v>
      </c>
      <c r="P221" s="136">
        <f>O221*H221</f>
        <v>0</v>
      </c>
      <c r="Q221" s="136">
        <v>0.17818000000000001</v>
      </c>
      <c r="R221" s="136">
        <f>Q221*H221</f>
        <v>0.60189204000000007</v>
      </c>
      <c r="S221" s="136">
        <v>0</v>
      </c>
      <c r="T221" s="137">
        <f>S221*H221</f>
        <v>0</v>
      </c>
      <c r="AR221" s="138" t="s">
        <v>159</v>
      </c>
      <c r="AT221" s="138" t="s">
        <v>154</v>
      </c>
      <c r="AU221" s="138" t="s">
        <v>81</v>
      </c>
      <c r="AY221" s="17" t="s">
        <v>152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79</v>
      </c>
      <c r="BK221" s="139">
        <f>ROUND(I221*H221,2)</f>
        <v>0</v>
      </c>
      <c r="BL221" s="17" t="s">
        <v>159</v>
      </c>
      <c r="BM221" s="138" t="s">
        <v>353</v>
      </c>
    </row>
    <row r="222" spans="2:65" s="1" customFormat="1">
      <c r="B222" s="32"/>
      <c r="D222" s="140" t="s">
        <v>161</v>
      </c>
      <c r="F222" s="141" t="s">
        <v>354</v>
      </c>
      <c r="I222" s="142"/>
      <c r="L222" s="32"/>
      <c r="M222" s="143"/>
      <c r="T222" s="53"/>
      <c r="AT222" s="17" t="s">
        <v>161</v>
      </c>
      <c r="AU222" s="17" t="s">
        <v>81</v>
      </c>
    </row>
    <row r="223" spans="2:65" s="12" customFormat="1">
      <c r="B223" s="144"/>
      <c r="D223" s="145" t="s">
        <v>163</v>
      </c>
      <c r="E223" s="146" t="s">
        <v>19</v>
      </c>
      <c r="F223" s="147" t="s">
        <v>355</v>
      </c>
      <c r="H223" s="148">
        <v>1.698</v>
      </c>
      <c r="I223" s="149"/>
      <c r="L223" s="144"/>
      <c r="M223" s="150"/>
      <c r="T223" s="151"/>
      <c r="AT223" s="146" t="s">
        <v>163</v>
      </c>
      <c r="AU223" s="146" t="s">
        <v>81</v>
      </c>
      <c r="AV223" s="12" t="s">
        <v>81</v>
      </c>
      <c r="AW223" s="12" t="s">
        <v>33</v>
      </c>
      <c r="AX223" s="12" t="s">
        <v>71</v>
      </c>
      <c r="AY223" s="146" t="s">
        <v>152</v>
      </c>
    </row>
    <row r="224" spans="2:65" s="12" customFormat="1">
      <c r="B224" s="144"/>
      <c r="D224" s="145" t="s">
        <v>163</v>
      </c>
      <c r="E224" s="146" t="s">
        <v>19</v>
      </c>
      <c r="F224" s="147" t="s">
        <v>356</v>
      </c>
      <c r="H224" s="148">
        <v>1.68</v>
      </c>
      <c r="I224" s="149"/>
      <c r="L224" s="144"/>
      <c r="M224" s="150"/>
      <c r="T224" s="151"/>
      <c r="AT224" s="146" t="s">
        <v>163</v>
      </c>
      <c r="AU224" s="146" t="s">
        <v>81</v>
      </c>
      <c r="AV224" s="12" t="s">
        <v>81</v>
      </c>
      <c r="AW224" s="12" t="s">
        <v>33</v>
      </c>
      <c r="AX224" s="12" t="s">
        <v>71</v>
      </c>
      <c r="AY224" s="146" t="s">
        <v>152</v>
      </c>
    </row>
    <row r="225" spans="2:65" s="13" customFormat="1">
      <c r="B225" s="152"/>
      <c r="D225" s="145" t="s">
        <v>163</v>
      </c>
      <c r="E225" s="153" t="s">
        <v>19</v>
      </c>
      <c r="F225" s="154" t="s">
        <v>281</v>
      </c>
      <c r="H225" s="155">
        <v>3.3780000000000001</v>
      </c>
      <c r="I225" s="156"/>
      <c r="L225" s="152"/>
      <c r="M225" s="157"/>
      <c r="T225" s="158"/>
      <c r="AT225" s="153" t="s">
        <v>163</v>
      </c>
      <c r="AU225" s="153" t="s">
        <v>81</v>
      </c>
      <c r="AV225" s="13" t="s">
        <v>159</v>
      </c>
      <c r="AW225" s="13" t="s">
        <v>33</v>
      </c>
      <c r="AX225" s="13" t="s">
        <v>79</v>
      </c>
      <c r="AY225" s="153" t="s">
        <v>152</v>
      </c>
    </row>
    <row r="226" spans="2:65" s="1" customFormat="1" ht="37.799999999999997" customHeight="1">
      <c r="B226" s="32"/>
      <c r="C226" s="127" t="s">
        <v>357</v>
      </c>
      <c r="D226" s="127" t="s">
        <v>154</v>
      </c>
      <c r="E226" s="128" t="s">
        <v>358</v>
      </c>
      <c r="F226" s="129" t="s">
        <v>359</v>
      </c>
      <c r="G226" s="130" t="s">
        <v>157</v>
      </c>
      <c r="H226" s="131">
        <v>3.7440000000000002</v>
      </c>
      <c r="I226" s="132"/>
      <c r="J226" s="133">
        <f>ROUND(I226*H226,2)</f>
        <v>0</v>
      </c>
      <c r="K226" s="129" t="s">
        <v>158</v>
      </c>
      <c r="L226" s="32"/>
      <c r="M226" s="134" t="s">
        <v>19</v>
      </c>
      <c r="N226" s="135" t="s">
        <v>42</v>
      </c>
      <c r="P226" s="136">
        <f>O226*H226</f>
        <v>0</v>
      </c>
      <c r="Q226" s="136">
        <v>0.17330000000000001</v>
      </c>
      <c r="R226" s="136">
        <f>Q226*H226</f>
        <v>0.64883520000000006</v>
      </c>
      <c r="S226" s="136">
        <v>0</v>
      </c>
      <c r="T226" s="137">
        <f>S226*H226</f>
        <v>0</v>
      </c>
      <c r="AR226" s="138" t="s">
        <v>159</v>
      </c>
      <c r="AT226" s="138" t="s">
        <v>154</v>
      </c>
      <c r="AU226" s="138" t="s">
        <v>81</v>
      </c>
      <c r="AY226" s="17" t="s">
        <v>152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79</v>
      </c>
      <c r="BK226" s="139">
        <f>ROUND(I226*H226,2)</f>
        <v>0</v>
      </c>
      <c r="BL226" s="17" t="s">
        <v>159</v>
      </c>
      <c r="BM226" s="138" t="s">
        <v>360</v>
      </c>
    </row>
    <row r="227" spans="2:65" s="1" customFormat="1">
      <c r="B227" s="32"/>
      <c r="D227" s="140" t="s">
        <v>161</v>
      </c>
      <c r="F227" s="141" t="s">
        <v>361</v>
      </c>
      <c r="I227" s="142"/>
      <c r="L227" s="32"/>
      <c r="M227" s="143"/>
      <c r="T227" s="53"/>
      <c r="AT227" s="17" t="s">
        <v>161</v>
      </c>
      <c r="AU227" s="17" t="s">
        <v>81</v>
      </c>
    </row>
    <row r="228" spans="2:65" s="12" customFormat="1">
      <c r="B228" s="144"/>
      <c r="D228" s="145" t="s">
        <v>163</v>
      </c>
      <c r="E228" s="146" t="s">
        <v>19</v>
      </c>
      <c r="F228" s="147" t="s">
        <v>362</v>
      </c>
      <c r="H228" s="148">
        <v>3.7440000000000002</v>
      </c>
      <c r="I228" s="149"/>
      <c r="L228" s="144"/>
      <c r="M228" s="150"/>
      <c r="T228" s="151"/>
      <c r="AT228" s="146" t="s">
        <v>163</v>
      </c>
      <c r="AU228" s="146" t="s">
        <v>81</v>
      </c>
      <c r="AV228" s="12" t="s">
        <v>81</v>
      </c>
      <c r="AW228" s="12" t="s">
        <v>33</v>
      </c>
      <c r="AX228" s="12" t="s">
        <v>79</v>
      </c>
      <c r="AY228" s="146" t="s">
        <v>152</v>
      </c>
    </row>
    <row r="229" spans="2:65" s="1" customFormat="1" ht="37.799999999999997" customHeight="1">
      <c r="B229" s="32"/>
      <c r="C229" s="127" t="s">
        <v>363</v>
      </c>
      <c r="D229" s="127" t="s">
        <v>154</v>
      </c>
      <c r="E229" s="128" t="s">
        <v>364</v>
      </c>
      <c r="F229" s="129" t="s">
        <v>365</v>
      </c>
      <c r="G229" s="130" t="s">
        <v>157</v>
      </c>
      <c r="H229" s="131">
        <v>1.17</v>
      </c>
      <c r="I229" s="132"/>
      <c r="J229" s="133">
        <f>ROUND(I229*H229,2)</f>
        <v>0</v>
      </c>
      <c r="K229" s="129" t="s">
        <v>158</v>
      </c>
      <c r="L229" s="32"/>
      <c r="M229" s="134" t="s">
        <v>19</v>
      </c>
      <c r="N229" s="135" t="s">
        <v>42</v>
      </c>
      <c r="P229" s="136">
        <f>O229*H229</f>
        <v>0</v>
      </c>
      <c r="Q229" s="136">
        <v>7.3480000000000004E-2</v>
      </c>
      <c r="R229" s="136">
        <f>Q229*H229</f>
        <v>8.5971599999999995E-2</v>
      </c>
      <c r="S229" s="136">
        <v>0</v>
      </c>
      <c r="T229" s="137">
        <f>S229*H229</f>
        <v>0</v>
      </c>
      <c r="AR229" s="138" t="s">
        <v>159</v>
      </c>
      <c r="AT229" s="138" t="s">
        <v>154</v>
      </c>
      <c r="AU229" s="138" t="s">
        <v>81</v>
      </c>
      <c r="AY229" s="17" t="s">
        <v>152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7" t="s">
        <v>79</v>
      </c>
      <c r="BK229" s="139">
        <f>ROUND(I229*H229,2)</f>
        <v>0</v>
      </c>
      <c r="BL229" s="17" t="s">
        <v>159</v>
      </c>
      <c r="BM229" s="138" t="s">
        <v>366</v>
      </c>
    </row>
    <row r="230" spans="2:65" s="1" customFormat="1">
      <c r="B230" s="32"/>
      <c r="D230" s="140" t="s">
        <v>161</v>
      </c>
      <c r="F230" s="141" t="s">
        <v>367</v>
      </c>
      <c r="I230" s="142"/>
      <c r="L230" s="32"/>
      <c r="M230" s="143"/>
      <c r="T230" s="53"/>
      <c r="AT230" s="17" t="s">
        <v>161</v>
      </c>
      <c r="AU230" s="17" t="s">
        <v>81</v>
      </c>
    </row>
    <row r="231" spans="2:65" s="12" customFormat="1">
      <c r="B231" s="144"/>
      <c r="D231" s="145" t="s">
        <v>163</v>
      </c>
      <c r="E231" s="146" t="s">
        <v>19</v>
      </c>
      <c r="F231" s="147" t="s">
        <v>368</v>
      </c>
      <c r="H231" s="148">
        <v>1.17</v>
      </c>
      <c r="I231" s="149"/>
      <c r="L231" s="144"/>
      <c r="M231" s="150"/>
      <c r="T231" s="151"/>
      <c r="AT231" s="146" t="s">
        <v>163</v>
      </c>
      <c r="AU231" s="146" t="s">
        <v>81</v>
      </c>
      <c r="AV231" s="12" t="s">
        <v>81</v>
      </c>
      <c r="AW231" s="12" t="s">
        <v>33</v>
      </c>
      <c r="AX231" s="12" t="s">
        <v>79</v>
      </c>
      <c r="AY231" s="146" t="s">
        <v>152</v>
      </c>
    </row>
    <row r="232" spans="2:65" s="11" customFormat="1" ht="22.8" customHeight="1">
      <c r="B232" s="115"/>
      <c r="D232" s="116" t="s">
        <v>70</v>
      </c>
      <c r="E232" s="125" t="s">
        <v>159</v>
      </c>
      <c r="F232" s="125" t="s">
        <v>369</v>
      </c>
      <c r="I232" s="118"/>
      <c r="J232" s="126">
        <f>BK232</f>
        <v>0</v>
      </c>
      <c r="L232" s="115"/>
      <c r="M232" s="120"/>
      <c r="P232" s="121">
        <f>SUM(P233:P264)</f>
        <v>0</v>
      </c>
      <c r="R232" s="121">
        <f>SUM(R233:R264)</f>
        <v>7.8534799999999994</v>
      </c>
      <c r="T232" s="122">
        <f>SUM(T233:T264)</f>
        <v>0</v>
      </c>
      <c r="AR232" s="116" t="s">
        <v>79</v>
      </c>
      <c r="AT232" s="123" t="s">
        <v>70</v>
      </c>
      <c r="AU232" s="123" t="s">
        <v>79</v>
      </c>
      <c r="AY232" s="116" t="s">
        <v>152</v>
      </c>
      <c r="BK232" s="124">
        <f>SUM(BK233:BK264)</f>
        <v>0</v>
      </c>
    </row>
    <row r="233" spans="2:65" s="1" customFormat="1" ht="33" customHeight="1">
      <c r="B233" s="32"/>
      <c r="C233" s="127" t="s">
        <v>370</v>
      </c>
      <c r="D233" s="127" t="s">
        <v>154</v>
      </c>
      <c r="E233" s="128" t="s">
        <v>371</v>
      </c>
      <c r="F233" s="129" t="s">
        <v>372</v>
      </c>
      <c r="G233" s="130" t="s">
        <v>220</v>
      </c>
      <c r="H233" s="131">
        <v>0.45600000000000002</v>
      </c>
      <c r="I233" s="132"/>
      <c r="J233" s="133">
        <f>ROUND(I233*H233,2)</f>
        <v>0</v>
      </c>
      <c r="K233" s="129" t="s">
        <v>158</v>
      </c>
      <c r="L233" s="32"/>
      <c r="M233" s="134" t="s">
        <v>19</v>
      </c>
      <c r="N233" s="135" t="s">
        <v>42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159</v>
      </c>
      <c r="AT233" s="138" t="s">
        <v>154</v>
      </c>
      <c r="AU233" s="138" t="s">
        <v>81</v>
      </c>
      <c r="AY233" s="17" t="s">
        <v>152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7" t="s">
        <v>79</v>
      </c>
      <c r="BK233" s="139">
        <f>ROUND(I233*H233,2)</f>
        <v>0</v>
      </c>
      <c r="BL233" s="17" t="s">
        <v>159</v>
      </c>
      <c r="BM233" s="138" t="s">
        <v>373</v>
      </c>
    </row>
    <row r="234" spans="2:65" s="1" customFormat="1">
      <c r="B234" s="32"/>
      <c r="D234" s="140" t="s">
        <v>161</v>
      </c>
      <c r="F234" s="141" t="s">
        <v>374</v>
      </c>
      <c r="I234" s="142"/>
      <c r="L234" s="32"/>
      <c r="M234" s="143"/>
      <c r="T234" s="53"/>
      <c r="AT234" s="17" t="s">
        <v>161</v>
      </c>
      <c r="AU234" s="17" t="s">
        <v>81</v>
      </c>
    </row>
    <row r="235" spans="2:65" s="12" customFormat="1">
      <c r="B235" s="144"/>
      <c r="D235" s="145" t="s">
        <v>163</v>
      </c>
      <c r="E235" s="146" t="s">
        <v>19</v>
      </c>
      <c r="F235" s="147" t="s">
        <v>375</v>
      </c>
      <c r="H235" s="148">
        <v>0.45600000000000002</v>
      </c>
      <c r="I235" s="149"/>
      <c r="L235" s="144"/>
      <c r="M235" s="150"/>
      <c r="T235" s="151"/>
      <c r="AT235" s="146" t="s">
        <v>163</v>
      </c>
      <c r="AU235" s="146" t="s">
        <v>81</v>
      </c>
      <c r="AV235" s="12" t="s">
        <v>81</v>
      </c>
      <c r="AW235" s="12" t="s">
        <v>33</v>
      </c>
      <c r="AX235" s="12" t="s">
        <v>79</v>
      </c>
      <c r="AY235" s="146" t="s">
        <v>152</v>
      </c>
    </row>
    <row r="236" spans="2:65" s="1" customFormat="1" ht="24.15" customHeight="1">
      <c r="B236" s="32"/>
      <c r="C236" s="159" t="s">
        <v>376</v>
      </c>
      <c r="D236" s="159" t="s">
        <v>301</v>
      </c>
      <c r="E236" s="160" t="s">
        <v>377</v>
      </c>
      <c r="F236" s="161" t="s">
        <v>378</v>
      </c>
      <c r="G236" s="162" t="s">
        <v>379</v>
      </c>
      <c r="H236" s="163">
        <v>487.92</v>
      </c>
      <c r="I236" s="164"/>
      <c r="J236" s="165">
        <f>ROUND(I236*H236,2)</f>
        <v>0</v>
      </c>
      <c r="K236" s="161" t="s">
        <v>19</v>
      </c>
      <c r="L236" s="166"/>
      <c r="M236" s="167" t="s">
        <v>19</v>
      </c>
      <c r="N236" s="168" t="s">
        <v>42</v>
      </c>
      <c r="P236" s="136">
        <f>O236*H236</f>
        <v>0</v>
      </c>
      <c r="Q236" s="136">
        <v>1E-3</v>
      </c>
      <c r="R236" s="136">
        <f>Q236*H236</f>
        <v>0.48792000000000002</v>
      </c>
      <c r="S236" s="136">
        <v>0</v>
      </c>
      <c r="T236" s="137">
        <f>S236*H236</f>
        <v>0</v>
      </c>
      <c r="AR236" s="138" t="s">
        <v>200</v>
      </c>
      <c r="AT236" s="138" t="s">
        <v>301</v>
      </c>
      <c r="AU236" s="138" t="s">
        <v>81</v>
      </c>
      <c r="AY236" s="17" t="s">
        <v>152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79</v>
      </c>
      <c r="BK236" s="139">
        <f>ROUND(I236*H236,2)</f>
        <v>0</v>
      </c>
      <c r="BL236" s="17" t="s">
        <v>159</v>
      </c>
      <c r="BM236" s="138" t="s">
        <v>380</v>
      </c>
    </row>
    <row r="237" spans="2:65" s="1" customFormat="1" ht="19.2">
      <c r="B237" s="32"/>
      <c r="D237" s="145" t="s">
        <v>347</v>
      </c>
      <c r="F237" s="169" t="s">
        <v>381</v>
      </c>
      <c r="I237" s="142"/>
      <c r="L237" s="32"/>
      <c r="M237" s="143"/>
      <c r="T237" s="53"/>
      <c r="AT237" s="17" t="s">
        <v>347</v>
      </c>
      <c r="AU237" s="17" t="s">
        <v>81</v>
      </c>
    </row>
    <row r="238" spans="2:65" s="12" customFormat="1">
      <c r="B238" s="144"/>
      <c r="D238" s="145" t="s">
        <v>163</v>
      </c>
      <c r="E238" s="146" t="s">
        <v>19</v>
      </c>
      <c r="F238" s="147" t="s">
        <v>382</v>
      </c>
      <c r="H238" s="148">
        <v>456</v>
      </c>
      <c r="I238" s="149"/>
      <c r="L238" s="144"/>
      <c r="M238" s="150"/>
      <c r="T238" s="151"/>
      <c r="AT238" s="146" t="s">
        <v>163</v>
      </c>
      <c r="AU238" s="146" t="s">
        <v>81</v>
      </c>
      <c r="AV238" s="12" t="s">
        <v>81</v>
      </c>
      <c r="AW238" s="12" t="s">
        <v>33</v>
      </c>
      <c r="AX238" s="12" t="s">
        <v>79</v>
      </c>
      <c r="AY238" s="146" t="s">
        <v>152</v>
      </c>
    </row>
    <row r="239" spans="2:65" s="12" customFormat="1">
      <c r="B239" s="144"/>
      <c r="D239" s="145" t="s">
        <v>163</v>
      </c>
      <c r="F239" s="147" t="s">
        <v>383</v>
      </c>
      <c r="H239" s="148">
        <v>487.92</v>
      </c>
      <c r="I239" s="149"/>
      <c r="L239" s="144"/>
      <c r="M239" s="150"/>
      <c r="T239" s="151"/>
      <c r="AT239" s="146" t="s">
        <v>163</v>
      </c>
      <c r="AU239" s="146" t="s">
        <v>81</v>
      </c>
      <c r="AV239" s="12" t="s">
        <v>81</v>
      </c>
      <c r="AW239" s="12" t="s">
        <v>4</v>
      </c>
      <c r="AX239" s="12" t="s">
        <v>79</v>
      </c>
      <c r="AY239" s="146" t="s">
        <v>152</v>
      </c>
    </row>
    <row r="240" spans="2:65" s="1" customFormat="1" ht="37.799999999999997" customHeight="1">
      <c r="B240" s="32"/>
      <c r="C240" s="127" t="s">
        <v>384</v>
      </c>
      <c r="D240" s="127" t="s">
        <v>154</v>
      </c>
      <c r="E240" s="128" t="s">
        <v>385</v>
      </c>
      <c r="F240" s="129" t="s">
        <v>386</v>
      </c>
      <c r="G240" s="130" t="s">
        <v>284</v>
      </c>
      <c r="H240" s="131">
        <v>31</v>
      </c>
      <c r="I240" s="132"/>
      <c r="J240" s="133">
        <f>ROUND(I240*H240,2)</f>
        <v>0</v>
      </c>
      <c r="K240" s="129" t="s">
        <v>158</v>
      </c>
      <c r="L240" s="32"/>
      <c r="M240" s="134" t="s">
        <v>19</v>
      </c>
      <c r="N240" s="135" t="s">
        <v>42</v>
      </c>
      <c r="P240" s="136">
        <f>O240*H240</f>
        <v>0</v>
      </c>
      <c r="Q240" s="136">
        <v>6.7360000000000003E-2</v>
      </c>
      <c r="R240" s="136">
        <f>Q240*H240</f>
        <v>2.0881600000000002</v>
      </c>
      <c r="S240" s="136">
        <v>0</v>
      </c>
      <c r="T240" s="137">
        <f>S240*H240</f>
        <v>0</v>
      </c>
      <c r="AR240" s="138" t="s">
        <v>159</v>
      </c>
      <c r="AT240" s="138" t="s">
        <v>154</v>
      </c>
      <c r="AU240" s="138" t="s">
        <v>81</v>
      </c>
      <c r="AY240" s="17" t="s">
        <v>152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7" t="s">
        <v>79</v>
      </c>
      <c r="BK240" s="139">
        <f>ROUND(I240*H240,2)</f>
        <v>0</v>
      </c>
      <c r="BL240" s="17" t="s">
        <v>159</v>
      </c>
      <c r="BM240" s="138" t="s">
        <v>387</v>
      </c>
    </row>
    <row r="241" spans="2:65" s="1" customFormat="1">
      <c r="B241" s="32"/>
      <c r="D241" s="140" t="s">
        <v>161</v>
      </c>
      <c r="F241" s="141" t="s">
        <v>388</v>
      </c>
      <c r="I241" s="142"/>
      <c r="L241" s="32"/>
      <c r="M241" s="143"/>
      <c r="T241" s="53"/>
      <c r="AT241" s="17" t="s">
        <v>161</v>
      </c>
      <c r="AU241" s="17" t="s">
        <v>81</v>
      </c>
    </row>
    <row r="242" spans="2:65" s="12" customFormat="1">
      <c r="B242" s="144"/>
      <c r="D242" s="145" t="s">
        <v>163</v>
      </c>
      <c r="E242" s="146" t="s">
        <v>19</v>
      </c>
      <c r="F242" s="147" t="s">
        <v>389</v>
      </c>
      <c r="H242" s="148">
        <v>5</v>
      </c>
      <c r="I242" s="149"/>
      <c r="L242" s="144"/>
      <c r="M242" s="150"/>
      <c r="T242" s="151"/>
      <c r="AT242" s="146" t="s">
        <v>163</v>
      </c>
      <c r="AU242" s="146" t="s">
        <v>81</v>
      </c>
      <c r="AV242" s="12" t="s">
        <v>81</v>
      </c>
      <c r="AW242" s="12" t="s">
        <v>33</v>
      </c>
      <c r="AX242" s="12" t="s">
        <v>71</v>
      </c>
      <c r="AY242" s="146" t="s">
        <v>152</v>
      </c>
    </row>
    <row r="243" spans="2:65" s="12" customFormat="1">
      <c r="B243" s="144"/>
      <c r="D243" s="145" t="s">
        <v>163</v>
      </c>
      <c r="E243" s="146" t="s">
        <v>19</v>
      </c>
      <c r="F243" s="147" t="s">
        <v>390</v>
      </c>
      <c r="H243" s="148">
        <v>26</v>
      </c>
      <c r="I243" s="149"/>
      <c r="L243" s="144"/>
      <c r="M243" s="150"/>
      <c r="T243" s="151"/>
      <c r="AT243" s="146" t="s">
        <v>163</v>
      </c>
      <c r="AU243" s="146" t="s">
        <v>81</v>
      </c>
      <c r="AV243" s="12" t="s">
        <v>81</v>
      </c>
      <c r="AW243" s="12" t="s">
        <v>33</v>
      </c>
      <c r="AX243" s="12" t="s">
        <v>71</v>
      </c>
      <c r="AY243" s="146" t="s">
        <v>152</v>
      </c>
    </row>
    <row r="244" spans="2:65" s="13" customFormat="1">
      <c r="B244" s="152"/>
      <c r="D244" s="145" t="s">
        <v>163</v>
      </c>
      <c r="E244" s="153" t="s">
        <v>19</v>
      </c>
      <c r="F244" s="154" t="s">
        <v>281</v>
      </c>
      <c r="H244" s="155">
        <v>31</v>
      </c>
      <c r="I244" s="156"/>
      <c r="L244" s="152"/>
      <c r="M244" s="157"/>
      <c r="T244" s="158"/>
      <c r="AT244" s="153" t="s">
        <v>163</v>
      </c>
      <c r="AU244" s="153" t="s">
        <v>81</v>
      </c>
      <c r="AV244" s="13" t="s">
        <v>159</v>
      </c>
      <c r="AW244" s="13" t="s">
        <v>33</v>
      </c>
      <c r="AX244" s="13" t="s">
        <v>79</v>
      </c>
      <c r="AY244" s="153" t="s">
        <v>152</v>
      </c>
    </row>
    <row r="245" spans="2:65" s="1" customFormat="1" ht="37.799999999999997" customHeight="1">
      <c r="B245" s="32"/>
      <c r="C245" s="127" t="s">
        <v>391</v>
      </c>
      <c r="D245" s="127" t="s">
        <v>154</v>
      </c>
      <c r="E245" s="128" t="s">
        <v>392</v>
      </c>
      <c r="F245" s="129" t="s">
        <v>393</v>
      </c>
      <c r="G245" s="130" t="s">
        <v>284</v>
      </c>
      <c r="H245" s="131">
        <v>30</v>
      </c>
      <c r="I245" s="132"/>
      <c r="J245" s="133">
        <f>ROUND(I245*H245,2)</f>
        <v>0</v>
      </c>
      <c r="K245" s="129" t="s">
        <v>158</v>
      </c>
      <c r="L245" s="32"/>
      <c r="M245" s="134" t="s">
        <v>19</v>
      </c>
      <c r="N245" s="135" t="s">
        <v>42</v>
      </c>
      <c r="P245" s="136">
        <f>O245*H245</f>
        <v>0</v>
      </c>
      <c r="Q245" s="136">
        <v>2.2780000000000002E-2</v>
      </c>
      <c r="R245" s="136">
        <f>Q245*H245</f>
        <v>0.68340000000000001</v>
      </c>
      <c r="S245" s="136">
        <v>0</v>
      </c>
      <c r="T245" s="137">
        <f>S245*H245</f>
        <v>0</v>
      </c>
      <c r="AR245" s="138" t="s">
        <v>159</v>
      </c>
      <c r="AT245" s="138" t="s">
        <v>154</v>
      </c>
      <c r="AU245" s="138" t="s">
        <v>81</v>
      </c>
      <c r="AY245" s="17" t="s">
        <v>152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7" t="s">
        <v>79</v>
      </c>
      <c r="BK245" s="139">
        <f>ROUND(I245*H245,2)</f>
        <v>0</v>
      </c>
      <c r="BL245" s="17" t="s">
        <v>159</v>
      </c>
      <c r="BM245" s="138" t="s">
        <v>394</v>
      </c>
    </row>
    <row r="246" spans="2:65" s="1" customFormat="1">
      <c r="B246" s="32"/>
      <c r="D246" s="140" t="s">
        <v>161</v>
      </c>
      <c r="F246" s="141" t="s">
        <v>395</v>
      </c>
      <c r="I246" s="142"/>
      <c r="L246" s="32"/>
      <c r="M246" s="143"/>
      <c r="T246" s="53"/>
      <c r="AT246" s="17" t="s">
        <v>161</v>
      </c>
      <c r="AU246" s="17" t="s">
        <v>81</v>
      </c>
    </row>
    <row r="247" spans="2:65" s="12" customFormat="1">
      <c r="B247" s="144"/>
      <c r="D247" s="145" t="s">
        <v>163</v>
      </c>
      <c r="E247" s="146" t="s">
        <v>19</v>
      </c>
      <c r="F247" s="147" t="s">
        <v>396</v>
      </c>
      <c r="H247" s="148">
        <v>26</v>
      </c>
      <c r="I247" s="149"/>
      <c r="L247" s="144"/>
      <c r="M247" s="150"/>
      <c r="T247" s="151"/>
      <c r="AT247" s="146" t="s">
        <v>163</v>
      </c>
      <c r="AU247" s="146" t="s">
        <v>81</v>
      </c>
      <c r="AV247" s="12" t="s">
        <v>81</v>
      </c>
      <c r="AW247" s="12" t="s">
        <v>33</v>
      </c>
      <c r="AX247" s="12" t="s">
        <v>71</v>
      </c>
      <c r="AY247" s="146" t="s">
        <v>152</v>
      </c>
    </row>
    <row r="248" spans="2:65" s="12" customFormat="1">
      <c r="B248" s="144"/>
      <c r="D248" s="145" t="s">
        <v>163</v>
      </c>
      <c r="E248" s="146" t="s">
        <v>19</v>
      </c>
      <c r="F248" s="147" t="s">
        <v>397</v>
      </c>
      <c r="H248" s="148">
        <v>4</v>
      </c>
      <c r="I248" s="149"/>
      <c r="L248" s="144"/>
      <c r="M248" s="150"/>
      <c r="T248" s="151"/>
      <c r="AT248" s="146" t="s">
        <v>163</v>
      </c>
      <c r="AU248" s="146" t="s">
        <v>81</v>
      </c>
      <c r="AV248" s="12" t="s">
        <v>81</v>
      </c>
      <c r="AW248" s="12" t="s">
        <v>33</v>
      </c>
      <c r="AX248" s="12" t="s">
        <v>71</v>
      </c>
      <c r="AY248" s="146" t="s">
        <v>152</v>
      </c>
    </row>
    <row r="249" spans="2:65" s="13" customFormat="1">
      <c r="B249" s="152"/>
      <c r="D249" s="145" t="s">
        <v>163</v>
      </c>
      <c r="E249" s="153" t="s">
        <v>19</v>
      </c>
      <c r="F249" s="154" t="s">
        <v>281</v>
      </c>
      <c r="H249" s="155">
        <v>30</v>
      </c>
      <c r="I249" s="156"/>
      <c r="L249" s="152"/>
      <c r="M249" s="157"/>
      <c r="T249" s="158"/>
      <c r="AT249" s="153" t="s">
        <v>163</v>
      </c>
      <c r="AU249" s="153" t="s">
        <v>81</v>
      </c>
      <c r="AV249" s="13" t="s">
        <v>159</v>
      </c>
      <c r="AW249" s="13" t="s">
        <v>33</v>
      </c>
      <c r="AX249" s="13" t="s">
        <v>79</v>
      </c>
      <c r="AY249" s="153" t="s">
        <v>152</v>
      </c>
    </row>
    <row r="250" spans="2:65" s="1" customFormat="1" ht="37.799999999999997" customHeight="1">
      <c r="B250" s="32"/>
      <c r="C250" s="127" t="s">
        <v>398</v>
      </c>
      <c r="D250" s="127" t="s">
        <v>154</v>
      </c>
      <c r="E250" s="128" t="s">
        <v>399</v>
      </c>
      <c r="F250" s="129" t="s">
        <v>400</v>
      </c>
      <c r="G250" s="130" t="s">
        <v>284</v>
      </c>
      <c r="H250" s="131">
        <v>21</v>
      </c>
      <c r="I250" s="132"/>
      <c r="J250" s="133">
        <f>ROUND(I250*H250,2)</f>
        <v>0</v>
      </c>
      <c r="K250" s="129" t="s">
        <v>158</v>
      </c>
      <c r="L250" s="32"/>
      <c r="M250" s="134" t="s">
        <v>19</v>
      </c>
      <c r="N250" s="135" t="s">
        <v>42</v>
      </c>
      <c r="P250" s="136">
        <f>O250*H250</f>
        <v>0</v>
      </c>
      <c r="Q250" s="136">
        <v>5.8999999999999997E-2</v>
      </c>
      <c r="R250" s="136">
        <f>Q250*H250</f>
        <v>1.2389999999999999</v>
      </c>
      <c r="S250" s="136">
        <v>0</v>
      </c>
      <c r="T250" s="137">
        <f>S250*H250</f>
        <v>0</v>
      </c>
      <c r="AR250" s="138" t="s">
        <v>159</v>
      </c>
      <c r="AT250" s="138" t="s">
        <v>154</v>
      </c>
      <c r="AU250" s="138" t="s">
        <v>81</v>
      </c>
      <c r="AY250" s="17" t="s">
        <v>152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79</v>
      </c>
      <c r="BK250" s="139">
        <f>ROUND(I250*H250,2)</f>
        <v>0</v>
      </c>
      <c r="BL250" s="17" t="s">
        <v>159</v>
      </c>
      <c r="BM250" s="138" t="s">
        <v>401</v>
      </c>
    </row>
    <row r="251" spans="2:65" s="1" customFormat="1">
      <c r="B251" s="32"/>
      <c r="D251" s="140" t="s">
        <v>161</v>
      </c>
      <c r="F251" s="141" t="s">
        <v>402</v>
      </c>
      <c r="I251" s="142"/>
      <c r="L251" s="32"/>
      <c r="M251" s="143"/>
      <c r="T251" s="53"/>
      <c r="AT251" s="17" t="s">
        <v>161</v>
      </c>
      <c r="AU251" s="17" t="s">
        <v>81</v>
      </c>
    </row>
    <row r="252" spans="2:65" s="12" customFormat="1">
      <c r="B252" s="144"/>
      <c r="D252" s="145" t="s">
        <v>163</v>
      </c>
      <c r="E252" s="146" t="s">
        <v>19</v>
      </c>
      <c r="F252" s="147" t="s">
        <v>403</v>
      </c>
      <c r="H252" s="148">
        <v>1</v>
      </c>
      <c r="I252" s="149"/>
      <c r="L252" s="144"/>
      <c r="M252" s="150"/>
      <c r="T252" s="151"/>
      <c r="AT252" s="146" t="s">
        <v>163</v>
      </c>
      <c r="AU252" s="146" t="s">
        <v>81</v>
      </c>
      <c r="AV252" s="12" t="s">
        <v>81</v>
      </c>
      <c r="AW252" s="12" t="s">
        <v>33</v>
      </c>
      <c r="AX252" s="12" t="s">
        <v>71</v>
      </c>
      <c r="AY252" s="146" t="s">
        <v>152</v>
      </c>
    </row>
    <row r="253" spans="2:65" s="12" customFormat="1">
      <c r="B253" s="144"/>
      <c r="D253" s="145" t="s">
        <v>163</v>
      </c>
      <c r="E253" s="146" t="s">
        <v>19</v>
      </c>
      <c r="F253" s="147" t="s">
        <v>404</v>
      </c>
      <c r="H253" s="148">
        <v>8</v>
      </c>
      <c r="I253" s="149"/>
      <c r="L253" s="144"/>
      <c r="M253" s="150"/>
      <c r="T253" s="151"/>
      <c r="AT253" s="146" t="s">
        <v>163</v>
      </c>
      <c r="AU253" s="146" t="s">
        <v>81</v>
      </c>
      <c r="AV253" s="12" t="s">
        <v>81</v>
      </c>
      <c r="AW253" s="12" t="s">
        <v>33</v>
      </c>
      <c r="AX253" s="12" t="s">
        <v>71</v>
      </c>
      <c r="AY253" s="146" t="s">
        <v>152</v>
      </c>
    </row>
    <row r="254" spans="2:65" s="12" customFormat="1">
      <c r="B254" s="144"/>
      <c r="D254" s="145" t="s">
        <v>163</v>
      </c>
      <c r="E254" s="146" t="s">
        <v>19</v>
      </c>
      <c r="F254" s="147" t="s">
        <v>405</v>
      </c>
      <c r="H254" s="148">
        <v>12</v>
      </c>
      <c r="I254" s="149"/>
      <c r="L254" s="144"/>
      <c r="M254" s="150"/>
      <c r="T254" s="151"/>
      <c r="AT254" s="146" t="s">
        <v>163</v>
      </c>
      <c r="AU254" s="146" t="s">
        <v>81</v>
      </c>
      <c r="AV254" s="12" t="s">
        <v>81</v>
      </c>
      <c r="AW254" s="12" t="s">
        <v>33</v>
      </c>
      <c r="AX254" s="12" t="s">
        <v>71</v>
      </c>
      <c r="AY254" s="146" t="s">
        <v>152</v>
      </c>
    </row>
    <row r="255" spans="2:65" s="13" customFormat="1">
      <c r="B255" s="152"/>
      <c r="D255" s="145" t="s">
        <v>163</v>
      </c>
      <c r="E255" s="153" t="s">
        <v>19</v>
      </c>
      <c r="F255" s="154" t="s">
        <v>281</v>
      </c>
      <c r="H255" s="155">
        <v>21</v>
      </c>
      <c r="I255" s="156"/>
      <c r="L255" s="152"/>
      <c r="M255" s="157"/>
      <c r="T255" s="158"/>
      <c r="AT255" s="153" t="s">
        <v>163</v>
      </c>
      <c r="AU255" s="153" t="s">
        <v>81</v>
      </c>
      <c r="AV255" s="13" t="s">
        <v>159</v>
      </c>
      <c r="AW255" s="13" t="s">
        <v>33</v>
      </c>
      <c r="AX255" s="13" t="s">
        <v>79</v>
      </c>
      <c r="AY255" s="153" t="s">
        <v>152</v>
      </c>
    </row>
    <row r="256" spans="2:65" s="1" customFormat="1" ht="37.799999999999997" customHeight="1">
      <c r="B256" s="32"/>
      <c r="C256" s="127" t="s">
        <v>406</v>
      </c>
      <c r="D256" s="127" t="s">
        <v>154</v>
      </c>
      <c r="E256" s="128" t="s">
        <v>407</v>
      </c>
      <c r="F256" s="129" t="s">
        <v>408</v>
      </c>
      <c r="G256" s="130" t="s">
        <v>220</v>
      </c>
      <c r="H256" s="131">
        <v>3.355</v>
      </c>
      <c r="I256" s="132"/>
      <c r="J256" s="133">
        <f>ROUND(I256*H256,2)</f>
        <v>0</v>
      </c>
      <c r="K256" s="129" t="s">
        <v>158</v>
      </c>
      <c r="L256" s="32"/>
      <c r="M256" s="134" t="s">
        <v>19</v>
      </c>
      <c r="N256" s="135" t="s">
        <v>42</v>
      </c>
      <c r="P256" s="136">
        <f>O256*H256</f>
        <v>0</v>
      </c>
      <c r="Q256" s="136">
        <v>1</v>
      </c>
      <c r="R256" s="136">
        <f>Q256*H256</f>
        <v>3.355</v>
      </c>
      <c r="S256" s="136">
        <v>0</v>
      </c>
      <c r="T256" s="137">
        <f>S256*H256</f>
        <v>0</v>
      </c>
      <c r="AR256" s="138" t="s">
        <v>159</v>
      </c>
      <c r="AT256" s="138" t="s">
        <v>154</v>
      </c>
      <c r="AU256" s="138" t="s">
        <v>81</v>
      </c>
      <c r="AY256" s="17" t="s">
        <v>152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79</v>
      </c>
      <c r="BK256" s="139">
        <f>ROUND(I256*H256,2)</f>
        <v>0</v>
      </c>
      <c r="BL256" s="17" t="s">
        <v>159</v>
      </c>
      <c r="BM256" s="138" t="s">
        <v>409</v>
      </c>
    </row>
    <row r="257" spans="2:65" s="1" customFormat="1">
      <c r="B257" s="32"/>
      <c r="D257" s="140" t="s">
        <v>161</v>
      </c>
      <c r="F257" s="141" t="s">
        <v>410</v>
      </c>
      <c r="I257" s="142"/>
      <c r="L257" s="32"/>
      <c r="M257" s="143"/>
      <c r="T257" s="53"/>
      <c r="AT257" s="17" t="s">
        <v>161</v>
      </c>
      <c r="AU257" s="17" t="s">
        <v>81</v>
      </c>
    </row>
    <row r="258" spans="2:65" s="12" customFormat="1">
      <c r="B258" s="144"/>
      <c r="D258" s="145" t="s">
        <v>163</v>
      </c>
      <c r="E258" s="146" t="s">
        <v>19</v>
      </c>
      <c r="F258" s="147" t="s">
        <v>411</v>
      </c>
      <c r="H258" s="148">
        <v>3.355</v>
      </c>
      <c r="I258" s="149"/>
      <c r="L258" s="144"/>
      <c r="M258" s="150"/>
      <c r="T258" s="151"/>
      <c r="AT258" s="146" t="s">
        <v>163</v>
      </c>
      <c r="AU258" s="146" t="s">
        <v>81</v>
      </c>
      <c r="AV258" s="12" t="s">
        <v>81</v>
      </c>
      <c r="AW258" s="12" t="s">
        <v>33</v>
      </c>
      <c r="AX258" s="12" t="s">
        <v>79</v>
      </c>
      <c r="AY258" s="146" t="s">
        <v>152</v>
      </c>
    </row>
    <row r="259" spans="2:65" s="1" customFormat="1" ht="24.15" customHeight="1">
      <c r="B259" s="32"/>
      <c r="C259" s="159" t="s">
        <v>412</v>
      </c>
      <c r="D259" s="159" t="s">
        <v>301</v>
      </c>
      <c r="E259" s="160" t="s">
        <v>413</v>
      </c>
      <c r="F259" s="161" t="s">
        <v>414</v>
      </c>
      <c r="G259" s="162" t="s">
        <v>379</v>
      </c>
      <c r="H259" s="163">
        <v>3589.85</v>
      </c>
      <c r="I259" s="164"/>
      <c r="J259" s="165">
        <f>ROUND(I259*H259,2)</f>
        <v>0</v>
      </c>
      <c r="K259" s="161" t="s">
        <v>19</v>
      </c>
      <c r="L259" s="166"/>
      <c r="M259" s="167" t="s">
        <v>19</v>
      </c>
      <c r="N259" s="168" t="s">
        <v>42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200</v>
      </c>
      <c r="AT259" s="138" t="s">
        <v>301</v>
      </c>
      <c r="AU259" s="138" t="s">
        <v>81</v>
      </c>
      <c r="AY259" s="17" t="s">
        <v>152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79</v>
      </c>
      <c r="BK259" s="139">
        <f>ROUND(I259*H259,2)</f>
        <v>0</v>
      </c>
      <c r="BL259" s="17" t="s">
        <v>159</v>
      </c>
      <c r="BM259" s="138" t="s">
        <v>415</v>
      </c>
    </row>
    <row r="260" spans="2:65" s="1" customFormat="1" ht="19.2">
      <c r="B260" s="32"/>
      <c r="D260" s="145" t="s">
        <v>347</v>
      </c>
      <c r="F260" s="169" t="s">
        <v>381</v>
      </c>
      <c r="I260" s="142"/>
      <c r="L260" s="32"/>
      <c r="M260" s="143"/>
      <c r="T260" s="53"/>
      <c r="AT260" s="17" t="s">
        <v>347</v>
      </c>
      <c r="AU260" s="17" t="s">
        <v>81</v>
      </c>
    </row>
    <row r="261" spans="2:65" s="12" customFormat="1">
      <c r="B261" s="144"/>
      <c r="D261" s="145" t="s">
        <v>163</v>
      </c>
      <c r="E261" s="146" t="s">
        <v>19</v>
      </c>
      <c r="F261" s="147" t="s">
        <v>416</v>
      </c>
      <c r="H261" s="148">
        <v>2975</v>
      </c>
      <c r="I261" s="149"/>
      <c r="L261" s="144"/>
      <c r="M261" s="150"/>
      <c r="T261" s="151"/>
      <c r="AT261" s="146" t="s">
        <v>163</v>
      </c>
      <c r="AU261" s="146" t="s">
        <v>81</v>
      </c>
      <c r="AV261" s="12" t="s">
        <v>81</v>
      </c>
      <c r="AW261" s="12" t="s">
        <v>33</v>
      </c>
      <c r="AX261" s="12" t="s">
        <v>71</v>
      </c>
      <c r="AY261" s="146" t="s">
        <v>152</v>
      </c>
    </row>
    <row r="262" spans="2:65" s="12" customFormat="1">
      <c r="B262" s="144"/>
      <c r="D262" s="145" t="s">
        <v>163</v>
      </c>
      <c r="E262" s="146" t="s">
        <v>19</v>
      </c>
      <c r="F262" s="147" t="s">
        <v>417</v>
      </c>
      <c r="H262" s="148">
        <v>380</v>
      </c>
      <c r="I262" s="149"/>
      <c r="L262" s="144"/>
      <c r="M262" s="150"/>
      <c r="T262" s="151"/>
      <c r="AT262" s="146" t="s">
        <v>163</v>
      </c>
      <c r="AU262" s="146" t="s">
        <v>81</v>
      </c>
      <c r="AV262" s="12" t="s">
        <v>81</v>
      </c>
      <c r="AW262" s="12" t="s">
        <v>33</v>
      </c>
      <c r="AX262" s="12" t="s">
        <v>71</v>
      </c>
      <c r="AY262" s="146" t="s">
        <v>152</v>
      </c>
    </row>
    <row r="263" spans="2:65" s="13" customFormat="1">
      <c r="B263" s="152"/>
      <c r="D263" s="145" t="s">
        <v>163</v>
      </c>
      <c r="E263" s="153" t="s">
        <v>19</v>
      </c>
      <c r="F263" s="154" t="s">
        <v>281</v>
      </c>
      <c r="H263" s="155">
        <v>3355</v>
      </c>
      <c r="I263" s="156"/>
      <c r="L263" s="152"/>
      <c r="M263" s="157"/>
      <c r="T263" s="158"/>
      <c r="AT263" s="153" t="s">
        <v>163</v>
      </c>
      <c r="AU263" s="153" t="s">
        <v>81</v>
      </c>
      <c r="AV263" s="13" t="s">
        <v>159</v>
      </c>
      <c r="AW263" s="13" t="s">
        <v>33</v>
      </c>
      <c r="AX263" s="13" t="s">
        <v>79</v>
      </c>
      <c r="AY263" s="153" t="s">
        <v>152</v>
      </c>
    </row>
    <row r="264" spans="2:65" s="12" customFormat="1">
      <c r="B264" s="144"/>
      <c r="D264" s="145" t="s">
        <v>163</v>
      </c>
      <c r="F264" s="147" t="s">
        <v>418</v>
      </c>
      <c r="H264" s="148">
        <v>3589.85</v>
      </c>
      <c r="I264" s="149"/>
      <c r="L264" s="144"/>
      <c r="M264" s="150"/>
      <c r="T264" s="151"/>
      <c r="AT264" s="146" t="s">
        <v>163</v>
      </c>
      <c r="AU264" s="146" t="s">
        <v>81</v>
      </c>
      <c r="AV264" s="12" t="s">
        <v>81</v>
      </c>
      <c r="AW264" s="12" t="s">
        <v>4</v>
      </c>
      <c r="AX264" s="12" t="s">
        <v>79</v>
      </c>
      <c r="AY264" s="146" t="s">
        <v>152</v>
      </c>
    </row>
    <row r="265" spans="2:65" s="11" customFormat="1" ht="22.8" customHeight="1">
      <c r="B265" s="115"/>
      <c r="D265" s="116" t="s">
        <v>70</v>
      </c>
      <c r="E265" s="125" t="s">
        <v>182</v>
      </c>
      <c r="F265" s="125" t="s">
        <v>419</v>
      </c>
      <c r="I265" s="118"/>
      <c r="J265" s="126">
        <f>BK265</f>
        <v>0</v>
      </c>
      <c r="L265" s="115"/>
      <c r="M265" s="120"/>
      <c r="P265" s="121">
        <f>SUM(P266:P281)</f>
        <v>0</v>
      </c>
      <c r="R265" s="121">
        <f>SUM(R266:R281)</f>
        <v>15.49718704</v>
      </c>
      <c r="T265" s="122">
        <f>SUM(T266:T281)</f>
        <v>0</v>
      </c>
      <c r="AR265" s="116" t="s">
        <v>79</v>
      </c>
      <c r="AT265" s="123" t="s">
        <v>70</v>
      </c>
      <c r="AU265" s="123" t="s">
        <v>79</v>
      </c>
      <c r="AY265" s="116" t="s">
        <v>152</v>
      </c>
      <c r="BK265" s="124">
        <f>SUM(BK266:BK281)</f>
        <v>0</v>
      </c>
    </row>
    <row r="266" spans="2:65" s="1" customFormat="1" ht="33" customHeight="1">
      <c r="B266" s="32"/>
      <c r="C266" s="127" t="s">
        <v>420</v>
      </c>
      <c r="D266" s="127" t="s">
        <v>154</v>
      </c>
      <c r="E266" s="128" t="s">
        <v>421</v>
      </c>
      <c r="F266" s="129" t="s">
        <v>422</v>
      </c>
      <c r="G266" s="130" t="s">
        <v>157</v>
      </c>
      <c r="H266" s="131">
        <v>56</v>
      </c>
      <c r="I266" s="132"/>
      <c r="J266" s="133">
        <f>ROUND(I266*H266,2)</f>
        <v>0</v>
      </c>
      <c r="K266" s="129" t="s">
        <v>158</v>
      </c>
      <c r="L266" s="32"/>
      <c r="M266" s="134" t="s">
        <v>19</v>
      </c>
      <c r="N266" s="135" t="s">
        <v>42</v>
      </c>
      <c r="P266" s="136">
        <f>O266*H266</f>
        <v>0</v>
      </c>
      <c r="Q266" s="136">
        <v>0</v>
      </c>
      <c r="R266" s="136">
        <f>Q266*H266</f>
        <v>0</v>
      </c>
      <c r="S266" s="136">
        <v>0</v>
      </c>
      <c r="T266" s="137">
        <f>S266*H266</f>
        <v>0</v>
      </c>
      <c r="AR266" s="138" t="s">
        <v>159</v>
      </c>
      <c r="AT266" s="138" t="s">
        <v>154</v>
      </c>
      <c r="AU266" s="138" t="s">
        <v>81</v>
      </c>
      <c r="AY266" s="17" t="s">
        <v>152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7" t="s">
        <v>79</v>
      </c>
      <c r="BK266" s="139">
        <f>ROUND(I266*H266,2)</f>
        <v>0</v>
      </c>
      <c r="BL266" s="17" t="s">
        <v>159</v>
      </c>
      <c r="BM266" s="138" t="s">
        <v>423</v>
      </c>
    </row>
    <row r="267" spans="2:65" s="1" customFormat="1">
      <c r="B267" s="32"/>
      <c r="D267" s="140" t="s">
        <v>161</v>
      </c>
      <c r="F267" s="141" t="s">
        <v>424</v>
      </c>
      <c r="I267" s="142"/>
      <c r="L267" s="32"/>
      <c r="M267" s="143"/>
      <c r="T267" s="53"/>
      <c r="AT267" s="17" t="s">
        <v>161</v>
      </c>
      <c r="AU267" s="17" t="s">
        <v>81</v>
      </c>
    </row>
    <row r="268" spans="2:65" s="12" customFormat="1">
      <c r="B268" s="144"/>
      <c r="D268" s="145" t="s">
        <v>163</v>
      </c>
      <c r="E268" s="146" t="s">
        <v>19</v>
      </c>
      <c r="F268" s="147" t="s">
        <v>425</v>
      </c>
      <c r="H268" s="148">
        <v>56</v>
      </c>
      <c r="I268" s="149"/>
      <c r="L268" s="144"/>
      <c r="M268" s="150"/>
      <c r="T268" s="151"/>
      <c r="AT268" s="146" t="s">
        <v>163</v>
      </c>
      <c r="AU268" s="146" t="s">
        <v>81</v>
      </c>
      <c r="AV268" s="12" t="s">
        <v>81</v>
      </c>
      <c r="AW268" s="12" t="s">
        <v>33</v>
      </c>
      <c r="AX268" s="12" t="s">
        <v>79</v>
      </c>
      <c r="AY268" s="146" t="s">
        <v>152</v>
      </c>
    </row>
    <row r="269" spans="2:65" s="1" customFormat="1" ht="24.15" customHeight="1">
      <c r="B269" s="32"/>
      <c r="C269" s="127" t="s">
        <v>426</v>
      </c>
      <c r="D269" s="127" t="s">
        <v>154</v>
      </c>
      <c r="E269" s="128" t="s">
        <v>427</v>
      </c>
      <c r="F269" s="129" t="s">
        <v>428</v>
      </c>
      <c r="G269" s="130" t="s">
        <v>157</v>
      </c>
      <c r="H269" s="131">
        <v>16.8</v>
      </c>
      <c r="I269" s="132"/>
      <c r="J269" s="133">
        <f>ROUND(I269*H269,2)</f>
        <v>0</v>
      </c>
      <c r="K269" s="129" t="s">
        <v>158</v>
      </c>
      <c r="L269" s="32"/>
      <c r="M269" s="134" t="s">
        <v>19</v>
      </c>
      <c r="N269" s="135" t="s">
        <v>42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159</v>
      </c>
      <c r="AT269" s="138" t="s">
        <v>154</v>
      </c>
      <c r="AU269" s="138" t="s">
        <v>81</v>
      </c>
      <c r="AY269" s="17" t="s">
        <v>152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7" t="s">
        <v>79</v>
      </c>
      <c r="BK269" s="139">
        <f>ROUND(I269*H269,2)</f>
        <v>0</v>
      </c>
      <c r="BL269" s="17" t="s">
        <v>159</v>
      </c>
      <c r="BM269" s="138" t="s">
        <v>429</v>
      </c>
    </row>
    <row r="270" spans="2:65" s="1" customFormat="1">
      <c r="B270" s="32"/>
      <c r="D270" s="140" t="s">
        <v>161</v>
      </c>
      <c r="F270" s="141" t="s">
        <v>430</v>
      </c>
      <c r="I270" s="142"/>
      <c r="L270" s="32"/>
      <c r="M270" s="143"/>
      <c r="T270" s="53"/>
      <c r="AT270" s="17" t="s">
        <v>161</v>
      </c>
      <c r="AU270" s="17" t="s">
        <v>81</v>
      </c>
    </row>
    <row r="271" spans="2:65" s="12" customFormat="1">
      <c r="B271" s="144"/>
      <c r="D271" s="145" t="s">
        <v>163</v>
      </c>
      <c r="E271" s="146" t="s">
        <v>19</v>
      </c>
      <c r="F271" s="147" t="s">
        <v>431</v>
      </c>
      <c r="H271" s="148">
        <v>16.8</v>
      </c>
      <c r="I271" s="149"/>
      <c r="L271" s="144"/>
      <c r="M271" s="150"/>
      <c r="T271" s="151"/>
      <c r="AT271" s="146" t="s">
        <v>163</v>
      </c>
      <c r="AU271" s="146" t="s">
        <v>81</v>
      </c>
      <c r="AV271" s="12" t="s">
        <v>81</v>
      </c>
      <c r="AW271" s="12" t="s">
        <v>33</v>
      </c>
      <c r="AX271" s="12" t="s">
        <v>79</v>
      </c>
      <c r="AY271" s="146" t="s">
        <v>152</v>
      </c>
    </row>
    <row r="272" spans="2:65" s="1" customFormat="1" ht="78" customHeight="1">
      <c r="B272" s="32"/>
      <c r="C272" s="127" t="s">
        <v>432</v>
      </c>
      <c r="D272" s="127" t="s">
        <v>154</v>
      </c>
      <c r="E272" s="128" t="s">
        <v>433</v>
      </c>
      <c r="F272" s="129" t="s">
        <v>434</v>
      </c>
      <c r="G272" s="130" t="s">
        <v>157</v>
      </c>
      <c r="H272" s="131">
        <v>56</v>
      </c>
      <c r="I272" s="132"/>
      <c r="J272" s="133">
        <f>ROUND(I272*H272,2)</f>
        <v>0</v>
      </c>
      <c r="K272" s="129" t="s">
        <v>158</v>
      </c>
      <c r="L272" s="32"/>
      <c r="M272" s="134" t="s">
        <v>19</v>
      </c>
      <c r="N272" s="135" t="s">
        <v>42</v>
      </c>
      <c r="P272" s="136">
        <f>O272*H272</f>
        <v>0</v>
      </c>
      <c r="Q272" s="136">
        <v>0.11162</v>
      </c>
      <c r="R272" s="136">
        <f>Q272*H272</f>
        <v>6.2507199999999994</v>
      </c>
      <c r="S272" s="136">
        <v>0</v>
      </c>
      <c r="T272" s="137">
        <f>S272*H272</f>
        <v>0</v>
      </c>
      <c r="AR272" s="138" t="s">
        <v>159</v>
      </c>
      <c r="AT272" s="138" t="s">
        <v>154</v>
      </c>
      <c r="AU272" s="138" t="s">
        <v>81</v>
      </c>
      <c r="AY272" s="17" t="s">
        <v>152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7" t="s">
        <v>79</v>
      </c>
      <c r="BK272" s="139">
        <f>ROUND(I272*H272,2)</f>
        <v>0</v>
      </c>
      <c r="BL272" s="17" t="s">
        <v>159</v>
      </c>
      <c r="BM272" s="138" t="s">
        <v>435</v>
      </c>
    </row>
    <row r="273" spans="2:65" s="1" customFormat="1">
      <c r="B273" s="32"/>
      <c r="D273" s="140" t="s">
        <v>161</v>
      </c>
      <c r="F273" s="141" t="s">
        <v>436</v>
      </c>
      <c r="I273" s="142"/>
      <c r="L273" s="32"/>
      <c r="M273" s="143"/>
      <c r="T273" s="53"/>
      <c r="AT273" s="17" t="s">
        <v>161</v>
      </c>
      <c r="AU273" s="17" t="s">
        <v>81</v>
      </c>
    </row>
    <row r="274" spans="2:65" s="12" customFormat="1">
      <c r="B274" s="144"/>
      <c r="D274" s="145" t="s">
        <v>163</v>
      </c>
      <c r="E274" s="146" t="s">
        <v>19</v>
      </c>
      <c r="F274" s="147" t="s">
        <v>437</v>
      </c>
      <c r="H274" s="148">
        <v>56</v>
      </c>
      <c r="I274" s="149"/>
      <c r="L274" s="144"/>
      <c r="M274" s="150"/>
      <c r="T274" s="151"/>
      <c r="AT274" s="146" t="s">
        <v>163</v>
      </c>
      <c r="AU274" s="146" t="s">
        <v>81</v>
      </c>
      <c r="AV274" s="12" t="s">
        <v>81</v>
      </c>
      <c r="AW274" s="12" t="s">
        <v>33</v>
      </c>
      <c r="AX274" s="12" t="s">
        <v>79</v>
      </c>
      <c r="AY274" s="146" t="s">
        <v>152</v>
      </c>
    </row>
    <row r="275" spans="2:65" s="1" customFormat="1" ht="24.15" customHeight="1">
      <c r="B275" s="32"/>
      <c r="C275" s="159" t="s">
        <v>438</v>
      </c>
      <c r="D275" s="159" t="s">
        <v>301</v>
      </c>
      <c r="E275" s="160" t="s">
        <v>439</v>
      </c>
      <c r="F275" s="161" t="s">
        <v>440</v>
      </c>
      <c r="G275" s="162" t="s">
        <v>157</v>
      </c>
      <c r="H275" s="163">
        <v>58.8</v>
      </c>
      <c r="I275" s="164"/>
      <c r="J275" s="165">
        <f>ROUND(I275*H275,2)</f>
        <v>0</v>
      </c>
      <c r="K275" s="161" t="s">
        <v>158</v>
      </c>
      <c r="L275" s="166"/>
      <c r="M275" s="167" t="s">
        <v>19</v>
      </c>
      <c r="N275" s="168" t="s">
        <v>42</v>
      </c>
      <c r="P275" s="136">
        <f>O275*H275</f>
        <v>0</v>
      </c>
      <c r="Q275" s="136">
        <v>0.152</v>
      </c>
      <c r="R275" s="136">
        <f>Q275*H275</f>
        <v>8.9375999999999998</v>
      </c>
      <c r="S275" s="136">
        <v>0</v>
      </c>
      <c r="T275" s="137">
        <f>S275*H275</f>
        <v>0</v>
      </c>
      <c r="AR275" s="138" t="s">
        <v>200</v>
      </c>
      <c r="AT275" s="138" t="s">
        <v>301</v>
      </c>
      <c r="AU275" s="138" t="s">
        <v>81</v>
      </c>
      <c r="AY275" s="17" t="s">
        <v>152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7" t="s">
        <v>79</v>
      </c>
      <c r="BK275" s="139">
        <f>ROUND(I275*H275,2)</f>
        <v>0</v>
      </c>
      <c r="BL275" s="17" t="s">
        <v>159</v>
      </c>
      <c r="BM275" s="138" t="s">
        <v>441</v>
      </c>
    </row>
    <row r="276" spans="2:65" s="12" customFormat="1">
      <c r="B276" s="144"/>
      <c r="D276" s="145" t="s">
        <v>163</v>
      </c>
      <c r="E276" s="146" t="s">
        <v>19</v>
      </c>
      <c r="F276" s="147" t="s">
        <v>437</v>
      </c>
      <c r="H276" s="148">
        <v>56</v>
      </c>
      <c r="I276" s="149"/>
      <c r="L276" s="144"/>
      <c r="M276" s="150"/>
      <c r="T276" s="151"/>
      <c r="AT276" s="146" t="s">
        <v>163</v>
      </c>
      <c r="AU276" s="146" t="s">
        <v>81</v>
      </c>
      <c r="AV276" s="12" t="s">
        <v>81</v>
      </c>
      <c r="AW276" s="12" t="s">
        <v>33</v>
      </c>
      <c r="AX276" s="12" t="s">
        <v>79</v>
      </c>
      <c r="AY276" s="146" t="s">
        <v>152</v>
      </c>
    </row>
    <row r="277" spans="2:65" s="12" customFormat="1">
      <c r="B277" s="144"/>
      <c r="D277" s="145" t="s">
        <v>163</v>
      </c>
      <c r="F277" s="147" t="s">
        <v>442</v>
      </c>
      <c r="H277" s="148">
        <v>58.8</v>
      </c>
      <c r="I277" s="149"/>
      <c r="L277" s="144"/>
      <c r="M277" s="150"/>
      <c r="T277" s="151"/>
      <c r="AT277" s="146" t="s">
        <v>163</v>
      </c>
      <c r="AU277" s="146" t="s">
        <v>81</v>
      </c>
      <c r="AV277" s="12" t="s">
        <v>81</v>
      </c>
      <c r="AW277" s="12" t="s">
        <v>4</v>
      </c>
      <c r="AX277" s="12" t="s">
        <v>79</v>
      </c>
      <c r="AY277" s="146" t="s">
        <v>152</v>
      </c>
    </row>
    <row r="278" spans="2:65" s="1" customFormat="1" ht="24.15" customHeight="1">
      <c r="B278" s="32"/>
      <c r="C278" s="127" t="s">
        <v>443</v>
      </c>
      <c r="D278" s="127" t="s">
        <v>154</v>
      </c>
      <c r="E278" s="128" t="s">
        <v>444</v>
      </c>
      <c r="F278" s="129" t="s">
        <v>445</v>
      </c>
      <c r="G278" s="130" t="s">
        <v>220</v>
      </c>
      <c r="H278" s="131">
        <v>0.30399999999999999</v>
      </c>
      <c r="I278" s="132"/>
      <c r="J278" s="133">
        <f>ROUND(I278*H278,2)</f>
        <v>0</v>
      </c>
      <c r="K278" s="129" t="s">
        <v>158</v>
      </c>
      <c r="L278" s="32"/>
      <c r="M278" s="134" t="s">
        <v>19</v>
      </c>
      <c r="N278" s="135" t="s">
        <v>42</v>
      </c>
      <c r="P278" s="136">
        <f>O278*H278</f>
        <v>0</v>
      </c>
      <c r="Q278" s="136">
        <v>1.0160100000000001</v>
      </c>
      <c r="R278" s="136">
        <f>Q278*H278</f>
        <v>0.30886704000000004</v>
      </c>
      <c r="S278" s="136">
        <v>0</v>
      </c>
      <c r="T278" s="137">
        <f>S278*H278</f>
        <v>0</v>
      </c>
      <c r="AR278" s="138" t="s">
        <v>159</v>
      </c>
      <c r="AT278" s="138" t="s">
        <v>154</v>
      </c>
      <c r="AU278" s="138" t="s">
        <v>81</v>
      </c>
      <c r="AY278" s="17" t="s">
        <v>152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7" t="s">
        <v>79</v>
      </c>
      <c r="BK278" s="139">
        <f>ROUND(I278*H278,2)</f>
        <v>0</v>
      </c>
      <c r="BL278" s="17" t="s">
        <v>159</v>
      </c>
      <c r="BM278" s="138" t="s">
        <v>446</v>
      </c>
    </row>
    <row r="279" spans="2:65" s="1" customFormat="1">
      <c r="B279" s="32"/>
      <c r="D279" s="140" t="s">
        <v>161</v>
      </c>
      <c r="F279" s="141" t="s">
        <v>447</v>
      </c>
      <c r="I279" s="142"/>
      <c r="L279" s="32"/>
      <c r="M279" s="143"/>
      <c r="T279" s="53"/>
      <c r="AT279" s="17" t="s">
        <v>161</v>
      </c>
      <c r="AU279" s="17" t="s">
        <v>81</v>
      </c>
    </row>
    <row r="280" spans="2:65" s="12" customFormat="1">
      <c r="B280" s="144"/>
      <c r="D280" s="145" t="s">
        <v>163</v>
      </c>
      <c r="E280" s="146" t="s">
        <v>19</v>
      </c>
      <c r="F280" s="147" t="s">
        <v>448</v>
      </c>
      <c r="H280" s="148">
        <v>0.24299999999999999</v>
      </c>
      <c r="I280" s="149"/>
      <c r="L280" s="144"/>
      <c r="M280" s="150"/>
      <c r="T280" s="151"/>
      <c r="AT280" s="146" t="s">
        <v>163</v>
      </c>
      <c r="AU280" s="146" t="s">
        <v>81</v>
      </c>
      <c r="AV280" s="12" t="s">
        <v>81</v>
      </c>
      <c r="AW280" s="12" t="s">
        <v>33</v>
      </c>
      <c r="AX280" s="12" t="s">
        <v>79</v>
      </c>
      <c r="AY280" s="146" t="s">
        <v>152</v>
      </c>
    </row>
    <row r="281" spans="2:65" s="12" customFormat="1">
      <c r="B281" s="144"/>
      <c r="D281" s="145" t="s">
        <v>163</v>
      </c>
      <c r="F281" s="147" t="s">
        <v>449</v>
      </c>
      <c r="H281" s="148">
        <v>0.30399999999999999</v>
      </c>
      <c r="I281" s="149"/>
      <c r="L281" s="144"/>
      <c r="M281" s="150"/>
      <c r="T281" s="151"/>
      <c r="AT281" s="146" t="s">
        <v>163</v>
      </c>
      <c r="AU281" s="146" t="s">
        <v>81</v>
      </c>
      <c r="AV281" s="12" t="s">
        <v>81</v>
      </c>
      <c r="AW281" s="12" t="s">
        <v>4</v>
      </c>
      <c r="AX281" s="12" t="s">
        <v>79</v>
      </c>
      <c r="AY281" s="146" t="s">
        <v>152</v>
      </c>
    </row>
    <row r="282" spans="2:65" s="11" customFormat="1" ht="22.8" customHeight="1">
      <c r="B282" s="115"/>
      <c r="D282" s="116" t="s">
        <v>70</v>
      </c>
      <c r="E282" s="125" t="s">
        <v>188</v>
      </c>
      <c r="F282" s="125" t="s">
        <v>450</v>
      </c>
      <c r="I282" s="118"/>
      <c r="J282" s="126">
        <f>BK282</f>
        <v>0</v>
      </c>
      <c r="L282" s="115"/>
      <c r="M282" s="120"/>
      <c r="P282" s="121">
        <f>SUM(P283:P477)</f>
        <v>0</v>
      </c>
      <c r="R282" s="121">
        <f>SUM(R283:R477)</f>
        <v>98.991640730000015</v>
      </c>
      <c r="T282" s="122">
        <f>SUM(T283:T477)</f>
        <v>5.6500000000000007E-4</v>
      </c>
      <c r="AR282" s="116" t="s">
        <v>79</v>
      </c>
      <c r="AT282" s="123" t="s">
        <v>70</v>
      </c>
      <c r="AU282" s="123" t="s">
        <v>79</v>
      </c>
      <c r="AY282" s="116" t="s">
        <v>152</v>
      </c>
      <c r="BK282" s="124">
        <f>SUM(BK283:BK477)</f>
        <v>0</v>
      </c>
    </row>
    <row r="283" spans="2:65" s="1" customFormat="1" ht="49.05" customHeight="1">
      <c r="B283" s="32"/>
      <c r="C283" s="127" t="s">
        <v>451</v>
      </c>
      <c r="D283" s="127" t="s">
        <v>154</v>
      </c>
      <c r="E283" s="128" t="s">
        <v>452</v>
      </c>
      <c r="F283" s="129" t="s">
        <v>453</v>
      </c>
      <c r="G283" s="130" t="s">
        <v>157</v>
      </c>
      <c r="H283" s="131">
        <v>282.73</v>
      </c>
      <c r="I283" s="132"/>
      <c r="J283" s="133">
        <f>ROUND(I283*H283,2)</f>
        <v>0</v>
      </c>
      <c r="K283" s="129" t="s">
        <v>158</v>
      </c>
      <c r="L283" s="32"/>
      <c r="M283" s="134" t="s">
        <v>19</v>
      </c>
      <c r="N283" s="135" t="s">
        <v>42</v>
      </c>
      <c r="P283" s="136">
        <f>O283*H283</f>
        <v>0</v>
      </c>
      <c r="Q283" s="136">
        <v>2.1000000000000001E-2</v>
      </c>
      <c r="R283" s="136">
        <f>Q283*H283</f>
        <v>5.9373300000000011</v>
      </c>
      <c r="S283" s="136">
        <v>0</v>
      </c>
      <c r="T283" s="137">
        <f>S283*H283</f>
        <v>0</v>
      </c>
      <c r="AR283" s="138" t="s">
        <v>159</v>
      </c>
      <c r="AT283" s="138" t="s">
        <v>154</v>
      </c>
      <c r="AU283" s="138" t="s">
        <v>81</v>
      </c>
      <c r="AY283" s="17" t="s">
        <v>152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7" t="s">
        <v>79</v>
      </c>
      <c r="BK283" s="139">
        <f>ROUND(I283*H283,2)</f>
        <v>0</v>
      </c>
      <c r="BL283" s="17" t="s">
        <v>159</v>
      </c>
      <c r="BM283" s="138" t="s">
        <v>454</v>
      </c>
    </row>
    <row r="284" spans="2:65" s="1" customFormat="1">
      <c r="B284" s="32"/>
      <c r="D284" s="140" t="s">
        <v>161</v>
      </c>
      <c r="F284" s="141" t="s">
        <v>455</v>
      </c>
      <c r="I284" s="142"/>
      <c r="L284" s="32"/>
      <c r="M284" s="143"/>
      <c r="T284" s="53"/>
      <c r="AT284" s="17" t="s">
        <v>161</v>
      </c>
      <c r="AU284" s="17" t="s">
        <v>81</v>
      </c>
    </row>
    <row r="285" spans="2:65" s="12" customFormat="1">
      <c r="B285" s="144"/>
      <c r="D285" s="145" t="s">
        <v>163</v>
      </c>
      <c r="E285" s="146" t="s">
        <v>19</v>
      </c>
      <c r="F285" s="147" t="s">
        <v>456</v>
      </c>
      <c r="H285" s="148">
        <v>297</v>
      </c>
      <c r="I285" s="149"/>
      <c r="L285" s="144"/>
      <c r="M285" s="150"/>
      <c r="T285" s="151"/>
      <c r="AT285" s="146" t="s">
        <v>163</v>
      </c>
      <c r="AU285" s="146" t="s">
        <v>81</v>
      </c>
      <c r="AV285" s="12" t="s">
        <v>81</v>
      </c>
      <c r="AW285" s="12" t="s">
        <v>33</v>
      </c>
      <c r="AX285" s="12" t="s">
        <v>71</v>
      </c>
      <c r="AY285" s="146" t="s">
        <v>152</v>
      </c>
    </row>
    <row r="286" spans="2:65" s="12" customFormat="1">
      <c r="B286" s="144"/>
      <c r="D286" s="145" t="s">
        <v>163</v>
      </c>
      <c r="E286" s="146" t="s">
        <v>19</v>
      </c>
      <c r="F286" s="147" t="s">
        <v>457</v>
      </c>
      <c r="H286" s="148">
        <v>-14.27</v>
      </c>
      <c r="I286" s="149"/>
      <c r="L286" s="144"/>
      <c r="M286" s="150"/>
      <c r="T286" s="151"/>
      <c r="AT286" s="146" t="s">
        <v>163</v>
      </c>
      <c r="AU286" s="146" t="s">
        <v>81</v>
      </c>
      <c r="AV286" s="12" t="s">
        <v>81</v>
      </c>
      <c r="AW286" s="12" t="s">
        <v>33</v>
      </c>
      <c r="AX286" s="12" t="s">
        <v>71</v>
      </c>
      <c r="AY286" s="146" t="s">
        <v>152</v>
      </c>
    </row>
    <row r="287" spans="2:65" s="13" customFormat="1">
      <c r="B287" s="152"/>
      <c r="D287" s="145" t="s">
        <v>163</v>
      </c>
      <c r="E287" s="153" t="s">
        <v>19</v>
      </c>
      <c r="F287" s="154" t="s">
        <v>281</v>
      </c>
      <c r="H287" s="155">
        <v>282.73</v>
      </c>
      <c r="I287" s="156"/>
      <c r="L287" s="152"/>
      <c r="M287" s="157"/>
      <c r="T287" s="158"/>
      <c r="AT287" s="153" t="s">
        <v>163</v>
      </c>
      <c r="AU287" s="153" t="s">
        <v>81</v>
      </c>
      <c r="AV287" s="13" t="s">
        <v>159</v>
      </c>
      <c r="AW287" s="13" t="s">
        <v>33</v>
      </c>
      <c r="AX287" s="13" t="s">
        <v>79</v>
      </c>
      <c r="AY287" s="153" t="s">
        <v>152</v>
      </c>
    </row>
    <row r="288" spans="2:65" s="1" customFormat="1" ht="37.799999999999997" customHeight="1">
      <c r="B288" s="32"/>
      <c r="C288" s="127" t="s">
        <v>458</v>
      </c>
      <c r="D288" s="127" t="s">
        <v>154</v>
      </c>
      <c r="E288" s="128" t="s">
        <v>459</v>
      </c>
      <c r="F288" s="129" t="s">
        <v>460</v>
      </c>
      <c r="G288" s="130" t="s">
        <v>157</v>
      </c>
      <c r="H288" s="131">
        <v>65.094999999999999</v>
      </c>
      <c r="I288" s="132"/>
      <c r="J288" s="133">
        <f>ROUND(I288*H288,2)</f>
        <v>0</v>
      </c>
      <c r="K288" s="129" t="s">
        <v>158</v>
      </c>
      <c r="L288" s="32"/>
      <c r="M288" s="134" t="s">
        <v>19</v>
      </c>
      <c r="N288" s="135" t="s">
        <v>42</v>
      </c>
      <c r="P288" s="136">
        <f>O288*H288</f>
        <v>0</v>
      </c>
      <c r="Q288" s="136">
        <v>1.54E-2</v>
      </c>
      <c r="R288" s="136">
        <f>Q288*H288</f>
        <v>1.0024630000000001</v>
      </c>
      <c r="S288" s="136">
        <v>0</v>
      </c>
      <c r="T288" s="137">
        <f>S288*H288</f>
        <v>0</v>
      </c>
      <c r="AR288" s="138" t="s">
        <v>159</v>
      </c>
      <c r="AT288" s="138" t="s">
        <v>154</v>
      </c>
      <c r="AU288" s="138" t="s">
        <v>81</v>
      </c>
      <c r="AY288" s="17" t="s">
        <v>152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7" t="s">
        <v>79</v>
      </c>
      <c r="BK288" s="139">
        <f>ROUND(I288*H288,2)</f>
        <v>0</v>
      </c>
      <c r="BL288" s="17" t="s">
        <v>159</v>
      </c>
      <c r="BM288" s="138" t="s">
        <v>461</v>
      </c>
    </row>
    <row r="289" spans="2:65" s="1" customFormat="1">
      <c r="B289" s="32"/>
      <c r="D289" s="140" t="s">
        <v>161</v>
      </c>
      <c r="F289" s="141" t="s">
        <v>462</v>
      </c>
      <c r="I289" s="142"/>
      <c r="L289" s="32"/>
      <c r="M289" s="143"/>
      <c r="T289" s="53"/>
      <c r="AT289" s="17" t="s">
        <v>161</v>
      </c>
      <c r="AU289" s="17" t="s">
        <v>81</v>
      </c>
    </row>
    <row r="290" spans="2:65" s="12" customFormat="1">
      <c r="B290" s="144"/>
      <c r="D290" s="145" t="s">
        <v>163</v>
      </c>
      <c r="E290" s="146" t="s">
        <v>19</v>
      </c>
      <c r="F290" s="147" t="s">
        <v>463</v>
      </c>
      <c r="H290" s="148">
        <v>18.149999999999999</v>
      </c>
      <c r="I290" s="149"/>
      <c r="L290" s="144"/>
      <c r="M290" s="150"/>
      <c r="T290" s="151"/>
      <c r="AT290" s="146" t="s">
        <v>163</v>
      </c>
      <c r="AU290" s="146" t="s">
        <v>81</v>
      </c>
      <c r="AV290" s="12" t="s">
        <v>81</v>
      </c>
      <c r="AW290" s="12" t="s">
        <v>33</v>
      </c>
      <c r="AX290" s="12" t="s">
        <v>71</v>
      </c>
      <c r="AY290" s="146" t="s">
        <v>152</v>
      </c>
    </row>
    <row r="291" spans="2:65" s="12" customFormat="1">
      <c r="B291" s="144"/>
      <c r="D291" s="145" t="s">
        <v>163</v>
      </c>
      <c r="E291" s="146" t="s">
        <v>19</v>
      </c>
      <c r="F291" s="147" t="s">
        <v>464</v>
      </c>
      <c r="H291" s="148">
        <v>17.73</v>
      </c>
      <c r="I291" s="149"/>
      <c r="L291" s="144"/>
      <c r="M291" s="150"/>
      <c r="T291" s="151"/>
      <c r="AT291" s="146" t="s">
        <v>163</v>
      </c>
      <c r="AU291" s="146" t="s">
        <v>81</v>
      </c>
      <c r="AV291" s="12" t="s">
        <v>81</v>
      </c>
      <c r="AW291" s="12" t="s">
        <v>33</v>
      </c>
      <c r="AX291" s="12" t="s">
        <v>71</v>
      </c>
      <c r="AY291" s="146" t="s">
        <v>152</v>
      </c>
    </row>
    <row r="292" spans="2:65" s="12" customFormat="1" ht="20.399999999999999">
      <c r="B292" s="144"/>
      <c r="D292" s="145" t="s">
        <v>163</v>
      </c>
      <c r="E292" s="146" t="s">
        <v>19</v>
      </c>
      <c r="F292" s="147" t="s">
        <v>465</v>
      </c>
      <c r="H292" s="148">
        <v>10.45</v>
      </c>
      <c r="I292" s="149"/>
      <c r="L292" s="144"/>
      <c r="M292" s="150"/>
      <c r="T292" s="151"/>
      <c r="AT292" s="146" t="s">
        <v>163</v>
      </c>
      <c r="AU292" s="146" t="s">
        <v>81</v>
      </c>
      <c r="AV292" s="12" t="s">
        <v>81</v>
      </c>
      <c r="AW292" s="12" t="s">
        <v>33</v>
      </c>
      <c r="AX292" s="12" t="s">
        <v>71</v>
      </c>
      <c r="AY292" s="146" t="s">
        <v>152</v>
      </c>
    </row>
    <row r="293" spans="2:65" s="12" customFormat="1">
      <c r="B293" s="144"/>
      <c r="D293" s="145" t="s">
        <v>163</v>
      </c>
      <c r="E293" s="146" t="s">
        <v>19</v>
      </c>
      <c r="F293" s="147" t="s">
        <v>466</v>
      </c>
      <c r="H293" s="148">
        <v>9.7650000000000006</v>
      </c>
      <c r="I293" s="149"/>
      <c r="L293" s="144"/>
      <c r="M293" s="150"/>
      <c r="T293" s="151"/>
      <c r="AT293" s="146" t="s">
        <v>163</v>
      </c>
      <c r="AU293" s="146" t="s">
        <v>81</v>
      </c>
      <c r="AV293" s="12" t="s">
        <v>81</v>
      </c>
      <c r="AW293" s="12" t="s">
        <v>33</v>
      </c>
      <c r="AX293" s="12" t="s">
        <v>71</v>
      </c>
      <c r="AY293" s="146" t="s">
        <v>152</v>
      </c>
    </row>
    <row r="294" spans="2:65" s="12" customFormat="1">
      <c r="B294" s="144"/>
      <c r="D294" s="145" t="s">
        <v>163</v>
      </c>
      <c r="E294" s="146" t="s">
        <v>19</v>
      </c>
      <c r="F294" s="147" t="s">
        <v>467</v>
      </c>
      <c r="H294" s="148">
        <v>9</v>
      </c>
      <c r="I294" s="149"/>
      <c r="L294" s="144"/>
      <c r="M294" s="150"/>
      <c r="T294" s="151"/>
      <c r="AT294" s="146" t="s">
        <v>163</v>
      </c>
      <c r="AU294" s="146" t="s">
        <v>81</v>
      </c>
      <c r="AV294" s="12" t="s">
        <v>81</v>
      </c>
      <c r="AW294" s="12" t="s">
        <v>33</v>
      </c>
      <c r="AX294" s="12" t="s">
        <v>71</v>
      </c>
      <c r="AY294" s="146" t="s">
        <v>152</v>
      </c>
    </row>
    <row r="295" spans="2:65" s="13" customFormat="1">
      <c r="B295" s="152"/>
      <c r="D295" s="145" t="s">
        <v>163</v>
      </c>
      <c r="E295" s="153" t="s">
        <v>19</v>
      </c>
      <c r="F295" s="154" t="s">
        <v>281</v>
      </c>
      <c r="H295" s="155">
        <v>65.094999999999999</v>
      </c>
      <c r="I295" s="156"/>
      <c r="L295" s="152"/>
      <c r="M295" s="157"/>
      <c r="T295" s="158"/>
      <c r="AT295" s="153" t="s">
        <v>163</v>
      </c>
      <c r="AU295" s="153" t="s">
        <v>81</v>
      </c>
      <c r="AV295" s="13" t="s">
        <v>159</v>
      </c>
      <c r="AW295" s="13" t="s">
        <v>33</v>
      </c>
      <c r="AX295" s="13" t="s">
        <v>79</v>
      </c>
      <c r="AY295" s="153" t="s">
        <v>152</v>
      </c>
    </row>
    <row r="296" spans="2:65" s="1" customFormat="1" ht="44.25" customHeight="1">
      <c r="B296" s="32"/>
      <c r="C296" s="127" t="s">
        <v>468</v>
      </c>
      <c r="D296" s="127" t="s">
        <v>154</v>
      </c>
      <c r="E296" s="128" t="s">
        <v>469</v>
      </c>
      <c r="F296" s="129" t="s">
        <v>470</v>
      </c>
      <c r="G296" s="130" t="s">
        <v>157</v>
      </c>
      <c r="H296" s="131">
        <v>245.36799999999999</v>
      </c>
      <c r="I296" s="132"/>
      <c r="J296" s="133">
        <f>ROUND(I296*H296,2)</f>
        <v>0</v>
      </c>
      <c r="K296" s="129" t="s">
        <v>158</v>
      </c>
      <c r="L296" s="32"/>
      <c r="M296" s="134" t="s">
        <v>19</v>
      </c>
      <c r="N296" s="135" t="s">
        <v>42</v>
      </c>
      <c r="P296" s="136">
        <f>O296*H296</f>
        <v>0</v>
      </c>
      <c r="Q296" s="136">
        <v>1.8380000000000001E-2</v>
      </c>
      <c r="R296" s="136">
        <f>Q296*H296</f>
        <v>4.5098638400000004</v>
      </c>
      <c r="S296" s="136">
        <v>0</v>
      </c>
      <c r="T296" s="137">
        <f>S296*H296</f>
        <v>0</v>
      </c>
      <c r="AR296" s="138" t="s">
        <v>159</v>
      </c>
      <c r="AT296" s="138" t="s">
        <v>154</v>
      </c>
      <c r="AU296" s="138" t="s">
        <v>81</v>
      </c>
      <c r="AY296" s="17" t="s">
        <v>152</v>
      </c>
      <c r="BE296" s="139">
        <f>IF(N296="základní",J296,0)</f>
        <v>0</v>
      </c>
      <c r="BF296" s="139">
        <f>IF(N296="snížená",J296,0)</f>
        <v>0</v>
      </c>
      <c r="BG296" s="139">
        <f>IF(N296="zákl. přenesená",J296,0)</f>
        <v>0</v>
      </c>
      <c r="BH296" s="139">
        <f>IF(N296="sníž. přenesená",J296,0)</f>
        <v>0</v>
      </c>
      <c r="BI296" s="139">
        <f>IF(N296="nulová",J296,0)</f>
        <v>0</v>
      </c>
      <c r="BJ296" s="17" t="s">
        <v>79</v>
      </c>
      <c r="BK296" s="139">
        <f>ROUND(I296*H296,2)</f>
        <v>0</v>
      </c>
      <c r="BL296" s="17" t="s">
        <v>159</v>
      </c>
      <c r="BM296" s="138" t="s">
        <v>471</v>
      </c>
    </row>
    <row r="297" spans="2:65" s="1" customFormat="1">
      <c r="B297" s="32"/>
      <c r="D297" s="140" t="s">
        <v>161</v>
      </c>
      <c r="F297" s="141" t="s">
        <v>472</v>
      </c>
      <c r="I297" s="142"/>
      <c r="L297" s="32"/>
      <c r="M297" s="143"/>
      <c r="T297" s="53"/>
      <c r="AT297" s="17" t="s">
        <v>161</v>
      </c>
      <c r="AU297" s="17" t="s">
        <v>81</v>
      </c>
    </row>
    <row r="298" spans="2:65" s="12" customFormat="1" ht="20.399999999999999">
      <c r="B298" s="144"/>
      <c r="D298" s="145" t="s">
        <v>163</v>
      </c>
      <c r="E298" s="146" t="s">
        <v>19</v>
      </c>
      <c r="F298" s="147" t="s">
        <v>473</v>
      </c>
      <c r="H298" s="148">
        <v>120.74</v>
      </c>
      <c r="I298" s="149"/>
      <c r="L298" s="144"/>
      <c r="M298" s="150"/>
      <c r="T298" s="151"/>
      <c r="AT298" s="146" t="s">
        <v>163</v>
      </c>
      <c r="AU298" s="146" t="s">
        <v>81</v>
      </c>
      <c r="AV298" s="12" t="s">
        <v>81</v>
      </c>
      <c r="AW298" s="12" t="s">
        <v>33</v>
      </c>
      <c r="AX298" s="12" t="s">
        <v>71</v>
      </c>
      <c r="AY298" s="146" t="s">
        <v>152</v>
      </c>
    </row>
    <row r="299" spans="2:65" s="12" customFormat="1" ht="20.399999999999999">
      <c r="B299" s="144"/>
      <c r="D299" s="145" t="s">
        <v>163</v>
      </c>
      <c r="E299" s="146" t="s">
        <v>19</v>
      </c>
      <c r="F299" s="147" t="s">
        <v>474</v>
      </c>
      <c r="H299" s="148">
        <v>75.91</v>
      </c>
      <c r="I299" s="149"/>
      <c r="L299" s="144"/>
      <c r="M299" s="150"/>
      <c r="T299" s="151"/>
      <c r="AT299" s="146" t="s">
        <v>163</v>
      </c>
      <c r="AU299" s="146" t="s">
        <v>81</v>
      </c>
      <c r="AV299" s="12" t="s">
        <v>81</v>
      </c>
      <c r="AW299" s="12" t="s">
        <v>33</v>
      </c>
      <c r="AX299" s="12" t="s">
        <v>71</v>
      </c>
      <c r="AY299" s="146" t="s">
        <v>152</v>
      </c>
    </row>
    <row r="300" spans="2:65" s="12" customFormat="1">
      <c r="B300" s="144"/>
      <c r="D300" s="145" t="s">
        <v>163</v>
      </c>
      <c r="E300" s="146" t="s">
        <v>19</v>
      </c>
      <c r="F300" s="147" t="s">
        <v>278</v>
      </c>
      <c r="H300" s="148">
        <v>84.534999999999997</v>
      </c>
      <c r="I300" s="149"/>
      <c r="L300" s="144"/>
      <c r="M300" s="150"/>
      <c r="T300" s="151"/>
      <c r="AT300" s="146" t="s">
        <v>163</v>
      </c>
      <c r="AU300" s="146" t="s">
        <v>81</v>
      </c>
      <c r="AV300" s="12" t="s">
        <v>81</v>
      </c>
      <c r="AW300" s="12" t="s">
        <v>33</v>
      </c>
      <c r="AX300" s="12" t="s">
        <v>71</v>
      </c>
      <c r="AY300" s="146" t="s">
        <v>152</v>
      </c>
    </row>
    <row r="301" spans="2:65" s="12" customFormat="1">
      <c r="B301" s="144"/>
      <c r="D301" s="145" t="s">
        <v>163</v>
      </c>
      <c r="E301" s="146" t="s">
        <v>19</v>
      </c>
      <c r="F301" s="147" t="s">
        <v>279</v>
      </c>
      <c r="H301" s="148">
        <v>37.238</v>
      </c>
      <c r="I301" s="149"/>
      <c r="L301" s="144"/>
      <c r="M301" s="150"/>
      <c r="T301" s="151"/>
      <c r="AT301" s="146" t="s">
        <v>163</v>
      </c>
      <c r="AU301" s="146" t="s">
        <v>81</v>
      </c>
      <c r="AV301" s="12" t="s">
        <v>81</v>
      </c>
      <c r="AW301" s="12" t="s">
        <v>33</v>
      </c>
      <c r="AX301" s="12" t="s">
        <v>71</v>
      </c>
      <c r="AY301" s="146" t="s">
        <v>152</v>
      </c>
    </row>
    <row r="302" spans="2:65" s="12" customFormat="1">
      <c r="B302" s="144"/>
      <c r="D302" s="145" t="s">
        <v>163</v>
      </c>
      <c r="E302" s="146" t="s">
        <v>19</v>
      </c>
      <c r="F302" s="147" t="s">
        <v>280</v>
      </c>
      <c r="H302" s="148">
        <v>-7.96</v>
      </c>
      <c r="I302" s="149"/>
      <c r="L302" s="144"/>
      <c r="M302" s="150"/>
      <c r="T302" s="151"/>
      <c r="AT302" s="146" t="s">
        <v>163</v>
      </c>
      <c r="AU302" s="146" t="s">
        <v>81</v>
      </c>
      <c r="AV302" s="12" t="s">
        <v>81</v>
      </c>
      <c r="AW302" s="12" t="s">
        <v>33</v>
      </c>
      <c r="AX302" s="12" t="s">
        <v>71</v>
      </c>
      <c r="AY302" s="146" t="s">
        <v>152</v>
      </c>
    </row>
    <row r="303" spans="2:65" s="12" customFormat="1">
      <c r="B303" s="144"/>
      <c r="D303" s="145" t="s">
        <v>163</v>
      </c>
      <c r="E303" s="146" t="s">
        <v>19</v>
      </c>
      <c r="F303" s="147" t="s">
        <v>475</v>
      </c>
      <c r="H303" s="148">
        <v>-65.094999999999999</v>
      </c>
      <c r="I303" s="149"/>
      <c r="L303" s="144"/>
      <c r="M303" s="150"/>
      <c r="T303" s="151"/>
      <c r="AT303" s="146" t="s">
        <v>163</v>
      </c>
      <c r="AU303" s="146" t="s">
        <v>81</v>
      </c>
      <c r="AV303" s="12" t="s">
        <v>81</v>
      </c>
      <c r="AW303" s="12" t="s">
        <v>33</v>
      </c>
      <c r="AX303" s="12" t="s">
        <v>71</v>
      </c>
      <c r="AY303" s="146" t="s">
        <v>152</v>
      </c>
    </row>
    <row r="304" spans="2:65" s="13" customFormat="1">
      <c r="B304" s="152"/>
      <c r="D304" s="145" t="s">
        <v>163</v>
      </c>
      <c r="E304" s="153" t="s">
        <v>19</v>
      </c>
      <c r="F304" s="154" t="s">
        <v>281</v>
      </c>
      <c r="H304" s="155">
        <v>245.36799999999997</v>
      </c>
      <c r="I304" s="156"/>
      <c r="L304" s="152"/>
      <c r="M304" s="157"/>
      <c r="T304" s="158"/>
      <c r="AT304" s="153" t="s">
        <v>163</v>
      </c>
      <c r="AU304" s="153" t="s">
        <v>81</v>
      </c>
      <c r="AV304" s="13" t="s">
        <v>159</v>
      </c>
      <c r="AW304" s="13" t="s">
        <v>33</v>
      </c>
      <c r="AX304" s="13" t="s">
        <v>79</v>
      </c>
      <c r="AY304" s="153" t="s">
        <v>152</v>
      </c>
    </row>
    <row r="305" spans="2:65" s="1" customFormat="1" ht="24.15" customHeight="1">
      <c r="B305" s="32"/>
      <c r="C305" s="127" t="s">
        <v>476</v>
      </c>
      <c r="D305" s="127" t="s">
        <v>154</v>
      </c>
      <c r="E305" s="128" t="s">
        <v>477</v>
      </c>
      <c r="F305" s="129" t="s">
        <v>478</v>
      </c>
      <c r="G305" s="130" t="s">
        <v>157</v>
      </c>
      <c r="H305" s="131">
        <v>3.3149999999999999</v>
      </c>
      <c r="I305" s="132"/>
      <c r="J305" s="133">
        <f>ROUND(I305*H305,2)</f>
        <v>0</v>
      </c>
      <c r="K305" s="129" t="s">
        <v>158</v>
      </c>
      <c r="L305" s="32"/>
      <c r="M305" s="134" t="s">
        <v>19</v>
      </c>
      <c r="N305" s="135" t="s">
        <v>42</v>
      </c>
      <c r="P305" s="136">
        <f>O305*H305</f>
        <v>0</v>
      </c>
      <c r="Q305" s="136">
        <v>3.3579999999999999E-2</v>
      </c>
      <c r="R305" s="136">
        <f>Q305*H305</f>
        <v>0.11131769999999999</v>
      </c>
      <c r="S305" s="136">
        <v>0</v>
      </c>
      <c r="T305" s="137">
        <f>S305*H305</f>
        <v>0</v>
      </c>
      <c r="AR305" s="138" t="s">
        <v>159</v>
      </c>
      <c r="AT305" s="138" t="s">
        <v>154</v>
      </c>
      <c r="AU305" s="138" t="s">
        <v>81</v>
      </c>
      <c r="AY305" s="17" t="s">
        <v>152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7" t="s">
        <v>79</v>
      </c>
      <c r="BK305" s="139">
        <f>ROUND(I305*H305,2)</f>
        <v>0</v>
      </c>
      <c r="BL305" s="17" t="s">
        <v>159</v>
      </c>
      <c r="BM305" s="138" t="s">
        <v>479</v>
      </c>
    </row>
    <row r="306" spans="2:65" s="1" customFormat="1">
      <c r="B306" s="32"/>
      <c r="D306" s="140" t="s">
        <v>161</v>
      </c>
      <c r="F306" s="141" t="s">
        <v>480</v>
      </c>
      <c r="I306" s="142"/>
      <c r="L306" s="32"/>
      <c r="M306" s="143"/>
      <c r="T306" s="53"/>
      <c r="AT306" s="17" t="s">
        <v>161</v>
      </c>
      <c r="AU306" s="17" t="s">
        <v>81</v>
      </c>
    </row>
    <row r="307" spans="2:65" s="12" customFormat="1">
      <c r="B307" s="144"/>
      <c r="D307" s="145" t="s">
        <v>163</v>
      </c>
      <c r="E307" s="146" t="s">
        <v>19</v>
      </c>
      <c r="F307" s="147" t="s">
        <v>481</v>
      </c>
      <c r="H307" s="148">
        <v>3.3149999999999999</v>
      </c>
      <c r="I307" s="149"/>
      <c r="L307" s="144"/>
      <c r="M307" s="150"/>
      <c r="T307" s="151"/>
      <c r="AT307" s="146" t="s">
        <v>163</v>
      </c>
      <c r="AU307" s="146" t="s">
        <v>81</v>
      </c>
      <c r="AV307" s="12" t="s">
        <v>81</v>
      </c>
      <c r="AW307" s="12" t="s">
        <v>33</v>
      </c>
      <c r="AX307" s="12" t="s">
        <v>79</v>
      </c>
      <c r="AY307" s="146" t="s">
        <v>152</v>
      </c>
    </row>
    <row r="308" spans="2:65" s="1" customFormat="1" ht="49.05" customHeight="1">
      <c r="B308" s="32"/>
      <c r="C308" s="127" t="s">
        <v>482</v>
      </c>
      <c r="D308" s="127" t="s">
        <v>154</v>
      </c>
      <c r="E308" s="128" t="s">
        <v>483</v>
      </c>
      <c r="F308" s="129" t="s">
        <v>484</v>
      </c>
      <c r="G308" s="130" t="s">
        <v>157</v>
      </c>
      <c r="H308" s="131">
        <v>525.64499999999998</v>
      </c>
      <c r="I308" s="132"/>
      <c r="J308" s="133">
        <f>ROUND(I308*H308,2)</f>
        <v>0</v>
      </c>
      <c r="K308" s="129" t="s">
        <v>158</v>
      </c>
      <c r="L308" s="32"/>
      <c r="M308" s="134" t="s">
        <v>19</v>
      </c>
      <c r="N308" s="135" t="s">
        <v>42</v>
      </c>
      <c r="P308" s="136">
        <f>O308*H308</f>
        <v>0</v>
      </c>
      <c r="Q308" s="136">
        <v>1.9699999999999999E-2</v>
      </c>
      <c r="R308" s="136">
        <f>Q308*H308</f>
        <v>10.3552065</v>
      </c>
      <c r="S308" s="136">
        <v>0</v>
      </c>
      <c r="T308" s="137">
        <f>S308*H308</f>
        <v>0</v>
      </c>
      <c r="AR308" s="138" t="s">
        <v>159</v>
      </c>
      <c r="AT308" s="138" t="s">
        <v>154</v>
      </c>
      <c r="AU308" s="138" t="s">
        <v>81</v>
      </c>
      <c r="AY308" s="17" t="s">
        <v>152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79</v>
      </c>
      <c r="BK308" s="139">
        <f>ROUND(I308*H308,2)</f>
        <v>0</v>
      </c>
      <c r="BL308" s="17" t="s">
        <v>159</v>
      </c>
      <c r="BM308" s="138" t="s">
        <v>485</v>
      </c>
    </row>
    <row r="309" spans="2:65" s="1" customFormat="1">
      <c r="B309" s="32"/>
      <c r="D309" s="140" t="s">
        <v>161</v>
      </c>
      <c r="F309" s="141" t="s">
        <v>486</v>
      </c>
      <c r="I309" s="142"/>
      <c r="L309" s="32"/>
      <c r="M309" s="143"/>
      <c r="T309" s="53"/>
      <c r="AT309" s="17" t="s">
        <v>161</v>
      </c>
      <c r="AU309" s="17" t="s">
        <v>81</v>
      </c>
    </row>
    <row r="310" spans="2:65" s="12" customFormat="1">
      <c r="B310" s="144"/>
      <c r="D310" s="145" t="s">
        <v>163</v>
      </c>
      <c r="E310" s="146" t="s">
        <v>19</v>
      </c>
      <c r="F310" s="147" t="s">
        <v>487</v>
      </c>
      <c r="H310" s="148">
        <v>15.3</v>
      </c>
      <c r="I310" s="149"/>
      <c r="L310" s="144"/>
      <c r="M310" s="150"/>
      <c r="T310" s="151"/>
      <c r="AT310" s="146" t="s">
        <v>163</v>
      </c>
      <c r="AU310" s="146" t="s">
        <v>81</v>
      </c>
      <c r="AV310" s="12" t="s">
        <v>81</v>
      </c>
      <c r="AW310" s="12" t="s">
        <v>33</v>
      </c>
      <c r="AX310" s="12" t="s">
        <v>71</v>
      </c>
      <c r="AY310" s="146" t="s">
        <v>152</v>
      </c>
    </row>
    <row r="311" spans="2:65" s="12" customFormat="1">
      <c r="B311" s="144"/>
      <c r="D311" s="145" t="s">
        <v>163</v>
      </c>
      <c r="E311" s="146" t="s">
        <v>19</v>
      </c>
      <c r="F311" s="147" t="s">
        <v>488</v>
      </c>
      <c r="H311" s="148">
        <v>14.914999999999999</v>
      </c>
      <c r="I311" s="149"/>
      <c r="L311" s="144"/>
      <c r="M311" s="150"/>
      <c r="T311" s="151"/>
      <c r="AT311" s="146" t="s">
        <v>163</v>
      </c>
      <c r="AU311" s="146" t="s">
        <v>81</v>
      </c>
      <c r="AV311" s="12" t="s">
        <v>81</v>
      </c>
      <c r="AW311" s="12" t="s">
        <v>33</v>
      </c>
      <c r="AX311" s="12" t="s">
        <v>71</v>
      </c>
      <c r="AY311" s="146" t="s">
        <v>152</v>
      </c>
    </row>
    <row r="312" spans="2:65" s="12" customFormat="1">
      <c r="B312" s="144"/>
      <c r="D312" s="145" t="s">
        <v>163</v>
      </c>
      <c r="E312" s="146" t="s">
        <v>19</v>
      </c>
      <c r="F312" s="147" t="s">
        <v>489</v>
      </c>
      <c r="H312" s="148">
        <v>19.175000000000001</v>
      </c>
      <c r="I312" s="149"/>
      <c r="L312" s="144"/>
      <c r="M312" s="150"/>
      <c r="T312" s="151"/>
      <c r="AT312" s="146" t="s">
        <v>163</v>
      </c>
      <c r="AU312" s="146" t="s">
        <v>81</v>
      </c>
      <c r="AV312" s="12" t="s">
        <v>81</v>
      </c>
      <c r="AW312" s="12" t="s">
        <v>33</v>
      </c>
      <c r="AX312" s="12" t="s">
        <v>71</v>
      </c>
      <c r="AY312" s="146" t="s">
        <v>152</v>
      </c>
    </row>
    <row r="313" spans="2:65" s="12" customFormat="1">
      <c r="B313" s="144"/>
      <c r="D313" s="145" t="s">
        <v>163</v>
      </c>
      <c r="E313" s="146" t="s">
        <v>19</v>
      </c>
      <c r="F313" s="147" t="s">
        <v>490</v>
      </c>
      <c r="H313" s="148">
        <v>24.8</v>
      </c>
      <c r="I313" s="149"/>
      <c r="L313" s="144"/>
      <c r="M313" s="150"/>
      <c r="T313" s="151"/>
      <c r="AT313" s="146" t="s">
        <v>163</v>
      </c>
      <c r="AU313" s="146" t="s">
        <v>81</v>
      </c>
      <c r="AV313" s="12" t="s">
        <v>81</v>
      </c>
      <c r="AW313" s="12" t="s">
        <v>33</v>
      </c>
      <c r="AX313" s="12" t="s">
        <v>71</v>
      </c>
      <c r="AY313" s="146" t="s">
        <v>152</v>
      </c>
    </row>
    <row r="314" spans="2:65" s="12" customFormat="1" ht="40.799999999999997">
      <c r="B314" s="144"/>
      <c r="D314" s="145" t="s">
        <v>163</v>
      </c>
      <c r="E314" s="146" t="s">
        <v>19</v>
      </c>
      <c r="F314" s="147" t="s">
        <v>491</v>
      </c>
      <c r="H314" s="148">
        <v>206.53</v>
      </c>
      <c r="I314" s="149"/>
      <c r="L314" s="144"/>
      <c r="M314" s="150"/>
      <c r="T314" s="151"/>
      <c r="AT314" s="146" t="s">
        <v>163</v>
      </c>
      <c r="AU314" s="146" t="s">
        <v>81</v>
      </c>
      <c r="AV314" s="12" t="s">
        <v>81</v>
      </c>
      <c r="AW314" s="12" t="s">
        <v>33</v>
      </c>
      <c r="AX314" s="12" t="s">
        <v>71</v>
      </c>
      <c r="AY314" s="146" t="s">
        <v>152</v>
      </c>
    </row>
    <row r="315" spans="2:65" s="12" customFormat="1" ht="20.399999999999999">
      <c r="B315" s="144"/>
      <c r="D315" s="145" t="s">
        <v>163</v>
      </c>
      <c r="E315" s="146" t="s">
        <v>19</v>
      </c>
      <c r="F315" s="147" t="s">
        <v>492</v>
      </c>
      <c r="H315" s="148">
        <v>56.62</v>
      </c>
      <c r="I315" s="149"/>
      <c r="L315" s="144"/>
      <c r="M315" s="150"/>
      <c r="T315" s="151"/>
      <c r="AT315" s="146" t="s">
        <v>163</v>
      </c>
      <c r="AU315" s="146" t="s">
        <v>81</v>
      </c>
      <c r="AV315" s="12" t="s">
        <v>81</v>
      </c>
      <c r="AW315" s="12" t="s">
        <v>33</v>
      </c>
      <c r="AX315" s="12" t="s">
        <v>71</v>
      </c>
      <c r="AY315" s="146" t="s">
        <v>152</v>
      </c>
    </row>
    <row r="316" spans="2:65" s="12" customFormat="1" ht="30.6">
      <c r="B316" s="144"/>
      <c r="D316" s="145" t="s">
        <v>163</v>
      </c>
      <c r="E316" s="146" t="s">
        <v>19</v>
      </c>
      <c r="F316" s="147" t="s">
        <v>493</v>
      </c>
      <c r="H316" s="148">
        <v>88.5</v>
      </c>
      <c r="I316" s="149"/>
      <c r="L316" s="144"/>
      <c r="M316" s="150"/>
      <c r="T316" s="151"/>
      <c r="AT316" s="146" t="s">
        <v>163</v>
      </c>
      <c r="AU316" s="146" t="s">
        <v>81</v>
      </c>
      <c r="AV316" s="12" t="s">
        <v>81</v>
      </c>
      <c r="AW316" s="12" t="s">
        <v>33</v>
      </c>
      <c r="AX316" s="12" t="s">
        <v>71</v>
      </c>
      <c r="AY316" s="146" t="s">
        <v>152</v>
      </c>
    </row>
    <row r="317" spans="2:65" s="12" customFormat="1" ht="30.6">
      <c r="B317" s="144"/>
      <c r="D317" s="145" t="s">
        <v>163</v>
      </c>
      <c r="E317" s="146" t="s">
        <v>19</v>
      </c>
      <c r="F317" s="147" t="s">
        <v>494</v>
      </c>
      <c r="H317" s="148">
        <v>99.805000000000007</v>
      </c>
      <c r="I317" s="149"/>
      <c r="L317" s="144"/>
      <c r="M317" s="150"/>
      <c r="T317" s="151"/>
      <c r="AT317" s="146" t="s">
        <v>163</v>
      </c>
      <c r="AU317" s="146" t="s">
        <v>81</v>
      </c>
      <c r="AV317" s="12" t="s">
        <v>81</v>
      </c>
      <c r="AW317" s="12" t="s">
        <v>33</v>
      </c>
      <c r="AX317" s="12" t="s">
        <v>71</v>
      </c>
      <c r="AY317" s="146" t="s">
        <v>152</v>
      </c>
    </row>
    <row r="318" spans="2:65" s="13" customFormat="1">
      <c r="B318" s="152"/>
      <c r="D318" s="145" t="s">
        <v>163</v>
      </c>
      <c r="E318" s="153" t="s">
        <v>19</v>
      </c>
      <c r="F318" s="154" t="s">
        <v>281</v>
      </c>
      <c r="H318" s="155">
        <v>525.64499999999998</v>
      </c>
      <c r="I318" s="156"/>
      <c r="L318" s="152"/>
      <c r="M318" s="157"/>
      <c r="T318" s="158"/>
      <c r="AT318" s="153" t="s">
        <v>163</v>
      </c>
      <c r="AU318" s="153" t="s">
        <v>81</v>
      </c>
      <c r="AV318" s="13" t="s">
        <v>159</v>
      </c>
      <c r="AW318" s="13" t="s">
        <v>33</v>
      </c>
      <c r="AX318" s="13" t="s">
        <v>79</v>
      </c>
      <c r="AY318" s="153" t="s">
        <v>152</v>
      </c>
    </row>
    <row r="319" spans="2:65" s="1" customFormat="1" ht="24.15" customHeight="1">
      <c r="B319" s="32"/>
      <c r="C319" s="127" t="s">
        <v>495</v>
      </c>
      <c r="D319" s="127" t="s">
        <v>154</v>
      </c>
      <c r="E319" s="128" t="s">
        <v>496</v>
      </c>
      <c r="F319" s="129" t="s">
        <v>497</v>
      </c>
      <c r="G319" s="130" t="s">
        <v>344</v>
      </c>
      <c r="H319" s="131">
        <v>28.2</v>
      </c>
      <c r="I319" s="132"/>
      <c r="J319" s="133">
        <f>ROUND(I319*H319,2)</f>
        <v>0</v>
      </c>
      <c r="K319" s="129" t="s">
        <v>158</v>
      </c>
      <c r="L319" s="32"/>
      <c r="M319" s="134" t="s">
        <v>19</v>
      </c>
      <c r="N319" s="135" t="s">
        <v>42</v>
      </c>
      <c r="P319" s="136">
        <f>O319*H319</f>
        <v>0</v>
      </c>
      <c r="Q319" s="136">
        <v>1.5E-3</v>
      </c>
      <c r="R319" s="136">
        <f>Q319*H319</f>
        <v>4.2299999999999997E-2</v>
      </c>
      <c r="S319" s="136">
        <v>0</v>
      </c>
      <c r="T319" s="137">
        <f>S319*H319</f>
        <v>0</v>
      </c>
      <c r="AR319" s="138" t="s">
        <v>159</v>
      </c>
      <c r="AT319" s="138" t="s">
        <v>154</v>
      </c>
      <c r="AU319" s="138" t="s">
        <v>81</v>
      </c>
      <c r="AY319" s="17" t="s">
        <v>152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7" t="s">
        <v>79</v>
      </c>
      <c r="BK319" s="139">
        <f>ROUND(I319*H319,2)</f>
        <v>0</v>
      </c>
      <c r="BL319" s="17" t="s">
        <v>159</v>
      </c>
      <c r="BM319" s="138" t="s">
        <v>498</v>
      </c>
    </row>
    <row r="320" spans="2:65" s="1" customFormat="1">
      <c r="B320" s="32"/>
      <c r="D320" s="140" t="s">
        <v>161</v>
      </c>
      <c r="F320" s="141" t="s">
        <v>499</v>
      </c>
      <c r="I320" s="142"/>
      <c r="L320" s="32"/>
      <c r="M320" s="143"/>
      <c r="T320" s="53"/>
      <c r="AT320" s="17" t="s">
        <v>161</v>
      </c>
      <c r="AU320" s="17" t="s">
        <v>81</v>
      </c>
    </row>
    <row r="321" spans="2:65" s="12" customFormat="1">
      <c r="B321" s="144"/>
      <c r="D321" s="145" t="s">
        <v>163</v>
      </c>
      <c r="E321" s="146" t="s">
        <v>19</v>
      </c>
      <c r="F321" s="147" t="s">
        <v>500</v>
      </c>
      <c r="H321" s="148">
        <v>28.2</v>
      </c>
      <c r="I321" s="149"/>
      <c r="L321" s="144"/>
      <c r="M321" s="150"/>
      <c r="T321" s="151"/>
      <c r="AT321" s="146" t="s">
        <v>163</v>
      </c>
      <c r="AU321" s="146" t="s">
        <v>81</v>
      </c>
      <c r="AV321" s="12" t="s">
        <v>81</v>
      </c>
      <c r="AW321" s="12" t="s">
        <v>33</v>
      </c>
      <c r="AX321" s="12" t="s">
        <v>79</v>
      </c>
      <c r="AY321" s="146" t="s">
        <v>152</v>
      </c>
    </row>
    <row r="322" spans="2:65" s="1" customFormat="1" ht="37.799999999999997" customHeight="1">
      <c r="B322" s="32"/>
      <c r="C322" s="127" t="s">
        <v>501</v>
      </c>
      <c r="D322" s="127" t="s">
        <v>154</v>
      </c>
      <c r="E322" s="128" t="s">
        <v>502</v>
      </c>
      <c r="F322" s="129" t="s">
        <v>503</v>
      </c>
      <c r="G322" s="130" t="s">
        <v>157</v>
      </c>
      <c r="H322" s="131">
        <v>10.35</v>
      </c>
      <c r="I322" s="132"/>
      <c r="J322" s="133">
        <f>ROUND(I322*H322,2)</f>
        <v>0</v>
      </c>
      <c r="K322" s="129" t="s">
        <v>158</v>
      </c>
      <c r="L322" s="32"/>
      <c r="M322" s="134" t="s">
        <v>19</v>
      </c>
      <c r="N322" s="135" t="s">
        <v>42</v>
      </c>
      <c r="P322" s="136">
        <f>O322*H322</f>
        <v>0</v>
      </c>
      <c r="Q322" s="136">
        <v>2.8500000000000001E-3</v>
      </c>
      <c r="R322" s="136">
        <f>Q322*H322</f>
        <v>2.9497499999999999E-2</v>
      </c>
      <c r="S322" s="136">
        <v>0</v>
      </c>
      <c r="T322" s="137">
        <f>S322*H322</f>
        <v>0</v>
      </c>
      <c r="AR322" s="138" t="s">
        <v>159</v>
      </c>
      <c r="AT322" s="138" t="s">
        <v>154</v>
      </c>
      <c r="AU322" s="138" t="s">
        <v>81</v>
      </c>
      <c r="AY322" s="17" t="s">
        <v>152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7" t="s">
        <v>79</v>
      </c>
      <c r="BK322" s="139">
        <f>ROUND(I322*H322,2)</f>
        <v>0</v>
      </c>
      <c r="BL322" s="17" t="s">
        <v>159</v>
      </c>
      <c r="BM322" s="138" t="s">
        <v>504</v>
      </c>
    </row>
    <row r="323" spans="2:65" s="1" customFormat="1">
      <c r="B323" s="32"/>
      <c r="D323" s="140" t="s">
        <v>161</v>
      </c>
      <c r="F323" s="141" t="s">
        <v>505</v>
      </c>
      <c r="I323" s="142"/>
      <c r="L323" s="32"/>
      <c r="M323" s="143"/>
      <c r="T323" s="53"/>
      <c r="AT323" s="17" t="s">
        <v>161</v>
      </c>
      <c r="AU323" s="17" t="s">
        <v>81</v>
      </c>
    </row>
    <row r="324" spans="2:65" s="12" customFormat="1">
      <c r="B324" s="144"/>
      <c r="D324" s="145" t="s">
        <v>163</v>
      </c>
      <c r="E324" s="146" t="s">
        <v>19</v>
      </c>
      <c r="F324" s="147" t="s">
        <v>506</v>
      </c>
      <c r="H324" s="148">
        <v>10.35</v>
      </c>
      <c r="I324" s="149"/>
      <c r="L324" s="144"/>
      <c r="M324" s="150"/>
      <c r="T324" s="151"/>
      <c r="AT324" s="146" t="s">
        <v>163</v>
      </c>
      <c r="AU324" s="146" t="s">
        <v>81</v>
      </c>
      <c r="AV324" s="12" t="s">
        <v>81</v>
      </c>
      <c r="AW324" s="12" t="s">
        <v>33</v>
      </c>
      <c r="AX324" s="12" t="s">
        <v>79</v>
      </c>
      <c r="AY324" s="146" t="s">
        <v>152</v>
      </c>
    </row>
    <row r="325" spans="2:65" s="1" customFormat="1" ht="44.25" customHeight="1">
      <c r="B325" s="32"/>
      <c r="C325" s="127" t="s">
        <v>507</v>
      </c>
      <c r="D325" s="127" t="s">
        <v>154</v>
      </c>
      <c r="E325" s="128" t="s">
        <v>508</v>
      </c>
      <c r="F325" s="129" t="s">
        <v>509</v>
      </c>
      <c r="G325" s="130" t="s">
        <v>344</v>
      </c>
      <c r="H325" s="131">
        <v>43</v>
      </c>
      <c r="I325" s="132"/>
      <c r="J325" s="133">
        <f>ROUND(I325*H325,2)</f>
        <v>0</v>
      </c>
      <c r="K325" s="129" t="s">
        <v>158</v>
      </c>
      <c r="L325" s="32"/>
      <c r="M325" s="134" t="s">
        <v>19</v>
      </c>
      <c r="N325" s="135" t="s">
        <v>42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159</v>
      </c>
      <c r="AT325" s="138" t="s">
        <v>154</v>
      </c>
      <c r="AU325" s="138" t="s">
        <v>81</v>
      </c>
      <c r="AY325" s="17" t="s">
        <v>152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7" t="s">
        <v>79</v>
      </c>
      <c r="BK325" s="139">
        <f>ROUND(I325*H325,2)</f>
        <v>0</v>
      </c>
      <c r="BL325" s="17" t="s">
        <v>159</v>
      </c>
      <c r="BM325" s="138" t="s">
        <v>510</v>
      </c>
    </row>
    <row r="326" spans="2:65" s="1" customFormat="1">
      <c r="B326" s="32"/>
      <c r="D326" s="140" t="s">
        <v>161</v>
      </c>
      <c r="F326" s="141" t="s">
        <v>511</v>
      </c>
      <c r="I326" s="142"/>
      <c r="L326" s="32"/>
      <c r="M326" s="143"/>
      <c r="T326" s="53"/>
      <c r="AT326" s="17" t="s">
        <v>161</v>
      </c>
      <c r="AU326" s="17" t="s">
        <v>81</v>
      </c>
    </row>
    <row r="327" spans="2:65" s="12" customFormat="1">
      <c r="B327" s="144"/>
      <c r="D327" s="145" t="s">
        <v>163</v>
      </c>
      <c r="E327" s="146" t="s">
        <v>19</v>
      </c>
      <c r="F327" s="147" t="s">
        <v>512</v>
      </c>
      <c r="H327" s="148">
        <v>43</v>
      </c>
      <c r="I327" s="149"/>
      <c r="L327" s="144"/>
      <c r="M327" s="150"/>
      <c r="T327" s="151"/>
      <c r="AT327" s="146" t="s">
        <v>163</v>
      </c>
      <c r="AU327" s="146" t="s">
        <v>81</v>
      </c>
      <c r="AV327" s="12" t="s">
        <v>81</v>
      </c>
      <c r="AW327" s="12" t="s">
        <v>33</v>
      </c>
      <c r="AX327" s="12" t="s">
        <v>79</v>
      </c>
      <c r="AY327" s="146" t="s">
        <v>152</v>
      </c>
    </row>
    <row r="328" spans="2:65" s="1" customFormat="1" ht="24.15" customHeight="1">
      <c r="B328" s="32"/>
      <c r="C328" s="159" t="s">
        <v>513</v>
      </c>
      <c r="D328" s="159" t="s">
        <v>301</v>
      </c>
      <c r="E328" s="160" t="s">
        <v>514</v>
      </c>
      <c r="F328" s="161" t="s">
        <v>515</v>
      </c>
      <c r="G328" s="162" t="s">
        <v>344</v>
      </c>
      <c r="H328" s="163">
        <v>50</v>
      </c>
      <c r="I328" s="164"/>
      <c r="J328" s="165">
        <f>ROUND(I328*H328,2)</f>
        <v>0</v>
      </c>
      <c r="K328" s="161" t="s">
        <v>158</v>
      </c>
      <c r="L328" s="166"/>
      <c r="M328" s="167" t="s">
        <v>19</v>
      </c>
      <c r="N328" s="168" t="s">
        <v>42</v>
      </c>
      <c r="P328" s="136">
        <f>O328*H328</f>
        <v>0</v>
      </c>
      <c r="Q328" s="136">
        <v>1E-4</v>
      </c>
      <c r="R328" s="136">
        <f>Q328*H328</f>
        <v>5.0000000000000001E-3</v>
      </c>
      <c r="S328" s="136">
        <v>0</v>
      </c>
      <c r="T328" s="137">
        <f>S328*H328</f>
        <v>0</v>
      </c>
      <c r="AR328" s="138" t="s">
        <v>200</v>
      </c>
      <c r="AT328" s="138" t="s">
        <v>301</v>
      </c>
      <c r="AU328" s="138" t="s">
        <v>81</v>
      </c>
      <c r="AY328" s="17" t="s">
        <v>152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79</v>
      </c>
      <c r="BK328" s="139">
        <f>ROUND(I328*H328,2)</f>
        <v>0</v>
      </c>
      <c r="BL328" s="17" t="s">
        <v>159</v>
      </c>
      <c r="BM328" s="138" t="s">
        <v>516</v>
      </c>
    </row>
    <row r="329" spans="2:65" s="12" customFormat="1">
      <c r="B329" s="144"/>
      <c r="D329" s="145" t="s">
        <v>163</v>
      </c>
      <c r="E329" s="146" t="s">
        <v>19</v>
      </c>
      <c r="F329" s="147" t="s">
        <v>517</v>
      </c>
      <c r="H329" s="148">
        <v>50</v>
      </c>
      <c r="I329" s="149"/>
      <c r="L329" s="144"/>
      <c r="M329" s="150"/>
      <c r="T329" s="151"/>
      <c r="AT329" s="146" t="s">
        <v>163</v>
      </c>
      <c r="AU329" s="146" t="s">
        <v>81</v>
      </c>
      <c r="AV329" s="12" t="s">
        <v>81</v>
      </c>
      <c r="AW329" s="12" t="s">
        <v>33</v>
      </c>
      <c r="AX329" s="12" t="s">
        <v>79</v>
      </c>
      <c r="AY329" s="146" t="s">
        <v>152</v>
      </c>
    </row>
    <row r="330" spans="2:65" s="1" customFormat="1" ht="55.5" customHeight="1">
      <c r="B330" s="32"/>
      <c r="C330" s="127" t="s">
        <v>518</v>
      </c>
      <c r="D330" s="127" t="s">
        <v>154</v>
      </c>
      <c r="E330" s="128" t="s">
        <v>519</v>
      </c>
      <c r="F330" s="129" t="s">
        <v>520</v>
      </c>
      <c r="G330" s="130" t="s">
        <v>344</v>
      </c>
      <c r="H330" s="131">
        <v>91</v>
      </c>
      <c r="I330" s="132"/>
      <c r="J330" s="133">
        <f>ROUND(I330*H330,2)</f>
        <v>0</v>
      </c>
      <c r="K330" s="129" t="s">
        <v>158</v>
      </c>
      <c r="L330" s="32"/>
      <c r="M330" s="134" t="s">
        <v>19</v>
      </c>
      <c r="N330" s="135" t="s">
        <v>42</v>
      </c>
      <c r="P330" s="136">
        <f>O330*H330</f>
        <v>0</v>
      </c>
      <c r="Q330" s="136">
        <v>0</v>
      </c>
      <c r="R330" s="136">
        <f>Q330*H330</f>
        <v>0</v>
      </c>
      <c r="S330" s="136">
        <v>0</v>
      </c>
      <c r="T330" s="137">
        <f>S330*H330</f>
        <v>0</v>
      </c>
      <c r="AR330" s="138" t="s">
        <v>159</v>
      </c>
      <c r="AT330" s="138" t="s">
        <v>154</v>
      </c>
      <c r="AU330" s="138" t="s">
        <v>81</v>
      </c>
      <c r="AY330" s="17" t="s">
        <v>152</v>
      </c>
      <c r="BE330" s="139">
        <f>IF(N330="základní",J330,0)</f>
        <v>0</v>
      </c>
      <c r="BF330" s="139">
        <f>IF(N330="snížená",J330,0)</f>
        <v>0</v>
      </c>
      <c r="BG330" s="139">
        <f>IF(N330="zákl. přenesená",J330,0)</f>
        <v>0</v>
      </c>
      <c r="BH330" s="139">
        <f>IF(N330="sníž. přenesená",J330,0)</f>
        <v>0</v>
      </c>
      <c r="BI330" s="139">
        <f>IF(N330="nulová",J330,0)</f>
        <v>0</v>
      </c>
      <c r="BJ330" s="17" t="s">
        <v>79</v>
      </c>
      <c r="BK330" s="139">
        <f>ROUND(I330*H330,2)</f>
        <v>0</v>
      </c>
      <c r="BL330" s="17" t="s">
        <v>159</v>
      </c>
      <c r="BM330" s="138" t="s">
        <v>521</v>
      </c>
    </row>
    <row r="331" spans="2:65" s="1" customFormat="1">
      <c r="B331" s="32"/>
      <c r="D331" s="140" t="s">
        <v>161</v>
      </c>
      <c r="F331" s="141" t="s">
        <v>522</v>
      </c>
      <c r="I331" s="142"/>
      <c r="L331" s="32"/>
      <c r="M331" s="143"/>
      <c r="T331" s="53"/>
      <c r="AT331" s="17" t="s">
        <v>161</v>
      </c>
      <c r="AU331" s="17" t="s">
        <v>81</v>
      </c>
    </row>
    <row r="332" spans="2:65" s="12" customFormat="1">
      <c r="B332" s="144"/>
      <c r="D332" s="145" t="s">
        <v>163</v>
      </c>
      <c r="E332" s="146" t="s">
        <v>19</v>
      </c>
      <c r="F332" s="147" t="s">
        <v>523</v>
      </c>
      <c r="H332" s="148">
        <v>91</v>
      </c>
      <c r="I332" s="149"/>
      <c r="L332" s="144"/>
      <c r="M332" s="150"/>
      <c r="T332" s="151"/>
      <c r="AT332" s="146" t="s">
        <v>163</v>
      </c>
      <c r="AU332" s="146" t="s">
        <v>81</v>
      </c>
      <c r="AV332" s="12" t="s">
        <v>81</v>
      </c>
      <c r="AW332" s="12" t="s">
        <v>33</v>
      </c>
      <c r="AX332" s="12" t="s">
        <v>79</v>
      </c>
      <c r="AY332" s="146" t="s">
        <v>152</v>
      </c>
    </row>
    <row r="333" spans="2:65" s="1" customFormat="1" ht="16.5" customHeight="1">
      <c r="B333" s="32"/>
      <c r="C333" s="159" t="s">
        <v>437</v>
      </c>
      <c r="D333" s="159" t="s">
        <v>301</v>
      </c>
      <c r="E333" s="160" t="s">
        <v>524</v>
      </c>
      <c r="F333" s="161" t="s">
        <v>525</v>
      </c>
      <c r="G333" s="162" t="s">
        <v>344</v>
      </c>
      <c r="H333" s="163">
        <v>100</v>
      </c>
      <c r="I333" s="164"/>
      <c r="J333" s="165">
        <f>ROUND(I333*H333,2)</f>
        <v>0</v>
      </c>
      <c r="K333" s="161" t="s">
        <v>158</v>
      </c>
      <c r="L333" s="166"/>
      <c r="M333" s="167" t="s">
        <v>19</v>
      </c>
      <c r="N333" s="168" t="s">
        <v>42</v>
      </c>
      <c r="P333" s="136">
        <f>O333*H333</f>
        <v>0</v>
      </c>
      <c r="Q333" s="136">
        <v>2.9999999999999997E-4</v>
      </c>
      <c r="R333" s="136">
        <f>Q333*H333</f>
        <v>0.03</v>
      </c>
      <c r="S333" s="136">
        <v>0</v>
      </c>
      <c r="T333" s="137">
        <f>S333*H333</f>
        <v>0</v>
      </c>
      <c r="AR333" s="138" t="s">
        <v>200</v>
      </c>
      <c r="AT333" s="138" t="s">
        <v>301</v>
      </c>
      <c r="AU333" s="138" t="s">
        <v>81</v>
      </c>
      <c r="AY333" s="17" t="s">
        <v>152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79</v>
      </c>
      <c r="BK333" s="139">
        <f>ROUND(I333*H333,2)</f>
        <v>0</v>
      </c>
      <c r="BL333" s="17" t="s">
        <v>159</v>
      </c>
      <c r="BM333" s="138" t="s">
        <v>526</v>
      </c>
    </row>
    <row r="334" spans="2:65" s="12" customFormat="1">
      <c r="B334" s="144"/>
      <c r="D334" s="145" t="s">
        <v>163</v>
      </c>
      <c r="E334" s="146" t="s">
        <v>19</v>
      </c>
      <c r="F334" s="147" t="s">
        <v>527</v>
      </c>
      <c r="H334" s="148">
        <v>100</v>
      </c>
      <c r="I334" s="149"/>
      <c r="L334" s="144"/>
      <c r="M334" s="150"/>
      <c r="T334" s="151"/>
      <c r="AT334" s="146" t="s">
        <v>163</v>
      </c>
      <c r="AU334" s="146" t="s">
        <v>81</v>
      </c>
      <c r="AV334" s="12" t="s">
        <v>81</v>
      </c>
      <c r="AW334" s="12" t="s">
        <v>33</v>
      </c>
      <c r="AX334" s="12" t="s">
        <v>79</v>
      </c>
      <c r="AY334" s="146" t="s">
        <v>152</v>
      </c>
    </row>
    <row r="335" spans="2:65" s="1" customFormat="1" ht="78" customHeight="1">
      <c r="B335" s="32"/>
      <c r="C335" s="127" t="s">
        <v>528</v>
      </c>
      <c r="D335" s="127" t="s">
        <v>154</v>
      </c>
      <c r="E335" s="128" t="s">
        <v>529</v>
      </c>
      <c r="F335" s="129" t="s">
        <v>530</v>
      </c>
      <c r="G335" s="130" t="s">
        <v>157</v>
      </c>
      <c r="H335" s="131">
        <v>358</v>
      </c>
      <c r="I335" s="132"/>
      <c r="J335" s="133">
        <f>ROUND(I335*H335,2)</f>
        <v>0</v>
      </c>
      <c r="K335" s="129" t="s">
        <v>158</v>
      </c>
      <c r="L335" s="32"/>
      <c r="M335" s="134" t="s">
        <v>19</v>
      </c>
      <c r="N335" s="135" t="s">
        <v>42</v>
      </c>
      <c r="P335" s="136">
        <f>O335*H335</f>
        <v>0</v>
      </c>
      <c r="Q335" s="136">
        <v>1.159696E-2</v>
      </c>
      <c r="R335" s="136">
        <f>Q335*H335</f>
        <v>4.15171168</v>
      </c>
      <c r="S335" s="136">
        <v>0</v>
      </c>
      <c r="T335" s="137">
        <f>S335*H335</f>
        <v>0</v>
      </c>
      <c r="AR335" s="138" t="s">
        <v>159</v>
      </c>
      <c r="AT335" s="138" t="s">
        <v>154</v>
      </c>
      <c r="AU335" s="138" t="s">
        <v>81</v>
      </c>
      <c r="AY335" s="17" t="s">
        <v>152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7" t="s">
        <v>79</v>
      </c>
      <c r="BK335" s="139">
        <f>ROUND(I335*H335,2)</f>
        <v>0</v>
      </c>
      <c r="BL335" s="17" t="s">
        <v>159</v>
      </c>
      <c r="BM335" s="138" t="s">
        <v>531</v>
      </c>
    </row>
    <row r="336" spans="2:65" s="1" customFormat="1">
      <c r="B336" s="32"/>
      <c r="D336" s="140" t="s">
        <v>161</v>
      </c>
      <c r="F336" s="141" t="s">
        <v>532</v>
      </c>
      <c r="I336" s="142"/>
      <c r="L336" s="32"/>
      <c r="M336" s="143"/>
      <c r="T336" s="53"/>
      <c r="AT336" s="17" t="s">
        <v>161</v>
      </c>
      <c r="AU336" s="17" t="s">
        <v>81</v>
      </c>
    </row>
    <row r="337" spans="2:65" s="12" customFormat="1">
      <c r="B337" s="144"/>
      <c r="D337" s="145" t="s">
        <v>163</v>
      </c>
      <c r="E337" s="146" t="s">
        <v>19</v>
      </c>
      <c r="F337" s="147" t="s">
        <v>533</v>
      </c>
      <c r="H337" s="148">
        <v>358</v>
      </c>
      <c r="I337" s="149"/>
      <c r="L337" s="144"/>
      <c r="M337" s="150"/>
      <c r="T337" s="151"/>
      <c r="AT337" s="146" t="s">
        <v>163</v>
      </c>
      <c r="AU337" s="146" t="s">
        <v>81</v>
      </c>
      <c r="AV337" s="12" t="s">
        <v>81</v>
      </c>
      <c r="AW337" s="12" t="s">
        <v>33</v>
      </c>
      <c r="AX337" s="12" t="s">
        <v>79</v>
      </c>
      <c r="AY337" s="146" t="s">
        <v>152</v>
      </c>
    </row>
    <row r="338" spans="2:65" s="1" customFormat="1" ht="24.15" customHeight="1">
      <c r="B338" s="32"/>
      <c r="C338" s="159" t="s">
        <v>534</v>
      </c>
      <c r="D338" s="159" t="s">
        <v>301</v>
      </c>
      <c r="E338" s="160" t="s">
        <v>535</v>
      </c>
      <c r="F338" s="161" t="s">
        <v>536</v>
      </c>
      <c r="G338" s="162" t="s">
        <v>157</v>
      </c>
      <c r="H338" s="163">
        <v>393.8</v>
      </c>
      <c r="I338" s="164"/>
      <c r="J338" s="165">
        <f>ROUND(I338*H338,2)</f>
        <v>0</v>
      </c>
      <c r="K338" s="161" t="s">
        <v>158</v>
      </c>
      <c r="L338" s="166"/>
      <c r="M338" s="167" t="s">
        <v>19</v>
      </c>
      <c r="N338" s="168" t="s">
        <v>42</v>
      </c>
      <c r="P338" s="136">
        <f>O338*H338</f>
        <v>0</v>
      </c>
      <c r="Q338" s="136">
        <v>2.5000000000000001E-2</v>
      </c>
      <c r="R338" s="136">
        <f>Q338*H338</f>
        <v>9.8450000000000006</v>
      </c>
      <c r="S338" s="136">
        <v>0</v>
      </c>
      <c r="T338" s="137">
        <f>S338*H338</f>
        <v>0</v>
      </c>
      <c r="AR338" s="138" t="s">
        <v>200</v>
      </c>
      <c r="AT338" s="138" t="s">
        <v>301</v>
      </c>
      <c r="AU338" s="138" t="s">
        <v>81</v>
      </c>
      <c r="AY338" s="17" t="s">
        <v>152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7" t="s">
        <v>79</v>
      </c>
      <c r="BK338" s="139">
        <f>ROUND(I338*H338,2)</f>
        <v>0</v>
      </c>
      <c r="BL338" s="17" t="s">
        <v>159</v>
      </c>
      <c r="BM338" s="138" t="s">
        <v>537</v>
      </c>
    </row>
    <row r="339" spans="2:65" s="12" customFormat="1">
      <c r="B339" s="144"/>
      <c r="D339" s="145" t="s">
        <v>163</v>
      </c>
      <c r="E339" s="146" t="s">
        <v>19</v>
      </c>
      <c r="F339" s="147" t="s">
        <v>533</v>
      </c>
      <c r="H339" s="148">
        <v>358</v>
      </c>
      <c r="I339" s="149"/>
      <c r="L339" s="144"/>
      <c r="M339" s="150"/>
      <c r="T339" s="151"/>
      <c r="AT339" s="146" t="s">
        <v>163</v>
      </c>
      <c r="AU339" s="146" t="s">
        <v>81</v>
      </c>
      <c r="AV339" s="12" t="s">
        <v>81</v>
      </c>
      <c r="AW339" s="12" t="s">
        <v>33</v>
      </c>
      <c r="AX339" s="12" t="s">
        <v>79</v>
      </c>
      <c r="AY339" s="146" t="s">
        <v>152</v>
      </c>
    </row>
    <row r="340" spans="2:65" s="12" customFormat="1">
      <c r="B340" s="144"/>
      <c r="D340" s="145" t="s">
        <v>163</v>
      </c>
      <c r="F340" s="147" t="s">
        <v>538</v>
      </c>
      <c r="H340" s="148">
        <v>393.8</v>
      </c>
      <c r="I340" s="149"/>
      <c r="L340" s="144"/>
      <c r="M340" s="150"/>
      <c r="T340" s="151"/>
      <c r="AT340" s="146" t="s">
        <v>163</v>
      </c>
      <c r="AU340" s="146" t="s">
        <v>81</v>
      </c>
      <c r="AV340" s="12" t="s">
        <v>81</v>
      </c>
      <c r="AW340" s="12" t="s">
        <v>4</v>
      </c>
      <c r="AX340" s="12" t="s">
        <v>79</v>
      </c>
      <c r="AY340" s="146" t="s">
        <v>152</v>
      </c>
    </row>
    <row r="341" spans="2:65" s="1" customFormat="1" ht="66.75" customHeight="1">
      <c r="B341" s="32"/>
      <c r="C341" s="127" t="s">
        <v>539</v>
      </c>
      <c r="D341" s="127" t="s">
        <v>154</v>
      </c>
      <c r="E341" s="128" t="s">
        <v>540</v>
      </c>
      <c r="F341" s="129" t="s">
        <v>541</v>
      </c>
      <c r="G341" s="130" t="s">
        <v>344</v>
      </c>
      <c r="H341" s="131">
        <v>91</v>
      </c>
      <c r="I341" s="132"/>
      <c r="J341" s="133">
        <f>ROUND(I341*H341,2)</f>
        <v>0</v>
      </c>
      <c r="K341" s="129" t="s">
        <v>158</v>
      </c>
      <c r="L341" s="32"/>
      <c r="M341" s="134" t="s">
        <v>19</v>
      </c>
      <c r="N341" s="135" t="s">
        <v>42</v>
      </c>
      <c r="P341" s="136">
        <f>O341*H341</f>
        <v>0</v>
      </c>
      <c r="Q341" s="136">
        <v>1.758E-3</v>
      </c>
      <c r="R341" s="136">
        <f>Q341*H341</f>
        <v>0.15997800000000001</v>
      </c>
      <c r="S341" s="136">
        <v>0</v>
      </c>
      <c r="T341" s="137">
        <f>S341*H341</f>
        <v>0</v>
      </c>
      <c r="AR341" s="138" t="s">
        <v>159</v>
      </c>
      <c r="AT341" s="138" t="s">
        <v>154</v>
      </c>
      <c r="AU341" s="138" t="s">
        <v>81</v>
      </c>
      <c r="AY341" s="17" t="s">
        <v>152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7" t="s">
        <v>79</v>
      </c>
      <c r="BK341" s="139">
        <f>ROUND(I341*H341,2)</f>
        <v>0</v>
      </c>
      <c r="BL341" s="17" t="s">
        <v>159</v>
      </c>
      <c r="BM341" s="138" t="s">
        <v>542</v>
      </c>
    </row>
    <row r="342" spans="2:65" s="1" customFormat="1">
      <c r="B342" s="32"/>
      <c r="D342" s="140" t="s">
        <v>161</v>
      </c>
      <c r="F342" s="141" t="s">
        <v>543</v>
      </c>
      <c r="I342" s="142"/>
      <c r="L342" s="32"/>
      <c r="M342" s="143"/>
      <c r="T342" s="53"/>
      <c r="AT342" s="17" t="s">
        <v>161</v>
      </c>
      <c r="AU342" s="17" t="s">
        <v>81</v>
      </c>
    </row>
    <row r="343" spans="2:65" s="1" customFormat="1" ht="182.4">
      <c r="B343" s="32"/>
      <c r="D343" s="145" t="s">
        <v>544</v>
      </c>
      <c r="F343" s="169" t="s">
        <v>545</v>
      </c>
      <c r="I343" s="142"/>
      <c r="L343" s="32"/>
      <c r="M343" s="143"/>
      <c r="T343" s="53"/>
      <c r="AT343" s="17" t="s">
        <v>544</v>
      </c>
      <c r="AU343" s="17" t="s">
        <v>81</v>
      </c>
    </row>
    <row r="344" spans="2:65" s="12" customFormat="1">
      <c r="B344" s="144"/>
      <c r="D344" s="145" t="s">
        <v>163</v>
      </c>
      <c r="E344" s="146" t="s">
        <v>19</v>
      </c>
      <c r="F344" s="147" t="s">
        <v>546</v>
      </c>
      <c r="H344" s="148">
        <v>91</v>
      </c>
      <c r="I344" s="149"/>
      <c r="L344" s="144"/>
      <c r="M344" s="150"/>
      <c r="T344" s="151"/>
      <c r="AT344" s="146" t="s">
        <v>163</v>
      </c>
      <c r="AU344" s="146" t="s">
        <v>81</v>
      </c>
      <c r="AV344" s="12" t="s">
        <v>81</v>
      </c>
      <c r="AW344" s="12" t="s">
        <v>33</v>
      </c>
      <c r="AX344" s="12" t="s">
        <v>71</v>
      </c>
      <c r="AY344" s="146" t="s">
        <v>152</v>
      </c>
    </row>
    <row r="345" spans="2:65" s="13" customFormat="1">
      <c r="B345" s="152"/>
      <c r="D345" s="145" t="s">
        <v>163</v>
      </c>
      <c r="E345" s="153" t="s">
        <v>19</v>
      </c>
      <c r="F345" s="154" t="s">
        <v>281</v>
      </c>
      <c r="H345" s="155">
        <v>91</v>
      </c>
      <c r="I345" s="156"/>
      <c r="L345" s="152"/>
      <c r="M345" s="157"/>
      <c r="T345" s="158"/>
      <c r="AT345" s="153" t="s">
        <v>163</v>
      </c>
      <c r="AU345" s="153" t="s">
        <v>81</v>
      </c>
      <c r="AV345" s="13" t="s">
        <v>159</v>
      </c>
      <c r="AW345" s="13" t="s">
        <v>33</v>
      </c>
      <c r="AX345" s="13" t="s">
        <v>79</v>
      </c>
      <c r="AY345" s="153" t="s">
        <v>152</v>
      </c>
    </row>
    <row r="346" spans="2:65" s="1" customFormat="1" ht="24.15" customHeight="1">
      <c r="B346" s="32"/>
      <c r="C346" s="159" t="s">
        <v>547</v>
      </c>
      <c r="D346" s="159" t="s">
        <v>301</v>
      </c>
      <c r="E346" s="160" t="s">
        <v>548</v>
      </c>
      <c r="F346" s="161" t="s">
        <v>549</v>
      </c>
      <c r="G346" s="162" t="s">
        <v>157</v>
      </c>
      <c r="H346" s="163">
        <v>10.01</v>
      </c>
      <c r="I346" s="164"/>
      <c r="J346" s="165">
        <f>ROUND(I346*H346,2)</f>
        <v>0</v>
      </c>
      <c r="K346" s="161" t="s">
        <v>158</v>
      </c>
      <c r="L346" s="166"/>
      <c r="M346" s="167" t="s">
        <v>19</v>
      </c>
      <c r="N346" s="168" t="s">
        <v>42</v>
      </c>
      <c r="P346" s="136">
        <f>O346*H346</f>
        <v>0</v>
      </c>
      <c r="Q346" s="136">
        <v>8.9999999999999998E-4</v>
      </c>
      <c r="R346" s="136">
        <f>Q346*H346</f>
        <v>9.0089999999999996E-3</v>
      </c>
      <c r="S346" s="136">
        <v>0</v>
      </c>
      <c r="T346" s="137">
        <f>S346*H346</f>
        <v>0</v>
      </c>
      <c r="AR346" s="138" t="s">
        <v>200</v>
      </c>
      <c r="AT346" s="138" t="s">
        <v>301</v>
      </c>
      <c r="AU346" s="138" t="s">
        <v>81</v>
      </c>
      <c r="AY346" s="17" t="s">
        <v>152</v>
      </c>
      <c r="BE346" s="139">
        <f>IF(N346="základní",J346,0)</f>
        <v>0</v>
      </c>
      <c r="BF346" s="139">
        <f>IF(N346="snížená",J346,0)</f>
        <v>0</v>
      </c>
      <c r="BG346" s="139">
        <f>IF(N346="zákl. přenesená",J346,0)</f>
        <v>0</v>
      </c>
      <c r="BH346" s="139">
        <f>IF(N346="sníž. přenesená",J346,0)</f>
        <v>0</v>
      </c>
      <c r="BI346" s="139">
        <f>IF(N346="nulová",J346,0)</f>
        <v>0</v>
      </c>
      <c r="BJ346" s="17" t="s">
        <v>79</v>
      </c>
      <c r="BK346" s="139">
        <f>ROUND(I346*H346,2)</f>
        <v>0</v>
      </c>
      <c r="BL346" s="17" t="s">
        <v>159</v>
      </c>
      <c r="BM346" s="138" t="s">
        <v>550</v>
      </c>
    </row>
    <row r="347" spans="2:65" s="12" customFormat="1">
      <c r="B347" s="144"/>
      <c r="D347" s="145" t="s">
        <v>163</v>
      </c>
      <c r="E347" s="146" t="s">
        <v>19</v>
      </c>
      <c r="F347" s="147" t="s">
        <v>551</v>
      </c>
      <c r="H347" s="148">
        <v>9.1</v>
      </c>
      <c r="I347" s="149"/>
      <c r="L347" s="144"/>
      <c r="M347" s="150"/>
      <c r="T347" s="151"/>
      <c r="AT347" s="146" t="s">
        <v>163</v>
      </c>
      <c r="AU347" s="146" t="s">
        <v>81</v>
      </c>
      <c r="AV347" s="12" t="s">
        <v>81</v>
      </c>
      <c r="AW347" s="12" t="s">
        <v>33</v>
      </c>
      <c r="AX347" s="12" t="s">
        <v>79</v>
      </c>
      <c r="AY347" s="146" t="s">
        <v>152</v>
      </c>
    </row>
    <row r="348" spans="2:65" s="12" customFormat="1">
      <c r="B348" s="144"/>
      <c r="D348" s="145" t="s">
        <v>163</v>
      </c>
      <c r="F348" s="147" t="s">
        <v>552</v>
      </c>
      <c r="H348" s="148">
        <v>10.01</v>
      </c>
      <c r="I348" s="149"/>
      <c r="L348" s="144"/>
      <c r="M348" s="150"/>
      <c r="T348" s="151"/>
      <c r="AT348" s="146" t="s">
        <v>163</v>
      </c>
      <c r="AU348" s="146" t="s">
        <v>81</v>
      </c>
      <c r="AV348" s="12" t="s">
        <v>81</v>
      </c>
      <c r="AW348" s="12" t="s">
        <v>4</v>
      </c>
      <c r="AX348" s="12" t="s">
        <v>79</v>
      </c>
      <c r="AY348" s="146" t="s">
        <v>152</v>
      </c>
    </row>
    <row r="349" spans="2:65" s="1" customFormat="1" ht="55.5" customHeight="1">
      <c r="B349" s="32"/>
      <c r="C349" s="127" t="s">
        <v>553</v>
      </c>
      <c r="D349" s="127" t="s">
        <v>154</v>
      </c>
      <c r="E349" s="128" t="s">
        <v>554</v>
      </c>
      <c r="F349" s="129" t="s">
        <v>555</v>
      </c>
      <c r="G349" s="130" t="s">
        <v>157</v>
      </c>
      <c r="H349" s="131">
        <v>368</v>
      </c>
      <c r="I349" s="132"/>
      <c r="J349" s="133">
        <f>ROUND(I349*H349,2)</f>
        <v>0</v>
      </c>
      <c r="K349" s="129" t="s">
        <v>158</v>
      </c>
      <c r="L349" s="32"/>
      <c r="M349" s="134" t="s">
        <v>19</v>
      </c>
      <c r="N349" s="135" t="s">
        <v>42</v>
      </c>
      <c r="P349" s="136">
        <f>O349*H349</f>
        <v>0</v>
      </c>
      <c r="Q349" s="136">
        <v>8.0599999999999994E-5</v>
      </c>
      <c r="R349" s="136">
        <f>Q349*H349</f>
        <v>2.9660799999999998E-2</v>
      </c>
      <c r="S349" s="136">
        <v>0</v>
      </c>
      <c r="T349" s="137">
        <f>S349*H349</f>
        <v>0</v>
      </c>
      <c r="AR349" s="138" t="s">
        <v>159</v>
      </c>
      <c r="AT349" s="138" t="s">
        <v>154</v>
      </c>
      <c r="AU349" s="138" t="s">
        <v>81</v>
      </c>
      <c r="AY349" s="17" t="s">
        <v>152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7" t="s">
        <v>79</v>
      </c>
      <c r="BK349" s="139">
        <f>ROUND(I349*H349,2)</f>
        <v>0</v>
      </c>
      <c r="BL349" s="17" t="s">
        <v>159</v>
      </c>
      <c r="BM349" s="138" t="s">
        <v>556</v>
      </c>
    </row>
    <row r="350" spans="2:65" s="1" customFormat="1">
      <c r="B350" s="32"/>
      <c r="D350" s="140" t="s">
        <v>161</v>
      </c>
      <c r="F350" s="141" t="s">
        <v>557</v>
      </c>
      <c r="I350" s="142"/>
      <c r="L350" s="32"/>
      <c r="M350" s="143"/>
      <c r="T350" s="53"/>
      <c r="AT350" s="17" t="s">
        <v>161</v>
      </c>
      <c r="AU350" s="17" t="s">
        <v>81</v>
      </c>
    </row>
    <row r="351" spans="2:65" s="1" customFormat="1" ht="278.39999999999998">
      <c r="B351" s="32"/>
      <c r="D351" s="145" t="s">
        <v>544</v>
      </c>
      <c r="F351" s="169" t="s">
        <v>558</v>
      </c>
      <c r="I351" s="142"/>
      <c r="L351" s="32"/>
      <c r="M351" s="143"/>
      <c r="T351" s="53"/>
      <c r="AT351" s="17" t="s">
        <v>544</v>
      </c>
      <c r="AU351" s="17" t="s">
        <v>81</v>
      </c>
    </row>
    <row r="352" spans="2:65" s="12" customFormat="1">
      <c r="B352" s="144"/>
      <c r="D352" s="145" t="s">
        <v>163</v>
      </c>
      <c r="E352" s="146" t="s">
        <v>19</v>
      </c>
      <c r="F352" s="147" t="s">
        <v>559</v>
      </c>
      <c r="H352" s="148">
        <v>368</v>
      </c>
      <c r="I352" s="149"/>
      <c r="L352" s="144"/>
      <c r="M352" s="150"/>
      <c r="T352" s="151"/>
      <c r="AT352" s="146" t="s">
        <v>163</v>
      </c>
      <c r="AU352" s="146" t="s">
        <v>81</v>
      </c>
      <c r="AV352" s="12" t="s">
        <v>81</v>
      </c>
      <c r="AW352" s="12" t="s">
        <v>33</v>
      </c>
      <c r="AX352" s="12" t="s">
        <v>79</v>
      </c>
      <c r="AY352" s="146" t="s">
        <v>152</v>
      </c>
    </row>
    <row r="353" spans="2:65" s="1" customFormat="1" ht="24.15" customHeight="1">
      <c r="B353" s="32"/>
      <c r="C353" s="127" t="s">
        <v>560</v>
      </c>
      <c r="D353" s="127" t="s">
        <v>154</v>
      </c>
      <c r="E353" s="128" t="s">
        <v>561</v>
      </c>
      <c r="F353" s="129" t="s">
        <v>562</v>
      </c>
      <c r="G353" s="130" t="s">
        <v>344</v>
      </c>
      <c r="H353" s="131">
        <v>72.599999999999994</v>
      </c>
      <c r="I353" s="132"/>
      <c r="J353" s="133">
        <f>ROUND(I353*H353,2)</f>
        <v>0</v>
      </c>
      <c r="K353" s="129" t="s">
        <v>158</v>
      </c>
      <c r="L353" s="32"/>
      <c r="M353" s="134" t="s">
        <v>19</v>
      </c>
      <c r="N353" s="135" t="s">
        <v>42</v>
      </c>
      <c r="P353" s="136">
        <f>O353*H353</f>
        <v>0</v>
      </c>
      <c r="Q353" s="136">
        <v>3.0000000000000001E-5</v>
      </c>
      <c r="R353" s="136">
        <f>Q353*H353</f>
        <v>2.1779999999999998E-3</v>
      </c>
      <c r="S353" s="136">
        <v>0</v>
      </c>
      <c r="T353" s="137">
        <f>S353*H353</f>
        <v>0</v>
      </c>
      <c r="AR353" s="138" t="s">
        <v>159</v>
      </c>
      <c r="AT353" s="138" t="s">
        <v>154</v>
      </c>
      <c r="AU353" s="138" t="s">
        <v>81</v>
      </c>
      <c r="AY353" s="17" t="s">
        <v>152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7" t="s">
        <v>79</v>
      </c>
      <c r="BK353" s="139">
        <f>ROUND(I353*H353,2)</f>
        <v>0</v>
      </c>
      <c r="BL353" s="17" t="s">
        <v>159</v>
      </c>
      <c r="BM353" s="138" t="s">
        <v>563</v>
      </c>
    </row>
    <row r="354" spans="2:65" s="1" customFormat="1">
      <c r="B354" s="32"/>
      <c r="D354" s="140" t="s">
        <v>161</v>
      </c>
      <c r="F354" s="141" t="s">
        <v>564</v>
      </c>
      <c r="I354" s="142"/>
      <c r="L354" s="32"/>
      <c r="M354" s="143"/>
      <c r="T354" s="53"/>
      <c r="AT354" s="17" t="s">
        <v>161</v>
      </c>
      <c r="AU354" s="17" t="s">
        <v>81</v>
      </c>
    </row>
    <row r="355" spans="2:65" s="1" customFormat="1" ht="48">
      <c r="B355" s="32"/>
      <c r="D355" s="145" t="s">
        <v>544</v>
      </c>
      <c r="F355" s="169" t="s">
        <v>565</v>
      </c>
      <c r="I355" s="142"/>
      <c r="L355" s="32"/>
      <c r="M355" s="143"/>
      <c r="T355" s="53"/>
      <c r="AT355" s="17" t="s">
        <v>544</v>
      </c>
      <c r="AU355" s="17" t="s">
        <v>81</v>
      </c>
    </row>
    <row r="356" spans="2:65" s="12" customFormat="1">
      <c r="B356" s="144"/>
      <c r="D356" s="145" t="s">
        <v>163</v>
      </c>
      <c r="E356" s="146" t="s">
        <v>19</v>
      </c>
      <c r="F356" s="147" t="s">
        <v>566</v>
      </c>
      <c r="H356" s="148">
        <v>72.599999999999994</v>
      </c>
      <c r="I356" s="149"/>
      <c r="L356" s="144"/>
      <c r="M356" s="150"/>
      <c r="T356" s="151"/>
      <c r="AT356" s="146" t="s">
        <v>163</v>
      </c>
      <c r="AU356" s="146" t="s">
        <v>81</v>
      </c>
      <c r="AV356" s="12" t="s">
        <v>81</v>
      </c>
      <c r="AW356" s="12" t="s">
        <v>33</v>
      </c>
      <c r="AX356" s="12" t="s">
        <v>79</v>
      </c>
      <c r="AY356" s="146" t="s">
        <v>152</v>
      </c>
    </row>
    <row r="357" spans="2:65" s="1" customFormat="1" ht="24.15" customHeight="1">
      <c r="B357" s="32"/>
      <c r="C357" s="159" t="s">
        <v>567</v>
      </c>
      <c r="D357" s="159" t="s">
        <v>301</v>
      </c>
      <c r="E357" s="160" t="s">
        <v>568</v>
      </c>
      <c r="F357" s="161" t="s">
        <v>569</v>
      </c>
      <c r="G357" s="162" t="s">
        <v>344</v>
      </c>
      <c r="H357" s="163">
        <v>82.5</v>
      </c>
      <c r="I357" s="164"/>
      <c r="J357" s="165">
        <f>ROUND(I357*H357,2)</f>
        <v>0</v>
      </c>
      <c r="K357" s="161" t="s">
        <v>158</v>
      </c>
      <c r="L357" s="166"/>
      <c r="M357" s="167" t="s">
        <v>19</v>
      </c>
      <c r="N357" s="168" t="s">
        <v>42</v>
      </c>
      <c r="P357" s="136">
        <f>O357*H357</f>
        <v>0</v>
      </c>
      <c r="Q357" s="136">
        <v>5.9999999999999995E-4</v>
      </c>
      <c r="R357" s="136">
        <f>Q357*H357</f>
        <v>4.9499999999999995E-2</v>
      </c>
      <c r="S357" s="136">
        <v>0</v>
      </c>
      <c r="T357" s="137">
        <f>S357*H357</f>
        <v>0</v>
      </c>
      <c r="AR357" s="138" t="s">
        <v>200</v>
      </c>
      <c r="AT357" s="138" t="s">
        <v>301</v>
      </c>
      <c r="AU357" s="138" t="s">
        <v>81</v>
      </c>
      <c r="AY357" s="17" t="s">
        <v>152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7" t="s">
        <v>79</v>
      </c>
      <c r="BK357" s="139">
        <f>ROUND(I357*H357,2)</f>
        <v>0</v>
      </c>
      <c r="BL357" s="17" t="s">
        <v>159</v>
      </c>
      <c r="BM357" s="138" t="s">
        <v>570</v>
      </c>
    </row>
    <row r="358" spans="2:65" s="12" customFormat="1">
      <c r="B358" s="144"/>
      <c r="D358" s="145" t="s">
        <v>163</v>
      </c>
      <c r="E358" s="146" t="s">
        <v>19</v>
      </c>
      <c r="F358" s="147" t="s">
        <v>571</v>
      </c>
      <c r="H358" s="148">
        <v>75</v>
      </c>
      <c r="I358" s="149"/>
      <c r="L358" s="144"/>
      <c r="M358" s="150"/>
      <c r="T358" s="151"/>
      <c r="AT358" s="146" t="s">
        <v>163</v>
      </c>
      <c r="AU358" s="146" t="s">
        <v>81</v>
      </c>
      <c r="AV358" s="12" t="s">
        <v>81</v>
      </c>
      <c r="AW358" s="12" t="s">
        <v>33</v>
      </c>
      <c r="AX358" s="12" t="s">
        <v>79</v>
      </c>
      <c r="AY358" s="146" t="s">
        <v>152</v>
      </c>
    </row>
    <row r="359" spans="2:65" s="12" customFormat="1">
      <c r="B359" s="144"/>
      <c r="D359" s="145" t="s">
        <v>163</v>
      </c>
      <c r="F359" s="147" t="s">
        <v>572</v>
      </c>
      <c r="H359" s="148">
        <v>82.5</v>
      </c>
      <c r="I359" s="149"/>
      <c r="L359" s="144"/>
      <c r="M359" s="150"/>
      <c r="T359" s="151"/>
      <c r="AT359" s="146" t="s">
        <v>163</v>
      </c>
      <c r="AU359" s="146" t="s">
        <v>81</v>
      </c>
      <c r="AV359" s="12" t="s">
        <v>81</v>
      </c>
      <c r="AW359" s="12" t="s">
        <v>4</v>
      </c>
      <c r="AX359" s="12" t="s">
        <v>79</v>
      </c>
      <c r="AY359" s="146" t="s">
        <v>152</v>
      </c>
    </row>
    <row r="360" spans="2:65" s="1" customFormat="1" ht="24.15" customHeight="1">
      <c r="B360" s="32"/>
      <c r="C360" s="127" t="s">
        <v>573</v>
      </c>
      <c r="D360" s="127" t="s">
        <v>154</v>
      </c>
      <c r="E360" s="128" t="s">
        <v>574</v>
      </c>
      <c r="F360" s="129" t="s">
        <v>575</v>
      </c>
      <c r="G360" s="130" t="s">
        <v>344</v>
      </c>
      <c r="H360" s="131">
        <v>191</v>
      </c>
      <c r="I360" s="132"/>
      <c r="J360" s="133">
        <f>ROUND(I360*H360,2)</f>
        <v>0</v>
      </c>
      <c r="K360" s="129" t="s">
        <v>158</v>
      </c>
      <c r="L360" s="32"/>
      <c r="M360" s="134" t="s">
        <v>19</v>
      </c>
      <c r="N360" s="135" t="s">
        <v>42</v>
      </c>
      <c r="P360" s="136">
        <f>O360*H360</f>
        <v>0</v>
      </c>
      <c r="Q360" s="136">
        <v>0</v>
      </c>
      <c r="R360" s="136">
        <f>Q360*H360</f>
        <v>0</v>
      </c>
      <c r="S360" s="136">
        <v>0</v>
      </c>
      <c r="T360" s="137">
        <f>S360*H360</f>
        <v>0</v>
      </c>
      <c r="AR360" s="138" t="s">
        <v>159</v>
      </c>
      <c r="AT360" s="138" t="s">
        <v>154</v>
      </c>
      <c r="AU360" s="138" t="s">
        <v>81</v>
      </c>
      <c r="AY360" s="17" t="s">
        <v>152</v>
      </c>
      <c r="BE360" s="139">
        <f>IF(N360="základní",J360,0)</f>
        <v>0</v>
      </c>
      <c r="BF360" s="139">
        <f>IF(N360="snížená",J360,0)</f>
        <v>0</v>
      </c>
      <c r="BG360" s="139">
        <f>IF(N360="zákl. přenesená",J360,0)</f>
        <v>0</v>
      </c>
      <c r="BH360" s="139">
        <f>IF(N360="sníž. přenesená",J360,0)</f>
        <v>0</v>
      </c>
      <c r="BI360" s="139">
        <f>IF(N360="nulová",J360,0)</f>
        <v>0</v>
      </c>
      <c r="BJ360" s="17" t="s">
        <v>79</v>
      </c>
      <c r="BK360" s="139">
        <f>ROUND(I360*H360,2)</f>
        <v>0</v>
      </c>
      <c r="BL360" s="17" t="s">
        <v>159</v>
      </c>
      <c r="BM360" s="138" t="s">
        <v>576</v>
      </c>
    </row>
    <row r="361" spans="2:65" s="1" customFormat="1">
      <c r="B361" s="32"/>
      <c r="D361" s="140" t="s">
        <v>161</v>
      </c>
      <c r="F361" s="141" t="s">
        <v>577</v>
      </c>
      <c r="I361" s="142"/>
      <c r="L361" s="32"/>
      <c r="M361" s="143"/>
      <c r="T361" s="53"/>
      <c r="AT361" s="17" t="s">
        <v>161</v>
      </c>
      <c r="AU361" s="17" t="s">
        <v>81</v>
      </c>
    </row>
    <row r="362" spans="2:65" s="1" customFormat="1" ht="48">
      <c r="B362" s="32"/>
      <c r="D362" s="145" t="s">
        <v>544</v>
      </c>
      <c r="F362" s="169" t="s">
        <v>565</v>
      </c>
      <c r="I362" s="142"/>
      <c r="L362" s="32"/>
      <c r="M362" s="143"/>
      <c r="T362" s="53"/>
      <c r="AT362" s="17" t="s">
        <v>544</v>
      </c>
      <c r="AU362" s="17" t="s">
        <v>81</v>
      </c>
    </row>
    <row r="363" spans="2:65" s="12" customFormat="1">
      <c r="B363" s="144"/>
      <c r="D363" s="145" t="s">
        <v>163</v>
      </c>
      <c r="E363" s="146" t="s">
        <v>19</v>
      </c>
      <c r="F363" s="147" t="s">
        <v>578</v>
      </c>
      <c r="H363" s="148">
        <v>191</v>
      </c>
      <c r="I363" s="149"/>
      <c r="L363" s="144"/>
      <c r="M363" s="150"/>
      <c r="T363" s="151"/>
      <c r="AT363" s="146" t="s">
        <v>163</v>
      </c>
      <c r="AU363" s="146" t="s">
        <v>81</v>
      </c>
      <c r="AV363" s="12" t="s">
        <v>81</v>
      </c>
      <c r="AW363" s="12" t="s">
        <v>33</v>
      </c>
      <c r="AX363" s="12" t="s">
        <v>79</v>
      </c>
      <c r="AY363" s="146" t="s">
        <v>152</v>
      </c>
    </row>
    <row r="364" spans="2:65" s="1" customFormat="1" ht="24.15" customHeight="1">
      <c r="B364" s="32"/>
      <c r="C364" s="159" t="s">
        <v>579</v>
      </c>
      <c r="D364" s="159" t="s">
        <v>301</v>
      </c>
      <c r="E364" s="160" t="s">
        <v>580</v>
      </c>
      <c r="F364" s="161" t="s">
        <v>581</v>
      </c>
      <c r="G364" s="162" t="s">
        <v>344</v>
      </c>
      <c r="H364" s="163">
        <v>28.28</v>
      </c>
      <c r="I364" s="164"/>
      <c r="J364" s="165">
        <f>ROUND(I364*H364,2)</f>
        <v>0</v>
      </c>
      <c r="K364" s="161" t="s">
        <v>158</v>
      </c>
      <c r="L364" s="166"/>
      <c r="M364" s="167" t="s">
        <v>19</v>
      </c>
      <c r="N364" s="168" t="s">
        <v>42</v>
      </c>
      <c r="P364" s="136">
        <f>O364*H364</f>
        <v>0</v>
      </c>
      <c r="Q364" s="136">
        <v>2.9999999999999997E-4</v>
      </c>
      <c r="R364" s="136">
        <f>Q364*H364</f>
        <v>8.4840000000000002E-3</v>
      </c>
      <c r="S364" s="136">
        <v>0</v>
      </c>
      <c r="T364" s="137">
        <f>S364*H364</f>
        <v>0</v>
      </c>
      <c r="AR364" s="138" t="s">
        <v>200</v>
      </c>
      <c r="AT364" s="138" t="s">
        <v>301</v>
      </c>
      <c r="AU364" s="138" t="s">
        <v>81</v>
      </c>
      <c r="AY364" s="17" t="s">
        <v>152</v>
      </c>
      <c r="BE364" s="139">
        <f>IF(N364="základní",J364,0)</f>
        <v>0</v>
      </c>
      <c r="BF364" s="139">
        <f>IF(N364="snížená",J364,0)</f>
        <v>0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17" t="s">
        <v>79</v>
      </c>
      <c r="BK364" s="139">
        <f>ROUND(I364*H364,2)</f>
        <v>0</v>
      </c>
      <c r="BL364" s="17" t="s">
        <v>159</v>
      </c>
      <c r="BM364" s="138" t="s">
        <v>582</v>
      </c>
    </row>
    <row r="365" spans="2:65" s="12" customFormat="1">
      <c r="B365" s="144"/>
      <c r="D365" s="145" t="s">
        <v>163</v>
      </c>
      <c r="E365" s="146" t="s">
        <v>19</v>
      </c>
      <c r="F365" s="147" t="s">
        <v>329</v>
      </c>
      <c r="H365" s="148">
        <v>28</v>
      </c>
      <c r="I365" s="149"/>
      <c r="L365" s="144"/>
      <c r="M365" s="150"/>
      <c r="T365" s="151"/>
      <c r="AT365" s="146" t="s">
        <v>163</v>
      </c>
      <c r="AU365" s="146" t="s">
        <v>81</v>
      </c>
      <c r="AV365" s="12" t="s">
        <v>81</v>
      </c>
      <c r="AW365" s="12" t="s">
        <v>33</v>
      </c>
      <c r="AX365" s="12" t="s">
        <v>79</v>
      </c>
      <c r="AY365" s="146" t="s">
        <v>152</v>
      </c>
    </row>
    <row r="366" spans="2:65" s="12" customFormat="1">
      <c r="B366" s="144"/>
      <c r="D366" s="145" t="s">
        <v>163</v>
      </c>
      <c r="F366" s="147" t="s">
        <v>583</v>
      </c>
      <c r="H366" s="148">
        <v>28.28</v>
      </c>
      <c r="I366" s="149"/>
      <c r="L366" s="144"/>
      <c r="M366" s="150"/>
      <c r="T366" s="151"/>
      <c r="AT366" s="146" t="s">
        <v>163</v>
      </c>
      <c r="AU366" s="146" t="s">
        <v>81</v>
      </c>
      <c r="AV366" s="12" t="s">
        <v>81</v>
      </c>
      <c r="AW366" s="12" t="s">
        <v>4</v>
      </c>
      <c r="AX366" s="12" t="s">
        <v>79</v>
      </c>
      <c r="AY366" s="146" t="s">
        <v>152</v>
      </c>
    </row>
    <row r="367" spans="2:65" s="1" customFormat="1" ht="24.15" customHeight="1">
      <c r="B367" s="32"/>
      <c r="C367" s="159" t="s">
        <v>584</v>
      </c>
      <c r="D367" s="159" t="s">
        <v>301</v>
      </c>
      <c r="E367" s="160" t="s">
        <v>585</v>
      </c>
      <c r="F367" s="161" t="s">
        <v>586</v>
      </c>
      <c r="G367" s="162" t="s">
        <v>344</v>
      </c>
      <c r="H367" s="163">
        <v>100.1</v>
      </c>
      <c r="I367" s="164"/>
      <c r="J367" s="165">
        <f>ROUND(I367*H367,2)</f>
        <v>0</v>
      </c>
      <c r="K367" s="161" t="s">
        <v>158</v>
      </c>
      <c r="L367" s="166"/>
      <c r="M367" s="167" t="s">
        <v>19</v>
      </c>
      <c r="N367" s="168" t="s">
        <v>42</v>
      </c>
      <c r="P367" s="136">
        <f>O367*H367</f>
        <v>0</v>
      </c>
      <c r="Q367" s="136">
        <v>4.0000000000000003E-5</v>
      </c>
      <c r="R367" s="136">
        <f>Q367*H367</f>
        <v>4.0039999999999997E-3</v>
      </c>
      <c r="S367" s="136">
        <v>0</v>
      </c>
      <c r="T367" s="137">
        <f>S367*H367</f>
        <v>0</v>
      </c>
      <c r="AR367" s="138" t="s">
        <v>200</v>
      </c>
      <c r="AT367" s="138" t="s">
        <v>301</v>
      </c>
      <c r="AU367" s="138" t="s">
        <v>81</v>
      </c>
      <c r="AY367" s="17" t="s">
        <v>152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7" t="s">
        <v>79</v>
      </c>
      <c r="BK367" s="139">
        <f>ROUND(I367*H367,2)</f>
        <v>0</v>
      </c>
      <c r="BL367" s="17" t="s">
        <v>159</v>
      </c>
      <c r="BM367" s="138" t="s">
        <v>587</v>
      </c>
    </row>
    <row r="368" spans="2:65" s="12" customFormat="1">
      <c r="B368" s="144"/>
      <c r="D368" s="145" t="s">
        <v>163</v>
      </c>
      <c r="E368" s="146" t="s">
        <v>19</v>
      </c>
      <c r="F368" s="147" t="s">
        <v>523</v>
      </c>
      <c r="H368" s="148">
        <v>91</v>
      </c>
      <c r="I368" s="149"/>
      <c r="L368" s="144"/>
      <c r="M368" s="150"/>
      <c r="T368" s="151"/>
      <c r="AT368" s="146" t="s">
        <v>163</v>
      </c>
      <c r="AU368" s="146" t="s">
        <v>81</v>
      </c>
      <c r="AV368" s="12" t="s">
        <v>81</v>
      </c>
      <c r="AW368" s="12" t="s">
        <v>33</v>
      </c>
      <c r="AX368" s="12" t="s">
        <v>79</v>
      </c>
      <c r="AY368" s="146" t="s">
        <v>152</v>
      </c>
    </row>
    <row r="369" spans="2:65" s="12" customFormat="1">
      <c r="B369" s="144"/>
      <c r="D369" s="145" t="s">
        <v>163</v>
      </c>
      <c r="F369" s="147" t="s">
        <v>588</v>
      </c>
      <c r="H369" s="148">
        <v>100.1</v>
      </c>
      <c r="I369" s="149"/>
      <c r="L369" s="144"/>
      <c r="M369" s="150"/>
      <c r="T369" s="151"/>
      <c r="AT369" s="146" t="s">
        <v>163</v>
      </c>
      <c r="AU369" s="146" t="s">
        <v>81</v>
      </c>
      <c r="AV369" s="12" t="s">
        <v>81</v>
      </c>
      <c r="AW369" s="12" t="s">
        <v>4</v>
      </c>
      <c r="AX369" s="12" t="s">
        <v>79</v>
      </c>
      <c r="AY369" s="146" t="s">
        <v>152</v>
      </c>
    </row>
    <row r="370" spans="2:65" s="1" customFormat="1" ht="24.15" customHeight="1">
      <c r="B370" s="32"/>
      <c r="C370" s="159" t="s">
        <v>589</v>
      </c>
      <c r="D370" s="159" t="s">
        <v>301</v>
      </c>
      <c r="E370" s="160" t="s">
        <v>590</v>
      </c>
      <c r="F370" s="161" t="s">
        <v>591</v>
      </c>
      <c r="G370" s="162" t="s">
        <v>344</v>
      </c>
      <c r="H370" s="163">
        <v>14.3</v>
      </c>
      <c r="I370" s="164"/>
      <c r="J370" s="165">
        <f>ROUND(I370*H370,2)</f>
        <v>0</v>
      </c>
      <c r="K370" s="161" t="s">
        <v>158</v>
      </c>
      <c r="L370" s="166"/>
      <c r="M370" s="167" t="s">
        <v>19</v>
      </c>
      <c r="N370" s="168" t="s">
        <v>42</v>
      </c>
      <c r="P370" s="136">
        <f>O370*H370</f>
        <v>0</v>
      </c>
      <c r="Q370" s="136">
        <v>2.0000000000000001E-4</v>
      </c>
      <c r="R370" s="136">
        <f>Q370*H370</f>
        <v>2.8600000000000001E-3</v>
      </c>
      <c r="S370" s="136">
        <v>0</v>
      </c>
      <c r="T370" s="137">
        <f>S370*H370</f>
        <v>0</v>
      </c>
      <c r="AR370" s="138" t="s">
        <v>200</v>
      </c>
      <c r="AT370" s="138" t="s">
        <v>301</v>
      </c>
      <c r="AU370" s="138" t="s">
        <v>81</v>
      </c>
      <c r="AY370" s="17" t="s">
        <v>152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7" t="s">
        <v>79</v>
      </c>
      <c r="BK370" s="139">
        <f>ROUND(I370*H370,2)</f>
        <v>0</v>
      </c>
      <c r="BL370" s="17" t="s">
        <v>159</v>
      </c>
      <c r="BM370" s="138" t="s">
        <v>592</v>
      </c>
    </row>
    <row r="371" spans="2:65" s="12" customFormat="1">
      <c r="B371" s="144"/>
      <c r="D371" s="145" t="s">
        <v>163</v>
      </c>
      <c r="E371" s="146" t="s">
        <v>19</v>
      </c>
      <c r="F371" s="147" t="s">
        <v>229</v>
      </c>
      <c r="H371" s="148">
        <v>13</v>
      </c>
      <c r="I371" s="149"/>
      <c r="L371" s="144"/>
      <c r="M371" s="150"/>
      <c r="T371" s="151"/>
      <c r="AT371" s="146" t="s">
        <v>163</v>
      </c>
      <c r="AU371" s="146" t="s">
        <v>81</v>
      </c>
      <c r="AV371" s="12" t="s">
        <v>81</v>
      </c>
      <c r="AW371" s="12" t="s">
        <v>33</v>
      </c>
      <c r="AX371" s="12" t="s">
        <v>79</v>
      </c>
      <c r="AY371" s="146" t="s">
        <v>152</v>
      </c>
    </row>
    <row r="372" spans="2:65" s="12" customFormat="1">
      <c r="B372" s="144"/>
      <c r="D372" s="145" t="s">
        <v>163</v>
      </c>
      <c r="F372" s="147" t="s">
        <v>593</v>
      </c>
      <c r="H372" s="148">
        <v>14.3</v>
      </c>
      <c r="I372" s="149"/>
      <c r="L372" s="144"/>
      <c r="M372" s="150"/>
      <c r="T372" s="151"/>
      <c r="AT372" s="146" t="s">
        <v>163</v>
      </c>
      <c r="AU372" s="146" t="s">
        <v>81</v>
      </c>
      <c r="AV372" s="12" t="s">
        <v>81</v>
      </c>
      <c r="AW372" s="12" t="s">
        <v>4</v>
      </c>
      <c r="AX372" s="12" t="s">
        <v>79</v>
      </c>
      <c r="AY372" s="146" t="s">
        <v>152</v>
      </c>
    </row>
    <row r="373" spans="2:65" s="1" customFormat="1" ht="24.15" customHeight="1">
      <c r="B373" s="32"/>
      <c r="C373" s="159" t="s">
        <v>594</v>
      </c>
      <c r="D373" s="159" t="s">
        <v>301</v>
      </c>
      <c r="E373" s="160" t="s">
        <v>595</v>
      </c>
      <c r="F373" s="161" t="s">
        <v>596</v>
      </c>
      <c r="G373" s="162" t="s">
        <v>344</v>
      </c>
      <c r="H373" s="163">
        <v>95.81</v>
      </c>
      <c r="I373" s="164"/>
      <c r="J373" s="165">
        <f>ROUND(I373*H373,2)</f>
        <v>0</v>
      </c>
      <c r="K373" s="161" t="s">
        <v>158</v>
      </c>
      <c r="L373" s="166"/>
      <c r="M373" s="167" t="s">
        <v>19</v>
      </c>
      <c r="N373" s="168" t="s">
        <v>42</v>
      </c>
      <c r="P373" s="136">
        <f>O373*H373</f>
        <v>0</v>
      </c>
      <c r="Q373" s="136">
        <v>1.2E-4</v>
      </c>
      <c r="R373" s="136">
        <f>Q373*H373</f>
        <v>1.1497200000000001E-2</v>
      </c>
      <c r="S373" s="136">
        <v>0</v>
      </c>
      <c r="T373" s="137">
        <f>S373*H373</f>
        <v>0</v>
      </c>
      <c r="AR373" s="138" t="s">
        <v>200</v>
      </c>
      <c r="AT373" s="138" t="s">
        <v>301</v>
      </c>
      <c r="AU373" s="138" t="s">
        <v>81</v>
      </c>
      <c r="AY373" s="17" t="s">
        <v>152</v>
      </c>
      <c r="BE373" s="139">
        <f>IF(N373="základní",J373,0)</f>
        <v>0</v>
      </c>
      <c r="BF373" s="139">
        <f>IF(N373="snížená",J373,0)</f>
        <v>0</v>
      </c>
      <c r="BG373" s="139">
        <f>IF(N373="zákl. přenesená",J373,0)</f>
        <v>0</v>
      </c>
      <c r="BH373" s="139">
        <f>IF(N373="sníž. přenesená",J373,0)</f>
        <v>0</v>
      </c>
      <c r="BI373" s="139">
        <f>IF(N373="nulová",J373,0)</f>
        <v>0</v>
      </c>
      <c r="BJ373" s="17" t="s">
        <v>79</v>
      </c>
      <c r="BK373" s="139">
        <f>ROUND(I373*H373,2)</f>
        <v>0</v>
      </c>
      <c r="BL373" s="17" t="s">
        <v>159</v>
      </c>
      <c r="BM373" s="138" t="s">
        <v>597</v>
      </c>
    </row>
    <row r="374" spans="2:65" s="12" customFormat="1">
      <c r="B374" s="144"/>
      <c r="D374" s="145" t="s">
        <v>163</v>
      </c>
      <c r="E374" s="146" t="s">
        <v>19</v>
      </c>
      <c r="F374" s="147" t="s">
        <v>598</v>
      </c>
      <c r="H374" s="148">
        <v>87.1</v>
      </c>
      <c r="I374" s="149"/>
      <c r="L374" s="144"/>
      <c r="M374" s="150"/>
      <c r="T374" s="151"/>
      <c r="AT374" s="146" t="s">
        <v>163</v>
      </c>
      <c r="AU374" s="146" t="s">
        <v>81</v>
      </c>
      <c r="AV374" s="12" t="s">
        <v>81</v>
      </c>
      <c r="AW374" s="12" t="s">
        <v>33</v>
      </c>
      <c r="AX374" s="12" t="s">
        <v>79</v>
      </c>
      <c r="AY374" s="146" t="s">
        <v>152</v>
      </c>
    </row>
    <row r="375" spans="2:65" s="12" customFormat="1">
      <c r="B375" s="144"/>
      <c r="D375" s="145" t="s">
        <v>163</v>
      </c>
      <c r="F375" s="147" t="s">
        <v>599</v>
      </c>
      <c r="H375" s="148">
        <v>95.81</v>
      </c>
      <c r="I375" s="149"/>
      <c r="L375" s="144"/>
      <c r="M375" s="150"/>
      <c r="T375" s="151"/>
      <c r="AT375" s="146" t="s">
        <v>163</v>
      </c>
      <c r="AU375" s="146" t="s">
        <v>81</v>
      </c>
      <c r="AV375" s="12" t="s">
        <v>81</v>
      </c>
      <c r="AW375" s="12" t="s">
        <v>4</v>
      </c>
      <c r="AX375" s="12" t="s">
        <v>79</v>
      </c>
      <c r="AY375" s="146" t="s">
        <v>152</v>
      </c>
    </row>
    <row r="376" spans="2:65" s="1" customFormat="1" ht="37.799999999999997" customHeight="1">
      <c r="B376" s="32"/>
      <c r="C376" s="127" t="s">
        <v>600</v>
      </c>
      <c r="D376" s="127" t="s">
        <v>154</v>
      </c>
      <c r="E376" s="128" t="s">
        <v>601</v>
      </c>
      <c r="F376" s="129" t="s">
        <v>602</v>
      </c>
      <c r="G376" s="130" t="s">
        <v>157</v>
      </c>
      <c r="H376" s="131">
        <v>1.92</v>
      </c>
      <c r="I376" s="132"/>
      <c r="J376" s="133">
        <f>ROUND(I376*H376,2)</f>
        <v>0</v>
      </c>
      <c r="K376" s="129" t="s">
        <v>158</v>
      </c>
      <c r="L376" s="32"/>
      <c r="M376" s="134" t="s">
        <v>19</v>
      </c>
      <c r="N376" s="135" t="s">
        <v>42</v>
      </c>
      <c r="P376" s="136">
        <f>O376*H376</f>
        <v>0</v>
      </c>
      <c r="Q376" s="136">
        <v>3.798E-2</v>
      </c>
      <c r="R376" s="136">
        <f>Q376*H376</f>
        <v>7.2921600000000003E-2</v>
      </c>
      <c r="S376" s="136">
        <v>0</v>
      </c>
      <c r="T376" s="137">
        <f>S376*H376</f>
        <v>0</v>
      </c>
      <c r="AR376" s="138" t="s">
        <v>159</v>
      </c>
      <c r="AT376" s="138" t="s">
        <v>154</v>
      </c>
      <c r="AU376" s="138" t="s">
        <v>81</v>
      </c>
      <c r="AY376" s="17" t="s">
        <v>152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7" t="s">
        <v>79</v>
      </c>
      <c r="BK376" s="139">
        <f>ROUND(I376*H376,2)</f>
        <v>0</v>
      </c>
      <c r="BL376" s="17" t="s">
        <v>159</v>
      </c>
      <c r="BM376" s="138" t="s">
        <v>603</v>
      </c>
    </row>
    <row r="377" spans="2:65" s="1" customFormat="1">
      <c r="B377" s="32"/>
      <c r="D377" s="140" t="s">
        <v>161</v>
      </c>
      <c r="F377" s="141" t="s">
        <v>604</v>
      </c>
      <c r="I377" s="142"/>
      <c r="L377" s="32"/>
      <c r="M377" s="143"/>
      <c r="T377" s="53"/>
      <c r="AT377" s="17" t="s">
        <v>161</v>
      </c>
      <c r="AU377" s="17" t="s">
        <v>81</v>
      </c>
    </row>
    <row r="378" spans="2:65" s="12" customFormat="1">
      <c r="B378" s="144"/>
      <c r="D378" s="145" t="s">
        <v>163</v>
      </c>
      <c r="E378" s="146" t="s">
        <v>19</v>
      </c>
      <c r="F378" s="147" t="s">
        <v>272</v>
      </c>
      <c r="H378" s="148">
        <v>1.92</v>
      </c>
      <c r="I378" s="149"/>
      <c r="L378" s="144"/>
      <c r="M378" s="150"/>
      <c r="T378" s="151"/>
      <c r="AT378" s="146" t="s">
        <v>163</v>
      </c>
      <c r="AU378" s="146" t="s">
        <v>81</v>
      </c>
      <c r="AV378" s="12" t="s">
        <v>81</v>
      </c>
      <c r="AW378" s="12" t="s">
        <v>33</v>
      </c>
      <c r="AX378" s="12" t="s">
        <v>79</v>
      </c>
      <c r="AY378" s="146" t="s">
        <v>152</v>
      </c>
    </row>
    <row r="379" spans="2:65" s="1" customFormat="1" ht="37.799999999999997" customHeight="1">
      <c r="B379" s="32"/>
      <c r="C379" s="127" t="s">
        <v>605</v>
      </c>
      <c r="D379" s="127" t="s">
        <v>154</v>
      </c>
      <c r="E379" s="128" t="s">
        <v>606</v>
      </c>
      <c r="F379" s="129" t="s">
        <v>607</v>
      </c>
      <c r="G379" s="130" t="s">
        <v>157</v>
      </c>
      <c r="H379" s="131">
        <v>78.787999999999997</v>
      </c>
      <c r="I379" s="132"/>
      <c r="J379" s="133">
        <f>ROUND(I379*H379,2)</f>
        <v>0</v>
      </c>
      <c r="K379" s="129" t="s">
        <v>158</v>
      </c>
      <c r="L379" s="32"/>
      <c r="M379" s="134" t="s">
        <v>19</v>
      </c>
      <c r="N379" s="135" t="s">
        <v>42</v>
      </c>
      <c r="P379" s="136">
        <f>O379*H379</f>
        <v>0</v>
      </c>
      <c r="Q379" s="136">
        <v>1.321E-2</v>
      </c>
      <c r="R379" s="136">
        <f>Q379*H379</f>
        <v>1.0407894799999999</v>
      </c>
      <c r="S379" s="136">
        <v>0</v>
      </c>
      <c r="T379" s="137">
        <f>S379*H379</f>
        <v>0</v>
      </c>
      <c r="AR379" s="138" t="s">
        <v>159</v>
      </c>
      <c r="AT379" s="138" t="s">
        <v>154</v>
      </c>
      <c r="AU379" s="138" t="s">
        <v>81</v>
      </c>
      <c r="AY379" s="17" t="s">
        <v>152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7" t="s">
        <v>79</v>
      </c>
      <c r="BK379" s="139">
        <f>ROUND(I379*H379,2)</f>
        <v>0</v>
      </c>
      <c r="BL379" s="17" t="s">
        <v>159</v>
      </c>
      <c r="BM379" s="138" t="s">
        <v>608</v>
      </c>
    </row>
    <row r="380" spans="2:65" s="1" customFormat="1">
      <c r="B380" s="32"/>
      <c r="D380" s="140" t="s">
        <v>161</v>
      </c>
      <c r="F380" s="141" t="s">
        <v>609</v>
      </c>
      <c r="I380" s="142"/>
      <c r="L380" s="32"/>
      <c r="M380" s="143"/>
      <c r="T380" s="53"/>
      <c r="AT380" s="17" t="s">
        <v>161</v>
      </c>
      <c r="AU380" s="17" t="s">
        <v>81</v>
      </c>
    </row>
    <row r="381" spans="2:65" s="12" customFormat="1" ht="20.399999999999999">
      <c r="B381" s="144"/>
      <c r="D381" s="145" t="s">
        <v>163</v>
      </c>
      <c r="E381" s="146" t="s">
        <v>19</v>
      </c>
      <c r="F381" s="147" t="s">
        <v>610</v>
      </c>
      <c r="H381" s="148">
        <v>78.787999999999997</v>
      </c>
      <c r="I381" s="149"/>
      <c r="L381" s="144"/>
      <c r="M381" s="150"/>
      <c r="T381" s="151"/>
      <c r="AT381" s="146" t="s">
        <v>163</v>
      </c>
      <c r="AU381" s="146" t="s">
        <v>81</v>
      </c>
      <c r="AV381" s="12" t="s">
        <v>81</v>
      </c>
      <c r="AW381" s="12" t="s">
        <v>33</v>
      </c>
      <c r="AX381" s="12" t="s">
        <v>79</v>
      </c>
      <c r="AY381" s="146" t="s">
        <v>152</v>
      </c>
    </row>
    <row r="382" spans="2:65" s="1" customFormat="1" ht="37.799999999999997" customHeight="1">
      <c r="B382" s="32"/>
      <c r="C382" s="127" t="s">
        <v>611</v>
      </c>
      <c r="D382" s="127" t="s">
        <v>154</v>
      </c>
      <c r="E382" s="128" t="s">
        <v>612</v>
      </c>
      <c r="F382" s="129" t="s">
        <v>613</v>
      </c>
      <c r="G382" s="130" t="s">
        <v>157</v>
      </c>
      <c r="H382" s="131">
        <v>39</v>
      </c>
      <c r="I382" s="132"/>
      <c r="J382" s="133">
        <f>ROUND(I382*H382,2)</f>
        <v>0</v>
      </c>
      <c r="K382" s="129" t="s">
        <v>158</v>
      </c>
      <c r="L382" s="32"/>
      <c r="M382" s="134" t="s">
        <v>19</v>
      </c>
      <c r="N382" s="135" t="s">
        <v>42</v>
      </c>
      <c r="P382" s="136">
        <f>O382*H382</f>
        <v>0</v>
      </c>
      <c r="Q382" s="136">
        <v>5.7000000000000002E-3</v>
      </c>
      <c r="R382" s="136">
        <f>Q382*H382</f>
        <v>0.2223</v>
      </c>
      <c r="S382" s="136">
        <v>0</v>
      </c>
      <c r="T382" s="137">
        <f>S382*H382</f>
        <v>0</v>
      </c>
      <c r="AR382" s="138" t="s">
        <v>159</v>
      </c>
      <c r="AT382" s="138" t="s">
        <v>154</v>
      </c>
      <c r="AU382" s="138" t="s">
        <v>81</v>
      </c>
      <c r="AY382" s="17" t="s">
        <v>152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7" t="s">
        <v>79</v>
      </c>
      <c r="BK382" s="139">
        <f>ROUND(I382*H382,2)</f>
        <v>0</v>
      </c>
      <c r="BL382" s="17" t="s">
        <v>159</v>
      </c>
      <c r="BM382" s="138" t="s">
        <v>614</v>
      </c>
    </row>
    <row r="383" spans="2:65" s="1" customFormat="1">
      <c r="B383" s="32"/>
      <c r="D383" s="140" t="s">
        <v>161</v>
      </c>
      <c r="F383" s="141" t="s">
        <v>615</v>
      </c>
      <c r="I383" s="142"/>
      <c r="L383" s="32"/>
      <c r="M383" s="143"/>
      <c r="T383" s="53"/>
      <c r="AT383" s="17" t="s">
        <v>161</v>
      </c>
      <c r="AU383" s="17" t="s">
        <v>81</v>
      </c>
    </row>
    <row r="384" spans="2:65" s="12" customFormat="1">
      <c r="B384" s="144"/>
      <c r="D384" s="145" t="s">
        <v>163</v>
      </c>
      <c r="E384" s="146" t="s">
        <v>19</v>
      </c>
      <c r="F384" s="147" t="s">
        <v>616</v>
      </c>
      <c r="H384" s="148">
        <v>39</v>
      </c>
      <c r="I384" s="149"/>
      <c r="L384" s="144"/>
      <c r="M384" s="150"/>
      <c r="T384" s="151"/>
      <c r="AT384" s="146" t="s">
        <v>163</v>
      </c>
      <c r="AU384" s="146" t="s">
        <v>81</v>
      </c>
      <c r="AV384" s="12" t="s">
        <v>81</v>
      </c>
      <c r="AW384" s="12" t="s">
        <v>33</v>
      </c>
      <c r="AX384" s="12" t="s">
        <v>79</v>
      </c>
      <c r="AY384" s="146" t="s">
        <v>152</v>
      </c>
    </row>
    <row r="385" spans="2:65" s="1" customFormat="1" ht="37.799999999999997" customHeight="1">
      <c r="B385" s="32"/>
      <c r="C385" s="127" t="s">
        <v>617</v>
      </c>
      <c r="D385" s="127" t="s">
        <v>154</v>
      </c>
      <c r="E385" s="128" t="s">
        <v>618</v>
      </c>
      <c r="F385" s="129" t="s">
        <v>619</v>
      </c>
      <c r="G385" s="130" t="s">
        <v>157</v>
      </c>
      <c r="H385" s="131">
        <v>349.75</v>
      </c>
      <c r="I385" s="132"/>
      <c r="J385" s="133">
        <f>ROUND(I385*H385,2)</f>
        <v>0</v>
      </c>
      <c r="K385" s="129" t="s">
        <v>158</v>
      </c>
      <c r="L385" s="32"/>
      <c r="M385" s="134" t="s">
        <v>19</v>
      </c>
      <c r="N385" s="135" t="s">
        <v>42</v>
      </c>
      <c r="P385" s="136">
        <f>O385*H385</f>
        <v>0</v>
      </c>
      <c r="Q385" s="136">
        <v>2.8500000000000001E-3</v>
      </c>
      <c r="R385" s="136">
        <f>Q385*H385</f>
        <v>0.99678750000000005</v>
      </c>
      <c r="S385" s="136">
        <v>0</v>
      </c>
      <c r="T385" s="137">
        <f>S385*H385</f>
        <v>0</v>
      </c>
      <c r="AR385" s="138" t="s">
        <v>159</v>
      </c>
      <c r="AT385" s="138" t="s">
        <v>154</v>
      </c>
      <c r="AU385" s="138" t="s">
        <v>81</v>
      </c>
      <c r="AY385" s="17" t="s">
        <v>152</v>
      </c>
      <c r="BE385" s="139">
        <f>IF(N385="základní",J385,0)</f>
        <v>0</v>
      </c>
      <c r="BF385" s="139">
        <f>IF(N385="snížená",J385,0)</f>
        <v>0</v>
      </c>
      <c r="BG385" s="139">
        <f>IF(N385="zákl. přenesená",J385,0)</f>
        <v>0</v>
      </c>
      <c r="BH385" s="139">
        <f>IF(N385="sníž. přenesená",J385,0)</f>
        <v>0</v>
      </c>
      <c r="BI385" s="139">
        <f>IF(N385="nulová",J385,0)</f>
        <v>0</v>
      </c>
      <c r="BJ385" s="17" t="s">
        <v>79</v>
      </c>
      <c r="BK385" s="139">
        <f>ROUND(I385*H385,2)</f>
        <v>0</v>
      </c>
      <c r="BL385" s="17" t="s">
        <v>159</v>
      </c>
      <c r="BM385" s="138" t="s">
        <v>620</v>
      </c>
    </row>
    <row r="386" spans="2:65" s="1" customFormat="1">
      <c r="B386" s="32"/>
      <c r="D386" s="140" t="s">
        <v>161</v>
      </c>
      <c r="F386" s="141" t="s">
        <v>621</v>
      </c>
      <c r="I386" s="142"/>
      <c r="L386" s="32"/>
      <c r="M386" s="143"/>
      <c r="T386" s="53"/>
      <c r="AT386" s="17" t="s">
        <v>161</v>
      </c>
      <c r="AU386" s="17" t="s">
        <v>81</v>
      </c>
    </row>
    <row r="387" spans="2:65" s="12" customFormat="1">
      <c r="B387" s="144"/>
      <c r="D387" s="145" t="s">
        <v>163</v>
      </c>
      <c r="E387" s="146" t="s">
        <v>19</v>
      </c>
      <c r="F387" s="147" t="s">
        <v>622</v>
      </c>
      <c r="H387" s="148">
        <v>349.75</v>
      </c>
      <c r="I387" s="149"/>
      <c r="L387" s="144"/>
      <c r="M387" s="150"/>
      <c r="T387" s="151"/>
      <c r="AT387" s="146" t="s">
        <v>163</v>
      </c>
      <c r="AU387" s="146" t="s">
        <v>81</v>
      </c>
      <c r="AV387" s="12" t="s">
        <v>81</v>
      </c>
      <c r="AW387" s="12" t="s">
        <v>33</v>
      </c>
      <c r="AX387" s="12" t="s">
        <v>79</v>
      </c>
      <c r="AY387" s="146" t="s">
        <v>152</v>
      </c>
    </row>
    <row r="388" spans="2:65" s="1" customFormat="1" ht="37.799999999999997" customHeight="1">
      <c r="B388" s="32"/>
      <c r="C388" s="127" t="s">
        <v>623</v>
      </c>
      <c r="D388" s="127" t="s">
        <v>154</v>
      </c>
      <c r="E388" s="128" t="s">
        <v>624</v>
      </c>
      <c r="F388" s="129" t="s">
        <v>625</v>
      </c>
      <c r="G388" s="130" t="s">
        <v>157</v>
      </c>
      <c r="H388" s="131">
        <v>56.5</v>
      </c>
      <c r="I388" s="132"/>
      <c r="J388" s="133">
        <f>ROUND(I388*H388,2)</f>
        <v>0</v>
      </c>
      <c r="K388" s="129" t="s">
        <v>158</v>
      </c>
      <c r="L388" s="32"/>
      <c r="M388" s="134" t="s">
        <v>19</v>
      </c>
      <c r="N388" s="135" t="s">
        <v>42</v>
      </c>
      <c r="P388" s="136">
        <f>O388*H388</f>
        <v>0</v>
      </c>
      <c r="Q388" s="136">
        <v>0</v>
      </c>
      <c r="R388" s="136">
        <f>Q388*H388</f>
        <v>0</v>
      </c>
      <c r="S388" s="136">
        <v>1.0000000000000001E-5</v>
      </c>
      <c r="T388" s="137">
        <f>S388*H388</f>
        <v>5.6500000000000007E-4</v>
      </c>
      <c r="AR388" s="138" t="s">
        <v>159</v>
      </c>
      <c r="AT388" s="138" t="s">
        <v>154</v>
      </c>
      <c r="AU388" s="138" t="s">
        <v>81</v>
      </c>
      <c r="AY388" s="17" t="s">
        <v>152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17" t="s">
        <v>79</v>
      </c>
      <c r="BK388" s="139">
        <f>ROUND(I388*H388,2)</f>
        <v>0</v>
      </c>
      <c r="BL388" s="17" t="s">
        <v>159</v>
      </c>
      <c r="BM388" s="138" t="s">
        <v>626</v>
      </c>
    </row>
    <row r="389" spans="2:65" s="1" customFormat="1">
      <c r="B389" s="32"/>
      <c r="D389" s="140" t="s">
        <v>161</v>
      </c>
      <c r="F389" s="141" t="s">
        <v>627</v>
      </c>
      <c r="I389" s="142"/>
      <c r="L389" s="32"/>
      <c r="M389" s="143"/>
      <c r="T389" s="53"/>
      <c r="AT389" s="17" t="s">
        <v>161</v>
      </c>
      <c r="AU389" s="17" t="s">
        <v>81</v>
      </c>
    </row>
    <row r="390" spans="2:65" s="1" customFormat="1" ht="48">
      <c r="B390" s="32"/>
      <c r="D390" s="145" t="s">
        <v>544</v>
      </c>
      <c r="F390" s="169" t="s">
        <v>628</v>
      </c>
      <c r="I390" s="142"/>
      <c r="L390" s="32"/>
      <c r="M390" s="143"/>
      <c r="T390" s="53"/>
      <c r="AT390" s="17" t="s">
        <v>544</v>
      </c>
      <c r="AU390" s="17" t="s">
        <v>81</v>
      </c>
    </row>
    <row r="391" spans="2:65" s="12" customFormat="1">
      <c r="B391" s="144"/>
      <c r="D391" s="145" t="s">
        <v>163</v>
      </c>
      <c r="E391" s="146" t="s">
        <v>19</v>
      </c>
      <c r="F391" s="147" t="s">
        <v>629</v>
      </c>
      <c r="H391" s="148">
        <v>56.5</v>
      </c>
      <c r="I391" s="149"/>
      <c r="L391" s="144"/>
      <c r="M391" s="150"/>
      <c r="T391" s="151"/>
      <c r="AT391" s="146" t="s">
        <v>163</v>
      </c>
      <c r="AU391" s="146" t="s">
        <v>81</v>
      </c>
      <c r="AV391" s="12" t="s">
        <v>81</v>
      </c>
      <c r="AW391" s="12" t="s">
        <v>33</v>
      </c>
      <c r="AX391" s="12" t="s">
        <v>79</v>
      </c>
      <c r="AY391" s="146" t="s">
        <v>152</v>
      </c>
    </row>
    <row r="392" spans="2:65" s="1" customFormat="1" ht="16.5" customHeight="1">
      <c r="B392" s="32"/>
      <c r="C392" s="127" t="s">
        <v>630</v>
      </c>
      <c r="D392" s="127" t="s">
        <v>154</v>
      </c>
      <c r="E392" s="128" t="s">
        <v>631</v>
      </c>
      <c r="F392" s="129" t="s">
        <v>632</v>
      </c>
      <c r="G392" s="130" t="s">
        <v>157</v>
      </c>
      <c r="H392" s="131">
        <v>368</v>
      </c>
      <c r="I392" s="132"/>
      <c r="J392" s="133">
        <f>ROUND(I392*H392,2)</f>
        <v>0</v>
      </c>
      <c r="K392" s="129" t="s">
        <v>158</v>
      </c>
      <c r="L392" s="32"/>
      <c r="M392" s="134" t="s">
        <v>19</v>
      </c>
      <c r="N392" s="135" t="s">
        <v>42</v>
      </c>
      <c r="P392" s="136">
        <f>O392*H392</f>
        <v>0</v>
      </c>
      <c r="Q392" s="136">
        <v>0</v>
      </c>
      <c r="R392" s="136">
        <f>Q392*H392</f>
        <v>0</v>
      </c>
      <c r="S392" s="136">
        <v>0</v>
      </c>
      <c r="T392" s="137">
        <f>S392*H392</f>
        <v>0</v>
      </c>
      <c r="AR392" s="138" t="s">
        <v>159</v>
      </c>
      <c r="AT392" s="138" t="s">
        <v>154</v>
      </c>
      <c r="AU392" s="138" t="s">
        <v>81</v>
      </c>
      <c r="AY392" s="17" t="s">
        <v>152</v>
      </c>
      <c r="BE392" s="139">
        <f>IF(N392="základní",J392,0)</f>
        <v>0</v>
      </c>
      <c r="BF392" s="139">
        <f>IF(N392="snížená",J392,0)</f>
        <v>0</v>
      </c>
      <c r="BG392" s="139">
        <f>IF(N392="zákl. přenesená",J392,0)</f>
        <v>0</v>
      </c>
      <c r="BH392" s="139">
        <f>IF(N392="sníž. přenesená",J392,0)</f>
        <v>0</v>
      </c>
      <c r="BI392" s="139">
        <f>IF(N392="nulová",J392,0)</f>
        <v>0</v>
      </c>
      <c r="BJ392" s="17" t="s">
        <v>79</v>
      </c>
      <c r="BK392" s="139">
        <f>ROUND(I392*H392,2)</f>
        <v>0</v>
      </c>
      <c r="BL392" s="17" t="s">
        <v>159</v>
      </c>
      <c r="BM392" s="138" t="s">
        <v>633</v>
      </c>
    </row>
    <row r="393" spans="2:65" s="1" customFormat="1">
      <c r="B393" s="32"/>
      <c r="D393" s="140" t="s">
        <v>161</v>
      </c>
      <c r="F393" s="141" t="s">
        <v>634</v>
      </c>
      <c r="I393" s="142"/>
      <c r="L393" s="32"/>
      <c r="M393" s="143"/>
      <c r="T393" s="53"/>
      <c r="AT393" s="17" t="s">
        <v>161</v>
      </c>
      <c r="AU393" s="17" t="s">
        <v>81</v>
      </c>
    </row>
    <row r="394" spans="2:65" s="12" customFormat="1">
      <c r="B394" s="144"/>
      <c r="D394" s="145" t="s">
        <v>163</v>
      </c>
      <c r="E394" s="146" t="s">
        <v>19</v>
      </c>
      <c r="F394" s="147" t="s">
        <v>635</v>
      </c>
      <c r="H394" s="148">
        <v>368</v>
      </c>
      <c r="I394" s="149"/>
      <c r="L394" s="144"/>
      <c r="M394" s="150"/>
      <c r="T394" s="151"/>
      <c r="AT394" s="146" t="s">
        <v>163</v>
      </c>
      <c r="AU394" s="146" t="s">
        <v>81</v>
      </c>
      <c r="AV394" s="12" t="s">
        <v>81</v>
      </c>
      <c r="AW394" s="12" t="s">
        <v>33</v>
      </c>
      <c r="AX394" s="12" t="s">
        <v>79</v>
      </c>
      <c r="AY394" s="146" t="s">
        <v>152</v>
      </c>
    </row>
    <row r="395" spans="2:65" s="1" customFormat="1" ht="16.5" customHeight="1">
      <c r="B395" s="32"/>
      <c r="C395" s="127" t="s">
        <v>636</v>
      </c>
      <c r="D395" s="127" t="s">
        <v>154</v>
      </c>
      <c r="E395" s="128" t="s">
        <v>637</v>
      </c>
      <c r="F395" s="129" t="s">
        <v>638</v>
      </c>
      <c r="G395" s="130" t="s">
        <v>157</v>
      </c>
      <c r="H395" s="131">
        <v>123.45</v>
      </c>
      <c r="I395" s="132"/>
      <c r="J395" s="133">
        <f>ROUND(I395*H395,2)</f>
        <v>0</v>
      </c>
      <c r="K395" s="129" t="s">
        <v>19</v>
      </c>
      <c r="L395" s="32"/>
      <c r="M395" s="134" t="s">
        <v>19</v>
      </c>
      <c r="N395" s="135" t="s">
        <v>42</v>
      </c>
      <c r="P395" s="136">
        <f>O395*H395</f>
        <v>0</v>
      </c>
      <c r="Q395" s="136">
        <v>0</v>
      </c>
      <c r="R395" s="136">
        <f>Q395*H395</f>
        <v>0</v>
      </c>
      <c r="S395" s="136">
        <v>0</v>
      </c>
      <c r="T395" s="137">
        <f>S395*H395</f>
        <v>0</v>
      </c>
      <c r="AR395" s="138" t="s">
        <v>159</v>
      </c>
      <c r="AT395" s="138" t="s">
        <v>154</v>
      </c>
      <c r="AU395" s="138" t="s">
        <v>81</v>
      </c>
      <c r="AY395" s="17" t="s">
        <v>152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7" t="s">
        <v>79</v>
      </c>
      <c r="BK395" s="139">
        <f>ROUND(I395*H395,2)</f>
        <v>0</v>
      </c>
      <c r="BL395" s="17" t="s">
        <v>159</v>
      </c>
      <c r="BM395" s="138" t="s">
        <v>639</v>
      </c>
    </row>
    <row r="396" spans="2:65" s="1" customFormat="1" ht="19.2">
      <c r="B396" s="32"/>
      <c r="D396" s="145" t="s">
        <v>347</v>
      </c>
      <c r="F396" s="169" t="s">
        <v>640</v>
      </c>
      <c r="I396" s="142"/>
      <c r="L396" s="32"/>
      <c r="M396" s="143"/>
      <c r="T396" s="53"/>
      <c r="AT396" s="17" t="s">
        <v>347</v>
      </c>
      <c r="AU396" s="17" t="s">
        <v>81</v>
      </c>
    </row>
    <row r="397" spans="2:65" s="12" customFormat="1" ht="20.399999999999999">
      <c r="B397" s="144"/>
      <c r="D397" s="145" t="s">
        <v>163</v>
      </c>
      <c r="E397" s="146" t="s">
        <v>19</v>
      </c>
      <c r="F397" s="147" t="s">
        <v>641</v>
      </c>
      <c r="H397" s="148">
        <v>42.35</v>
      </c>
      <c r="I397" s="149"/>
      <c r="L397" s="144"/>
      <c r="M397" s="150"/>
      <c r="T397" s="151"/>
      <c r="AT397" s="146" t="s">
        <v>163</v>
      </c>
      <c r="AU397" s="146" t="s">
        <v>81</v>
      </c>
      <c r="AV397" s="12" t="s">
        <v>81</v>
      </c>
      <c r="AW397" s="12" t="s">
        <v>33</v>
      </c>
      <c r="AX397" s="12" t="s">
        <v>71</v>
      </c>
      <c r="AY397" s="146" t="s">
        <v>152</v>
      </c>
    </row>
    <row r="398" spans="2:65" s="12" customFormat="1" ht="20.399999999999999">
      <c r="B398" s="144"/>
      <c r="D398" s="145" t="s">
        <v>163</v>
      </c>
      <c r="E398" s="146" t="s">
        <v>19</v>
      </c>
      <c r="F398" s="147" t="s">
        <v>642</v>
      </c>
      <c r="H398" s="148">
        <v>73.2</v>
      </c>
      <c r="I398" s="149"/>
      <c r="L398" s="144"/>
      <c r="M398" s="150"/>
      <c r="T398" s="151"/>
      <c r="AT398" s="146" t="s">
        <v>163</v>
      </c>
      <c r="AU398" s="146" t="s">
        <v>81</v>
      </c>
      <c r="AV398" s="12" t="s">
        <v>81</v>
      </c>
      <c r="AW398" s="12" t="s">
        <v>33</v>
      </c>
      <c r="AX398" s="12" t="s">
        <v>71</v>
      </c>
      <c r="AY398" s="146" t="s">
        <v>152</v>
      </c>
    </row>
    <row r="399" spans="2:65" s="12" customFormat="1">
      <c r="B399" s="144"/>
      <c r="D399" s="145" t="s">
        <v>163</v>
      </c>
      <c r="E399" s="146" t="s">
        <v>19</v>
      </c>
      <c r="F399" s="147" t="s">
        <v>643</v>
      </c>
      <c r="H399" s="148">
        <v>7.9</v>
      </c>
      <c r="I399" s="149"/>
      <c r="L399" s="144"/>
      <c r="M399" s="150"/>
      <c r="T399" s="151"/>
      <c r="AT399" s="146" t="s">
        <v>163</v>
      </c>
      <c r="AU399" s="146" t="s">
        <v>81</v>
      </c>
      <c r="AV399" s="12" t="s">
        <v>81</v>
      </c>
      <c r="AW399" s="12" t="s">
        <v>33</v>
      </c>
      <c r="AX399" s="12" t="s">
        <v>71</v>
      </c>
      <c r="AY399" s="146" t="s">
        <v>152</v>
      </c>
    </row>
    <row r="400" spans="2:65" s="13" customFormat="1">
      <c r="B400" s="152"/>
      <c r="D400" s="145" t="s">
        <v>163</v>
      </c>
      <c r="E400" s="153" t="s">
        <v>19</v>
      </c>
      <c r="F400" s="154" t="s">
        <v>281</v>
      </c>
      <c r="H400" s="155">
        <v>123.45</v>
      </c>
      <c r="I400" s="156"/>
      <c r="L400" s="152"/>
      <c r="M400" s="157"/>
      <c r="T400" s="158"/>
      <c r="AT400" s="153" t="s">
        <v>163</v>
      </c>
      <c r="AU400" s="153" t="s">
        <v>81</v>
      </c>
      <c r="AV400" s="13" t="s">
        <v>159</v>
      </c>
      <c r="AW400" s="13" t="s">
        <v>33</v>
      </c>
      <c r="AX400" s="13" t="s">
        <v>79</v>
      </c>
      <c r="AY400" s="153" t="s">
        <v>152</v>
      </c>
    </row>
    <row r="401" spans="2:65" s="1" customFormat="1" ht="37.799999999999997" customHeight="1">
      <c r="B401" s="32"/>
      <c r="C401" s="127" t="s">
        <v>644</v>
      </c>
      <c r="D401" s="127" t="s">
        <v>154</v>
      </c>
      <c r="E401" s="128" t="s">
        <v>645</v>
      </c>
      <c r="F401" s="129" t="s">
        <v>646</v>
      </c>
      <c r="G401" s="130" t="s">
        <v>344</v>
      </c>
      <c r="H401" s="131">
        <v>48.96</v>
      </c>
      <c r="I401" s="132"/>
      <c r="J401" s="133">
        <f>ROUND(I401*H401,2)</f>
        <v>0</v>
      </c>
      <c r="K401" s="129" t="s">
        <v>158</v>
      </c>
      <c r="L401" s="32"/>
      <c r="M401" s="134" t="s">
        <v>19</v>
      </c>
      <c r="N401" s="135" t="s">
        <v>42</v>
      </c>
      <c r="P401" s="136">
        <f>O401*H401</f>
        <v>0</v>
      </c>
      <c r="Q401" s="136">
        <v>0</v>
      </c>
      <c r="R401" s="136">
        <f>Q401*H401</f>
        <v>0</v>
      </c>
      <c r="S401" s="136">
        <v>0</v>
      </c>
      <c r="T401" s="137">
        <f>S401*H401</f>
        <v>0</v>
      </c>
      <c r="AR401" s="138" t="s">
        <v>159</v>
      </c>
      <c r="AT401" s="138" t="s">
        <v>154</v>
      </c>
      <c r="AU401" s="138" t="s">
        <v>81</v>
      </c>
      <c r="AY401" s="17" t="s">
        <v>152</v>
      </c>
      <c r="BE401" s="139">
        <f>IF(N401="základní",J401,0)</f>
        <v>0</v>
      </c>
      <c r="BF401" s="139">
        <f>IF(N401="snížená",J401,0)</f>
        <v>0</v>
      </c>
      <c r="BG401" s="139">
        <f>IF(N401="zákl. přenesená",J401,0)</f>
        <v>0</v>
      </c>
      <c r="BH401" s="139">
        <f>IF(N401="sníž. přenesená",J401,0)</f>
        <v>0</v>
      </c>
      <c r="BI401" s="139">
        <f>IF(N401="nulová",J401,0)</f>
        <v>0</v>
      </c>
      <c r="BJ401" s="17" t="s">
        <v>79</v>
      </c>
      <c r="BK401" s="139">
        <f>ROUND(I401*H401,2)</f>
        <v>0</v>
      </c>
      <c r="BL401" s="17" t="s">
        <v>159</v>
      </c>
      <c r="BM401" s="138" t="s">
        <v>647</v>
      </c>
    </row>
    <row r="402" spans="2:65" s="1" customFormat="1">
      <c r="B402" s="32"/>
      <c r="D402" s="140" t="s">
        <v>161</v>
      </c>
      <c r="F402" s="141" t="s">
        <v>648</v>
      </c>
      <c r="I402" s="142"/>
      <c r="L402" s="32"/>
      <c r="M402" s="143"/>
      <c r="T402" s="53"/>
      <c r="AT402" s="17" t="s">
        <v>161</v>
      </c>
      <c r="AU402" s="17" t="s">
        <v>81</v>
      </c>
    </row>
    <row r="403" spans="2:65" s="12" customFormat="1" ht="30.6">
      <c r="B403" s="144"/>
      <c r="D403" s="145" t="s">
        <v>163</v>
      </c>
      <c r="E403" s="146" t="s">
        <v>19</v>
      </c>
      <c r="F403" s="147" t="s">
        <v>649</v>
      </c>
      <c r="H403" s="148">
        <v>48.96</v>
      </c>
      <c r="I403" s="149"/>
      <c r="L403" s="144"/>
      <c r="M403" s="150"/>
      <c r="T403" s="151"/>
      <c r="AT403" s="146" t="s">
        <v>163</v>
      </c>
      <c r="AU403" s="146" t="s">
        <v>81</v>
      </c>
      <c r="AV403" s="12" t="s">
        <v>81</v>
      </c>
      <c r="AW403" s="12" t="s">
        <v>33</v>
      </c>
      <c r="AX403" s="12" t="s">
        <v>79</v>
      </c>
      <c r="AY403" s="146" t="s">
        <v>152</v>
      </c>
    </row>
    <row r="404" spans="2:65" s="1" customFormat="1" ht="33" customHeight="1">
      <c r="B404" s="32"/>
      <c r="C404" s="127" t="s">
        <v>650</v>
      </c>
      <c r="D404" s="127" t="s">
        <v>154</v>
      </c>
      <c r="E404" s="128" t="s">
        <v>651</v>
      </c>
      <c r="F404" s="129" t="s">
        <v>652</v>
      </c>
      <c r="G404" s="130" t="s">
        <v>173</v>
      </c>
      <c r="H404" s="131">
        <v>0.48</v>
      </c>
      <c r="I404" s="132"/>
      <c r="J404" s="133">
        <f>ROUND(I404*H404,2)</f>
        <v>0</v>
      </c>
      <c r="K404" s="129" t="s">
        <v>158</v>
      </c>
      <c r="L404" s="32"/>
      <c r="M404" s="134" t="s">
        <v>19</v>
      </c>
      <c r="N404" s="135" t="s">
        <v>42</v>
      </c>
      <c r="P404" s="136">
        <f>O404*H404</f>
        <v>0</v>
      </c>
      <c r="Q404" s="136">
        <v>2.5018699999999998</v>
      </c>
      <c r="R404" s="136">
        <f>Q404*H404</f>
        <v>1.2008975999999998</v>
      </c>
      <c r="S404" s="136">
        <v>0</v>
      </c>
      <c r="T404" s="137">
        <f>S404*H404</f>
        <v>0</v>
      </c>
      <c r="AR404" s="138" t="s">
        <v>159</v>
      </c>
      <c r="AT404" s="138" t="s">
        <v>154</v>
      </c>
      <c r="AU404" s="138" t="s">
        <v>81</v>
      </c>
      <c r="AY404" s="17" t="s">
        <v>152</v>
      </c>
      <c r="BE404" s="139">
        <f>IF(N404="základní",J404,0)</f>
        <v>0</v>
      </c>
      <c r="BF404" s="139">
        <f>IF(N404="snížená",J404,0)</f>
        <v>0</v>
      </c>
      <c r="BG404" s="139">
        <f>IF(N404="zákl. přenesená",J404,0)</f>
        <v>0</v>
      </c>
      <c r="BH404" s="139">
        <f>IF(N404="sníž. přenesená",J404,0)</f>
        <v>0</v>
      </c>
      <c r="BI404" s="139">
        <f>IF(N404="nulová",J404,0)</f>
        <v>0</v>
      </c>
      <c r="BJ404" s="17" t="s">
        <v>79</v>
      </c>
      <c r="BK404" s="139">
        <f>ROUND(I404*H404,2)</f>
        <v>0</v>
      </c>
      <c r="BL404" s="17" t="s">
        <v>159</v>
      </c>
      <c r="BM404" s="138" t="s">
        <v>653</v>
      </c>
    </row>
    <row r="405" spans="2:65" s="1" customFormat="1">
      <c r="B405" s="32"/>
      <c r="D405" s="140" t="s">
        <v>161</v>
      </c>
      <c r="F405" s="141" t="s">
        <v>654</v>
      </c>
      <c r="I405" s="142"/>
      <c r="L405" s="32"/>
      <c r="M405" s="143"/>
      <c r="T405" s="53"/>
      <c r="AT405" s="17" t="s">
        <v>161</v>
      </c>
      <c r="AU405" s="17" t="s">
        <v>81</v>
      </c>
    </row>
    <row r="406" spans="2:65" s="12" customFormat="1">
      <c r="B406" s="144"/>
      <c r="D406" s="145" t="s">
        <v>163</v>
      </c>
      <c r="E406" s="146" t="s">
        <v>19</v>
      </c>
      <c r="F406" s="147" t="s">
        <v>655</v>
      </c>
      <c r="H406" s="148">
        <v>0.436</v>
      </c>
      <c r="I406" s="149"/>
      <c r="L406" s="144"/>
      <c r="M406" s="150"/>
      <c r="T406" s="151"/>
      <c r="AT406" s="146" t="s">
        <v>163</v>
      </c>
      <c r="AU406" s="146" t="s">
        <v>81</v>
      </c>
      <c r="AV406" s="12" t="s">
        <v>81</v>
      </c>
      <c r="AW406" s="12" t="s">
        <v>33</v>
      </c>
      <c r="AX406" s="12" t="s">
        <v>79</v>
      </c>
      <c r="AY406" s="146" t="s">
        <v>152</v>
      </c>
    </row>
    <row r="407" spans="2:65" s="12" customFormat="1">
      <c r="B407" s="144"/>
      <c r="D407" s="145" t="s">
        <v>163</v>
      </c>
      <c r="F407" s="147" t="s">
        <v>656</v>
      </c>
      <c r="H407" s="148">
        <v>0.48</v>
      </c>
      <c r="I407" s="149"/>
      <c r="L407" s="144"/>
      <c r="M407" s="150"/>
      <c r="T407" s="151"/>
      <c r="AT407" s="146" t="s">
        <v>163</v>
      </c>
      <c r="AU407" s="146" t="s">
        <v>81</v>
      </c>
      <c r="AV407" s="12" t="s">
        <v>81</v>
      </c>
      <c r="AW407" s="12" t="s">
        <v>4</v>
      </c>
      <c r="AX407" s="12" t="s">
        <v>79</v>
      </c>
      <c r="AY407" s="146" t="s">
        <v>152</v>
      </c>
    </row>
    <row r="408" spans="2:65" s="1" customFormat="1" ht="33" customHeight="1">
      <c r="B408" s="32"/>
      <c r="C408" s="127" t="s">
        <v>657</v>
      </c>
      <c r="D408" s="127" t="s">
        <v>154</v>
      </c>
      <c r="E408" s="128" t="s">
        <v>658</v>
      </c>
      <c r="F408" s="129" t="s">
        <v>659</v>
      </c>
      <c r="G408" s="130" t="s">
        <v>173</v>
      </c>
      <c r="H408" s="131">
        <v>7.35</v>
      </c>
      <c r="I408" s="132"/>
      <c r="J408" s="133">
        <f>ROUND(I408*H408,2)</f>
        <v>0</v>
      </c>
      <c r="K408" s="129" t="s">
        <v>158</v>
      </c>
      <c r="L408" s="32"/>
      <c r="M408" s="134" t="s">
        <v>19</v>
      </c>
      <c r="N408" s="135" t="s">
        <v>42</v>
      </c>
      <c r="P408" s="136">
        <f>O408*H408</f>
        <v>0</v>
      </c>
      <c r="Q408" s="136">
        <v>2.5018699999999998</v>
      </c>
      <c r="R408" s="136">
        <f>Q408*H408</f>
        <v>18.388744499999998</v>
      </c>
      <c r="S408" s="136">
        <v>0</v>
      </c>
      <c r="T408" s="137">
        <f>S408*H408</f>
        <v>0</v>
      </c>
      <c r="AR408" s="138" t="s">
        <v>159</v>
      </c>
      <c r="AT408" s="138" t="s">
        <v>154</v>
      </c>
      <c r="AU408" s="138" t="s">
        <v>81</v>
      </c>
      <c r="AY408" s="17" t="s">
        <v>152</v>
      </c>
      <c r="BE408" s="139">
        <f>IF(N408="základní",J408,0)</f>
        <v>0</v>
      </c>
      <c r="BF408" s="139">
        <f>IF(N408="snížená",J408,0)</f>
        <v>0</v>
      </c>
      <c r="BG408" s="139">
        <f>IF(N408="zákl. přenesená",J408,0)</f>
        <v>0</v>
      </c>
      <c r="BH408" s="139">
        <f>IF(N408="sníž. přenesená",J408,0)</f>
        <v>0</v>
      </c>
      <c r="BI408" s="139">
        <f>IF(N408="nulová",J408,0)</f>
        <v>0</v>
      </c>
      <c r="BJ408" s="17" t="s">
        <v>79</v>
      </c>
      <c r="BK408" s="139">
        <f>ROUND(I408*H408,2)</f>
        <v>0</v>
      </c>
      <c r="BL408" s="17" t="s">
        <v>159</v>
      </c>
      <c r="BM408" s="138" t="s">
        <v>660</v>
      </c>
    </row>
    <row r="409" spans="2:65" s="1" customFormat="1">
      <c r="B409" s="32"/>
      <c r="D409" s="140" t="s">
        <v>161</v>
      </c>
      <c r="F409" s="141" t="s">
        <v>661</v>
      </c>
      <c r="I409" s="142"/>
      <c r="L409" s="32"/>
      <c r="M409" s="143"/>
      <c r="T409" s="53"/>
      <c r="AT409" s="17" t="s">
        <v>161</v>
      </c>
      <c r="AU409" s="17" t="s">
        <v>81</v>
      </c>
    </row>
    <row r="410" spans="2:65" s="12" customFormat="1">
      <c r="B410" s="144"/>
      <c r="D410" s="145" t="s">
        <v>163</v>
      </c>
      <c r="E410" s="146" t="s">
        <v>19</v>
      </c>
      <c r="F410" s="147" t="s">
        <v>662</v>
      </c>
      <c r="H410" s="148">
        <v>7</v>
      </c>
      <c r="I410" s="149"/>
      <c r="L410" s="144"/>
      <c r="M410" s="150"/>
      <c r="T410" s="151"/>
      <c r="AT410" s="146" t="s">
        <v>163</v>
      </c>
      <c r="AU410" s="146" t="s">
        <v>81</v>
      </c>
      <c r="AV410" s="12" t="s">
        <v>81</v>
      </c>
      <c r="AW410" s="12" t="s">
        <v>33</v>
      </c>
      <c r="AX410" s="12" t="s">
        <v>79</v>
      </c>
      <c r="AY410" s="146" t="s">
        <v>152</v>
      </c>
    </row>
    <row r="411" spans="2:65" s="12" customFormat="1">
      <c r="B411" s="144"/>
      <c r="D411" s="145" t="s">
        <v>163</v>
      </c>
      <c r="F411" s="147" t="s">
        <v>663</v>
      </c>
      <c r="H411" s="148">
        <v>7.35</v>
      </c>
      <c r="I411" s="149"/>
      <c r="L411" s="144"/>
      <c r="M411" s="150"/>
      <c r="T411" s="151"/>
      <c r="AT411" s="146" t="s">
        <v>163</v>
      </c>
      <c r="AU411" s="146" t="s">
        <v>81</v>
      </c>
      <c r="AV411" s="12" t="s">
        <v>81</v>
      </c>
      <c r="AW411" s="12" t="s">
        <v>4</v>
      </c>
      <c r="AX411" s="12" t="s">
        <v>79</v>
      </c>
      <c r="AY411" s="146" t="s">
        <v>152</v>
      </c>
    </row>
    <row r="412" spans="2:65" s="1" customFormat="1" ht="33" customHeight="1">
      <c r="B412" s="32"/>
      <c r="C412" s="127" t="s">
        <v>664</v>
      </c>
      <c r="D412" s="127" t="s">
        <v>154</v>
      </c>
      <c r="E412" s="128" t="s">
        <v>665</v>
      </c>
      <c r="F412" s="129" t="s">
        <v>666</v>
      </c>
      <c r="G412" s="130" t="s">
        <v>173</v>
      </c>
      <c r="H412" s="131">
        <v>14.7</v>
      </c>
      <c r="I412" s="132"/>
      <c r="J412" s="133">
        <f>ROUND(I412*H412,2)</f>
        <v>0</v>
      </c>
      <c r="K412" s="129" t="s">
        <v>158</v>
      </c>
      <c r="L412" s="32"/>
      <c r="M412" s="134" t="s">
        <v>19</v>
      </c>
      <c r="N412" s="135" t="s">
        <v>42</v>
      </c>
      <c r="P412" s="136">
        <f>O412*H412</f>
        <v>0</v>
      </c>
      <c r="Q412" s="136">
        <v>2.5018699999999998</v>
      </c>
      <c r="R412" s="136">
        <f>Q412*H412</f>
        <v>36.777488999999996</v>
      </c>
      <c r="S412" s="136">
        <v>0</v>
      </c>
      <c r="T412" s="137">
        <f>S412*H412</f>
        <v>0</v>
      </c>
      <c r="AR412" s="138" t="s">
        <v>159</v>
      </c>
      <c r="AT412" s="138" t="s">
        <v>154</v>
      </c>
      <c r="AU412" s="138" t="s">
        <v>81</v>
      </c>
      <c r="AY412" s="17" t="s">
        <v>152</v>
      </c>
      <c r="BE412" s="139">
        <f>IF(N412="základní",J412,0)</f>
        <v>0</v>
      </c>
      <c r="BF412" s="139">
        <f>IF(N412="snížená",J412,0)</f>
        <v>0</v>
      </c>
      <c r="BG412" s="139">
        <f>IF(N412="zákl. přenesená",J412,0)</f>
        <v>0</v>
      </c>
      <c r="BH412" s="139">
        <f>IF(N412="sníž. přenesená",J412,0)</f>
        <v>0</v>
      </c>
      <c r="BI412" s="139">
        <f>IF(N412="nulová",J412,0)</f>
        <v>0</v>
      </c>
      <c r="BJ412" s="17" t="s">
        <v>79</v>
      </c>
      <c r="BK412" s="139">
        <f>ROUND(I412*H412,2)</f>
        <v>0</v>
      </c>
      <c r="BL412" s="17" t="s">
        <v>159</v>
      </c>
      <c r="BM412" s="138" t="s">
        <v>667</v>
      </c>
    </row>
    <row r="413" spans="2:65" s="1" customFormat="1">
      <c r="B413" s="32"/>
      <c r="D413" s="140" t="s">
        <v>161</v>
      </c>
      <c r="F413" s="141" t="s">
        <v>668</v>
      </c>
      <c r="I413" s="142"/>
      <c r="L413" s="32"/>
      <c r="M413" s="143"/>
      <c r="T413" s="53"/>
      <c r="AT413" s="17" t="s">
        <v>161</v>
      </c>
      <c r="AU413" s="17" t="s">
        <v>81</v>
      </c>
    </row>
    <row r="414" spans="2:65" s="12" customFormat="1">
      <c r="B414" s="144"/>
      <c r="D414" s="145" t="s">
        <v>163</v>
      </c>
      <c r="E414" s="146" t="s">
        <v>19</v>
      </c>
      <c r="F414" s="147" t="s">
        <v>669</v>
      </c>
      <c r="H414" s="148">
        <v>14</v>
      </c>
      <c r="I414" s="149"/>
      <c r="L414" s="144"/>
      <c r="M414" s="150"/>
      <c r="T414" s="151"/>
      <c r="AT414" s="146" t="s">
        <v>163</v>
      </c>
      <c r="AU414" s="146" t="s">
        <v>81</v>
      </c>
      <c r="AV414" s="12" t="s">
        <v>81</v>
      </c>
      <c r="AW414" s="12" t="s">
        <v>33</v>
      </c>
      <c r="AX414" s="12" t="s">
        <v>79</v>
      </c>
      <c r="AY414" s="146" t="s">
        <v>152</v>
      </c>
    </row>
    <row r="415" spans="2:65" s="12" customFormat="1">
      <c r="B415" s="144"/>
      <c r="D415" s="145" t="s">
        <v>163</v>
      </c>
      <c r="F415" s="147" t="s">
        <v>670</v>
      </c>
      <c r="H415" s="148">
        <v>14.7</v>
      </c>
      <c r="I415" s="149"/>
      <c r="L415" s="144"/>
      <c r="M415" s="150"/>
      <c r="T415" s="151"/>
      <c r="AT415" s="146" t="s">
        <v>163</v>
      </c>
      <c r="AU415" s="146" t="s">
        <v>81</v>
      </c>
      <c r="AV415" s="12" t="s">
        <v>81</v>
      </c>
      <c r="AW415" s="12" t="s">
        <v>4</v>
      </c>
      <c r="AX415" s="12" t="s">
        <v>79</v>
      </c>
      <c r="AY415" s="146" t="s">
        <v>152</v>
      </c>
    </row>
    <row r="416" spans="2:65" s="1" customFormat="1" ht="33" customHeight="1">
      <c r="B416" s="32"/>
      <c r="C416" s="127" t="s">
        <v>671</v>
      </c>
      <c r="D416" s="127" t="s">
        <v>154</v>
      </c>
      <c r="E416" s="128" t="s">
        <v>672</v>
      </c>
      <c r="F416" s="129" t="s">
        <v>673</v>
      </c>
      <c r="G416" s="130" t="s">
        <v>173</v>
      </c>
      <c r="H416" s="131">
        <v>0.48</v>
      </c>
      <c r="I416" s="132"/>
      <c r="J416" s="133">
        <f>ROUND(I416*H416,2)</f>
        <v>0</v>
      </c>
      <c r="K416" s="129" t="s">
        <v>158</v>
      </c>
      <c r="L416" s="32"/>
      <c r="M416" s="134" t="s">
        <v>19</v>
      </c>
      <c r="N416" s="135" t="s">
        <v>42</v>
      </c>
      <c r="P416" s="136">
        <f>O416*H416</f>
        <v>0</v>
      </c>
      <c r="Q416" s="136">
        <v>0</v>
      </c>
      <c r="R416" s="136">
        <f>Q416*H416</f>
        <v>0</v>
      </c>
      <c r="S416" s="136">
        <v>0</v>
      </c>
      <c r="T416" s="137">
        <f>S416*H416</f>
        <v>0</v>
      </c>
      <c r="AR416" s="138" t="s">
        <v>159</v>
      </c>
      <c r="AT416" s="138" t="s">
        <v>154</v>
      </c>
      <c r="AU416" s="138" t="s">
        <v>81</v>
      </c>
      <c r="AY416" s="17" t="s">
        <v>152</v>
      </c>
      <c r="BE416" s="139">
        <f>IF(N416="základní",J416,0)</f>
        <v>0</v>
      </c>
      <c r="BF416" s="139">
        <f>IF(N416="snížená",J416,0)</f>
        <v>0</v>
      </c>
      <c r="BG416" s="139">
        <f>IF(N416="zákl. přenesená",J416,0)</f>
        <v>0</v>
      </c>
      <c r="BH416" s="139">
        <f>IF(N416="sníž. přenesená",J416,0)</f>
        <v>0</v>
      </c>
      <c r="BI416" s="139">
        <f>IF(N416="nulová",J416,0)</f>
        <v>0</v>
      </c>
      <c r="BJ416" s="17" t="s">
        <v>79</v>
      </c>
      <c r="BK416" s="139">
        <f>ROUND(I416*H416,2)</f>
        <v>0</v>
      </c>
      <c r="BL416" s="17" t="s">
        <v>159</v>
      </c>
      <c r="BM416" s="138" t="s">
        <v>674</v>
      </c>
    </row>
    <row r="417" spans="2:65" s="1" customFormat="1">
      <c r="B417" s="32"/>
      <c r="D417" s="140" t="s">
        <v>161</v>
      </c>
      <c r="F417" s="141" t="s">
        <v>675</v>
      </c>
      <c r="I417" s="142"/>
      <c r="L417" s="32"/>
      <c r="M417" s="143"/>
      <c r="T417" s="53"/>
      <c r="AT417" s="17" t="s">
        <v>161</v>
      </c>
      <c r="AU417" s="17" t="s">
        <v>81</v>
      </c>
    </row>
    <row r="418" spans="2:65" s="12" customFormat="1">
      <c r="B418" s="144"/>
      <c r="D418" s="145" t="s">
        <v>163</v>
      </c>
      <c r="E418" s="146" t="s">
        <v>19</v>
      </c>
      <c r="F418" s="147" t="s">
        <v>676</v>
      </c>
      <c r="H418" s="148">
        <v>0.48</v>
      </c>
      <c r="I418" s="149"/>
      <c r="L418" s="144"/>
      <c r="M418" s="150"/>
      <c r="T418" s="151"/>
      <c r="AT418" s="146" t="s">
        <v>163</v>
      </c>
      <c r="AU418" s="146" t="s">
        <v>81</v>
      </c>
      <c r="AV418" s="12" t="s">
        <v>81</v>
      </c>
      <c r="AW418" s="12" t="s">
        <v>33</v>
      </c>
      <c r="AX418" s="12" t="s">
        <v>79</v>
      </c>
      <c r="AY418" s="146" t="s">
        <v>152</v>
      </c>
    </row>
    <row r="419" spans="2:65" s="1" customFormat="1" ht="37.799999999999997" customHeight="1">
      <c r="B419" s="32"/>
      <c r="C419" s="127" t="s">
        <v>677</v>
      </c>
      <c r="D419" s="127" t="s">
        <v>154</v>
      </c>
      <c r="E419" s="128" t="s">
        <v>678</v>
      </c>
      <c r="F419" s="129" t="s">
        <v>679</v>
      </c>
      <c r="G419" s="130" t="s">
        <v>173</v>
      </c>
      <c r="H419" s="131">
        <v>14.7</v>
      </c>
      <c r="I419" s="132"/>
      <c r="J419" s="133">
        <f>ROUND(I419*H419,2)</f>
        <v>0</v>
      </c>
      <c r="K419" s="129" t="s">
        <v>158</v>
      </c>
      <c r="L419" s="32"/>
      <c r="M419" s="134" t="s">
        <v>19</v>
      </c>
      <c r="N419" s="135" t="s">
        <v>42</v>
      </c>
      <c r="P419" s="136">
        <f>O419*H419</f>
        <v>0</v>
      </c>
      <c r="Q419" s="136">
        <v>0</v>
      </c>
      <c r="R419" s="136">
        <f>Q419*H419</f>
        <v>0</v>
      </c>
      <c r="S419" s="136">
        <v>0</v>
      </c>
      <c r="T419" s="137">
        <f>S419*H419</f>
        <v>0</v>
      </c>
      <c r="AR419" s="138" t="s">
        <v>159</v>
      </c>
      <c r="AT419" s="138" t="s">
        <v>154</v>
      </c>
      <c r="AU419" s="138" t="s">
        <v>81</v>
      </c>
      <c r="AY419" s="17" t="s">
        <v>152</v>
      </c>
      <c r="BE419" s="139">
        <f>IF(N419="základní",J419,0)</f>
        <v>0</v>
      </c>
      <c r="BF419" s="139">
        <f>IF(N419="snížená",J419,0)</f>
        <v>0</v>
      </c>
      <c r="BG419" s="139">
        <f>IF(N419="zákl. přenesená",J419,0)</f>
        <v>0</v>
      </c>
      <c r="BH419" s="139">
        <f>IF(N419="sníž. přenesená",J419,0)</f>
        <v>0</v>
      </c>
      <c r="BI419" s="139">
        <f>IF(N419="nulová",J419,0)</f>
        <v>0</v>
      </c>
      <c r="BJ419" s="17" t="s">
        <v>79</v>
      </c>
      <c r="BK419" s="139">
        <f>ROUND(I419*H419,2)</f>
        <v>0</v>
      </c>
      <c r="BL419" s="17" t="s">
        <v>159</v>
      </c>
      <c r="BM419" s="138" t="s">
        <v>680</v>
      </c>
    </row>
    <row r="420" spans="2:65" s="1" customFormat="1">
      <c r="B420" s="32"/>
      <c r="D420" s="140" t="s">
        <v>161</v>
      </c>
      <c r="F420" s="141" t="s">
        <v>681</v>
      </c>
      <c r="I420" s="142"/>
      <c r="L420" s="32"/>
      <c r="M420" s="143"/>
      <c r="T420" s="53"/>
      <c r="AT420" s="17" t="s">
        <v>161</v>
      </c>
      <c r="AU420" s="17" t="s">
        <v>81</v>
      </c>
    </row>
    <row r="421" spans="2:65" s="12" customFormat="1">
      <c r="B421" s="144"/>
      <c r="D421" s="145" t="s">
        <v>163</v>
      </c>
      <c r="E421" s="146" t="s">
        <v>19</v>
      </c>
      <c r="F421" s="147" t="s">
        <v>682</v>
      </c>
      <c r="H421" s="148">
        <v>14.7</v>
      </c>
      <c r="I421" s="149"/>
      <c r="L421" s="144"/>
      <c r="M421" s="150"/>
      <c r="T421" s="151"/>
      <c r="AT421" s="146" t="s">
        <v>163</v>
      </c>
      <c r="AU421" s="146" t="s">
        <v>81</v>
      </c>
      <c r="AV421" s="12" t="s">
        <v>81</v>
      </c>
      <c r="AW421" s="12" t="s">
        <v>33</v>
      </c>
      <c r="AX421" s="12" t="s">
        <v>79</v>
      </c>
      <c r="AY421" s="146" t="s">
        <v>152</v>
      </c>
    </row>
    <row r="422" spans="2:65" s="1" customFormat="1" ht="44.25" customHeight="1">
      <c r="B422" s="32"/>
      <c r="C422" s="127" t="s">
        <v>683</v>
      </c>
      <c r="D422" s="127" t="s">
        <v>154</v>
      </c>
      <c r="E422" s="128" t="s">
        <v>684</v>
      </c>
      <c r="F422" s="129" t="s">
        <v>685</v>
      </c>
      <c r="G422" s="130" t="s">
        <v>173</v>
      </c>
      <c r="H422" s="131">
        <v>7.35</v>
      </c>
      <c r="I422" s="132"/>
      <c r="J422" s="133">
        <f>ROUND(I422*H422,2)</f>
        <v>0</v>
      </c>
      <c r="K422" s="129" t="s">
        <v>158</v>
      </c>
      <c r="L422" s="32"/>
      <c r="M422" s="134" t="s">
        <v>19</v>
      </c>
      <c r="N422" s="135" t="s">
        <v>42</v>
      </c>
      <c r="P422" s="136">
        <f>O422*H422</f>
        <v>0</v>
      </c>
      <c r="Q422" s="136">
        <v>0</v>
      </c>
      <c r="R422" s="136">
        <f>Q422*H422</f>
        <v>0</v>
      </c>
      <c r="S422" s="136">
        <v>0</v>
      </c>
      <c r="T422" s="137">
        <f>S422*H422</f>
        <v>0</v>
      </c>
      <c r="AR422" s="138" t="s">
        <v>159</v>
      </c>
      <c r="AT422" s="138" t="s">
        <v>154</v>
      </c>
      <c r="AU422" s="138" t="s">
        <v>81</v>
      </c>
      <c r="AY422" s="17" t="s">
        <v>152</v>
      </c>
      <c r="BE422" s="139">
        <f>IF(N422="základní",J422,0)</f>
        <v>0</v>
      </c>
      <c r="BF422" s="139">
        <f>IF(N422="snížená",J422,0)</f>
        <v>0</v>
      </c>
      <c r="BG422" s="139">
        <f>IF(N422="zákl. přenesená",J422,0)</f>
        <v>0</v>
      </c>
      <c r="BH422" s="139">
        <f>IF(N422="sníž. přenesená",J422,0)</f>
        <v>0</v>
      </c>
      <c r="BI422" s="139">
        <f>IF(N422="nulová",J422,0)</f>
        <v>0</v>
      </c>
      <c r="BJ422" s="17" t="s">
        <v>79</v>
      </c>
      <c r="BK422" s="139">
        <f>ROUND(I422*H422,2)</f>
        <v>0</v>
      </c>
      <c r="BL422" s="17" t="s">
        <v>159</v>
      </c>
      <c r="BM422" s="138" t="s">
        <v>686</v>
      </c>
    </row>
    <row r="423" spans="2:65" s="1" customFormat="1">
      <c r="B423" s="32"/>
      <c r="D423" s="140" t="s">
        <v>161</v>
      </c>
      <c r="F423" s="141" t="s">
        <v>687</v>
      </c>
      <c r="I423" s="142"/>
      <c r="L423" s="32"/>
      <c r="M423" s="143"/>
      <c r="T423" s="53"/>
      <c r="AT423" s="17" t="s">
        <v>161</v>
      </c>
      <c r="AU423" s="17" t="s">
        <v>81</v>
      </c>
    </row>
    <row r="424" spans="2:65" s="12" customFormat="1">
      <c r="B424" s="144"/>
      <c r="D424" s="145" t="s">
        <v>163</v>
      </c>
      <c r="E424" s="146" t="s">
        <v>19</v>
      </c>
      <c r="F424" s="147" t="s">
        <v>688</v>
      </c>
      <c r="H424" s="148">
        <v>7.35</v>
      </c>
      <c r="I424" s="149"/>
      <c r="L424" s="144"/>
      <c r="M424" s="150"/>
      <c r="T424" s="151"/>
      <c r="AT424" s="146" t="s">
        <v>163</v>
      </c>
      <c r="AU424" s="146" t="s">
        <v>81</v>
      </c>
      <c r="AV424" s="12" t="s">
        <v>81</v>
      </c>
      <c r="AW424" s="12" t="s">
        <v>33</v>
      </c>
      <c r="AX424" s="12" t="s">
        <v>79</v>
      </c>
      <c r="AY424" s="146" t="s">
        <v>152</v>
      </c>
    </row>
    <row r="425" spans="2:65" s="1" customFormat="1" ht="37.799999999999997" customHeight="1">
      <c r="B425" s="32"/>
      <c r="C425" s="127" t="s">
        <v>689</v>
      </c>
      <c r="D425" s="127" t="s">
        <v>154</v>
      </c>
      <c r="E425" s="128" t="s">
        <v>690</v>
      </c>
      <c r="F425" s="129" t="s">
        <v>691</v>
      </c>
      <c r="G425" s="130" t="s">
        <v>173</v>
      </c>
      <c r="H425" s="131">
        <v>14.7</v>
      </c>
      <c r="I425" s="132"/>
      <c r="J425" s="133">
        <f>ROUND(I425*H425,2)</f>
        <v>0</v>
      </c>
      <c r="K425" s="129" t="s">
        <v>158</v>
      </c>
      <c r="L425" s="32"/>
      <c r="M425" s="134" t="s">
        <v>19</v>
      </c>
      <c r="N425" s="135" t="s">
        <v>42</v>
      </c>
      <c r="P425" s="136">
        <f>O425*H425</f>
        <v>0</v>
      </c>
      <c r="Q425" s="136">
        <v>2.0199999999999999E-2</v>
      </c>
      <c r="R425" s="136">
        <f>Q425*H425</f>
        <v>0.29693999999999998</v>
      </c>
      <c r="S425" s="136">
        <v>0</v>
      </c>
      <c r="T425" s="137">
        <f>S425*H425</f>
        <v>0</v>
      </c>
      <c r="AR425" s="138" t="s">
        <v>159</v>
      </c>
      <c r="AT425" s="138" t="s">
        <v>154</v>
      </c>
      <c r="AU425" s="138" t="s">
        <v>81</v>
      </c>
      <c r="AY425" s="17" t="s">
        <v>152</v>
      </c>
      <c r="BE425" s="139">
        <f>IF(N425="základní",J425,0)</f>
        <v>0</v>
      </c>
      <c r="BF425" s="139">
        <f>IF(N425="snížená",J425,0)</f>
        <v>0</v>
      </c>
      <c r="BG425" s="139">
        <f>IF(N425="zákl. přenesená",J425,0)</f>
        <v>0</v>
      </c>
      <c r="BH425" s="139">
        <f>IF(N425="sníž. přenesená",J425,0)</f>
        <v>0</v>
      </c>
      <c r="BI425" s="139">
        <f>IF(N425="nulová",J425,0)</f>
        <v>0</v>
      </c>
      <c r="BJ425" s="17" t="s">
        <v>79</v>
      </c>
      <c r="BK425" s="139">
        <f>ROUND(I425*H425,2)</f>
        <v>0</v>
      </c>
      <c r="BL425" s="17" t="s">
        <v>159</v>
      </c>
      <c r="BM425" s="138" t="s">
        <v>692</v>
      </c>
    </row>
    <row r="426" spans="2:65" s="1" customFormat="1">
      <c r="B426" s="32"/>
      <c r="D426" s="140" t="s">
        <v>161</v>
      </c>
      <c r="F426" s="141" t="s">
        <v>693</v>
      </c>
      <c r="I426" s="142"/>
      <c r="L426" s="32"/>
      <c r="M426" s="143"/>
      <c r="T426" s="53"/>
      <c r="AT426" s="17" t="s">
        <v>161</v>
      </c>
      <c r="AU426" s="17" t="s">
        <v>81</v>
      </c>
    </row>
    <row r="427" spans="2:65" s="12" customFormat="1">
      <c r="B427" s="144"/>
      <c r="D427" s="145" t="s">
        <v>163</v>
      </c>
      <c r="E427" s="146" t="s">
        <v>19</v>
      </c>
      <c r="F427" s="147" t="s">
        <v>694</v>
      </c>
      <c r="H427" s="148">
        <v>14.7</v>
      </c>
      <c r="I427" s="149"/>
      <c r="L427" s="144"/>
      <c r="M427" s="150"/>
      <c r="T427" s="151"/>
      <c r="AT427" s="146" t="s">
        <v>163</v>
      </c>
      <c r="AU427" s="146" t="s">
        <v>81</v>
      </c>
      <c r="AV427" s="12" t="s">
        <v>81</v>
      </c>
      <c r="AW427" s="12" t="s">
        <v>33</v>
      </c>
      <c r="AX427" s="12" t="s">
        <v>79</v>
      </c>
      <c r="AY427" s="146" t="s">
        <v>152</v>
      </c>
    </row>
    <row r="428" spans="2:65" s="1" customFormat="1" ht="21.75" customHeight="1">
      <c r="B428" s="32"/>
      <c r="C428" s="127" t="s">
        <v>695</v>
      </c>
      <c r="D428" s="127" t="s">
        <v>154</v>
      </c>
      <c r="E428" s="128" t="s">
        <v>696</v>
      </c>
      <c r="F428" s="129" t="s">
        <v>697</v>
      </c>
      <c r="G428" s="130" t="s">
        <v>220</v>
      </c>
      <c r="H428" s="131">
        <v>0.379</v>
      </c>
      <c r="I428" s="132"/>
      <c r="J428" s="133">
        <f>ROUND(I428*H428,2)</f>
        <v>0</v>
      </c>
      <c r="K428" s="129" t="s">
        <v>158</v>
      </c>
      <c r="L428" s="32"/>
      <c r="M428" s="134" t="s">
        <v>19</v>
      </c>
      <c r="N428" s="135" t="s">
        <v>42</v>
      </c>
      <c r="P428" s="136">
        <f>O428*H428</f>
        <v>0</v>
      </c>
      <c r="Q428" s="136">
        <v>1.06277</v>
      </c>
      <c r="R428" s="136">
        <f>Q428*H428</f>
        <v>0.40278983000000002</v>
      </c>
      <c r="S428" s="136">
        <v>0</v>
      </c>
      <c r="T428" s="137">
        <f>S428*H428</f>
        <v>0</v>
      </c>
      <c r="AR428" s="138" t="s">
        <v>159</v>
      </c>
      <c r="AT428" s="138" t="s">
        <v>154</v>
      </c>
      <c r="AU428" s="138" t="s">
        <v>81</v>
      </c>
      <c r="AY428" s="17" t="s">
        <v>152</v>
      </c>
      <c r="BE428" s="139">
        <f>IF(N428="základní",J428,0)</f>
        <v>0</v>
      </c>
      <c r="BF428" s="139">
        <f>IF(N428="snížená",J428,0)</f>
        <v>0</v>
      </c>
      <c r="BG428" s="139">
        <f>IF(N428="zákl. přenesená",J428,0)</f>
        <v>0</v>
      </c>
      <c r="BH428" s="139">
        <f>IF(N428="sníž. přenesená",J428,0)</f>
        <v>0</v>
      </c>
      <c r="BI428" s="139">
        <f>IF(N428="nulová",J428,0)</f>
        <v>0</v>
      </c>
      <c r="BJ428" s="17" t="s">
        <v>79</v>
      </c>
      <c r="BK428" s="139">
        <f>ROUND(I428*H428,2)</f>
        <v>0</v>
      </c>
      <c r="BL428" s="17" t="s">
        <v>159</v>
      </c>
      <c r="BM428" s="138" t="s">
        <v>698</v>
      </c>
    </row>
    <row r="429" spans="2:65" s="1" customFormat="1">
      <c r="B429" s="32"/>
      <c r="D429" s="140" t="s">
        <v>161</v>
      </c>
      <c r="F429" s="141" t="s">
        <v>699</v>
      </c>
      <c r="I429" s="142"/>
      <c r="L429" s="32"/>
      <c r="M429" s="143"/>
      <c r="T429" s="53"/>
      <c r="AT429" s="17" t="s">
        <v>161</v>
      </c>
      <c r="AU429" s="17" t="s">
        <v>81</v>
      </c>
    </row>
    <row r="430" spans="2:65" s="12" customFormat="1">
      <c r="B430" s="144"/>
      <c r="D430" s="145" t="s">
        <v>163</v>
      </c>
      <c r="E430" s="146" t="s">
        <v>19</v>
      </c>
      <c r="F430" s="147" t="s">
        <v>700</v>
      </c>
      <c r="H430" s="148">
        <v>0.30299999999999999</v>
      </c>
      <c r="I430" s="149"/>
      <c r="L430" s="144"/>
      <c r="M430" s="150"/>
      <c r="T430" s="151"/>
      <c r="AT430" s="146" t="s">
        <v>163</v>
      </c>
      <c r="AU430" s="146" t="s">
        <v>81</v>
      </c>
      <c r="AV430" s="12" t="s">
        <v>81</v>
      </c>
      <c r="AW430" s="12" t="s">
        <v>33</v>
      </c>
      <c r="AX430" s="12" t="s">
        <v>79</v>
      </c>
      <c r="AY430" s="146" t="s">
        <v>152</v>
      </c>
    </row>
    <row r="431" spans="2:65" s="12" customFormat="1">
      <c r="B431" s="144"/>
      <c r="D431" s="145" t="s">
        <v>163</v>
      </c>
      <c r="F431" s="147" t="s">
        <v>701</v>
      </c>
      <c r="H431" s="148">
        <v>0.379</v>
      </c>
      <c r="I431" s="149"/>
      <c r="L431" s="144"/>
      <c r="M431" s="150"/>
      <c r="T431" s="151"/>
      <c r="AT431" s="146" t="s">
        <v>163</v>
      </c>
      <c r="AU431" s="146" t="s">
        <v>81</v>
      </c>
      <c r="AV431" s="12" t="s">
        <v>81</v>
      </c>
      <c r="AW431" s="12" t="s">
        <v>4</v>
      </c>
      <c r="AX431" s="12" t="s">
        <v>79</v>
      </c>
      <c r="AY431" s="146" t="s">
        <v>152</v>
      </c>
    </row>
    <row r="432" spans="2:65" s="1" customFormat="1" ht="24.15" customHeight="1">
      <c r="B432" s="32"/>
      <c r="C432" s="127" t="s">
        <v>702</v>
      </c>
      <c r="D432" s="127" t="s">
        <v>154</v>
      </c>
      <c r="E432" s="128" t="s">
        <v>703</v>
      </c>
      <c r="F432" s="129" t="s">
        <v>704</v>
      </c>
      <c r="G432" s="130" t="s">
        <v>157</v>
      </c>
      <c r="H432" s="131">
        <v>70</v>
      </c>
      <c r="I432" s="132"/>
      <c r="J432" s="133">
        <f>ROUND(I432*H432,2)</f>
        <v>0</v>
      </c>
      <c r="K432" s="129" t="s">
        <v>158</v>
      </c>
      <c r="L432" s="32"/>
      <c r="M432" s="134" t="s">
        <v>19</v>
      </c>
      <c r="N432" s="135" t="s">
        <v>42</v>
      </c>
      <c r="P432" s="136">
        <f>O432*H432</f>
        <v>0</v>
      </c>
      <c r="Q432" s="136">
        <v>1.2999999999999999E-4</v>
      </c>
      <c r="R432" s="136">
        <f>Q432*H432</f>
        <v>9.0999999999999987E-3</v>
      </c>
      <c r="S432" s="136">
        <v>0</v>
      </c>
      <c r="T432" s="137">
        <f>S432*H432</f>
        <v>0</v>
      </c>
      <c r="AR432" s="138" t="s">
        <v>159</v>
      </c>
      <c r="AT432" s="138" t="s">
        <v>154</v>
      </c>
      <c r="AU432" s="138" t="s">
        <v>81</v>
      </c>
      <c r="AY432" s="17" t="s">
        <v>152</v>
      </c>
      <c r="BE432" s="139">
        <f>IF(N432="základní",J432,0)</f>
        <v>0</v>
      </c>
      <c r="BF432" s="139">
        <f>IF(N432="snížená",J432,0)</f>
        <v>0</v>
      </c>
      <c r="BG432" s="139">
        <f>IF(N432="zákl. přenesená",J432,0)</f>
        <v>0</v>
      </c>
      <c r="BH432" s="139">
        <f>IF(N432="sníž. přenesená",J432,0)</f>
        <v>0</v>
      </c>
      <c r="BI432" s="139">
        <f>IF(N432="nulová",J432,0)</f>
        <v>0</v>
      </c>
      <c r="BJ432" s="17" t="s">
        <v>79</v>
      </c>
      <c r="BK432" s="139">
        <f>ROUND(I432*H432,2)</f>
        <v>0</v>
      </c>
      <c r="BL432" s="17" t="s">
        <v>159</v>
      </c>
      <c r="BM432" s="138" t="s">
        <v>705</v>
      </c>
    </row>
    <row r="433" spans="2:65" s="1" customFormat="1">
      <c r="B433" s="32"/>
      <c r="D433" s="140" t="s">
        <v>161</v>
      </c>
      <c r="F433" s="141" t="s">
        <v>706</v>
      </c>
      <c r="I433" s="142"/>
      <c r="L433" s="32"/>
      <c r="M433" s="143"/>
      <c r="T433" s="53"/>
      <c r="AT433" s="17" t="s">
        <v>161</v>
      </c>
      <c r="AU433" s="17" t="s">
        <v>81</v>
      </c>
    </row>
    <row r="434" spans="2:65" s="12" customFormat="1">
      <c r="B434" s="144"/>
      <c r="D434" s="145" t="s">
        <v>163</v>
      </c>
      <c r="E434" s="146" t="s">
        <v>19</v>
      </c>
      <c r="F434" s="147" t="s">
        <v>605</v>
      </c>
      <c r="H434" s="148">
        <v>70</v>
      </c>
      <c r="I434" s="149"/>
      <c r="L434" s="144"/>
      <c r="M434" s="150"/>
      <c r="T434" s="151"/>
      <c r="AT434" s="146" t="s">
        <v>163</v>
      </c>
      <c r="AU434" s="146" t="s">
        <v>81</v>
      </c>
      <c r="AV434" s="12" t="s">
        <v>81</v>
      </c>
      <c r="AW434" s="12" t="s">
        <v>33</v>
      </c>
      <c r="AX434" s="12" t="s">
        <v>79</v>
      </c>
      <c r="AY434" s="146" t="s">
        <v>152</v>
      </c>
    </row>
    <row r="435" spans="2:65" s="1" customFormat="1" ht="37.799999999999997" customHeight="1">
      <c r="B435" s="32"/>
      <c r="C435" s="127" t="s">
        <v>707</v>
      </c>
      <c r="D435" s="127" t="s">
        <v>154</v>
      </c>
      <c r="E435" s="128" t="s">
        <v>708</v>
      </c>
      <c r="F435" s="129" t="s">
        <v>709</v>
      </c>
      <c r="G435" s="130" t="s">
        <v>157</v>
      </c>
      <c r="H435" s="131">
        <v>70</v>
      </c>
      <c r="I435" s="132"/>
      <c r="J435" s="133">
        <f>ROUND(I435*H435,2)</f>
        <v>0</v>
      </c>
      <c r="K435" s="129" t="s">
        <v>158</v>
      </c>
      <c r="L435" s="32"/>
      <c r="M435" s="134" t="s">
        <v>19</v>
      </c>
      <c r="N435" s="135" t="s">
        <v>42</v>
      </c>
      <c r="P435" s="136">
        <f>O435*H435</f>
        <v>0</v>
      </c>
      <c r="Q435" s="136">
        <v>5.2399999999999999E-3</v>
      </c>
      <c r="R435" s="136">
        <f>Q435*H435</f>
        <v>0.36680000000000001</v>
      </c>
      <c r="S435" s="136">
        <v>0</v>
      </c>
      <c r="T435" s="137">
        <f>S435*H435</f>
        <v>0</v>
      </c>
      <c r="AR435" s="138" t="s">
        <v>159</v>
      </c>
      <c r="AT435" s="138" t="s">
        <v>154</v>
      </c>
      <c r="AU435" s="138" t="s">
        <v>81</v>
      </c>
      <c r="AY435" s="17" t="s">
        <v>152</v>
      </c>
      <c r="BE435" s="139">
        <f>IF(N435="základní",J435,0)</f>
        <v>0</v>
      </c>
      <c r="BF435" s="139">
        <f>IF(N435="snížená",J435,0)</f>
        <v>0</v>
      </c>
      <c r="BG435" s="139">
        <f>IF(N435="zákl. přenesená",J435,0)</f>
        <v>0</v>
      </c>
      <c r="BH435" s="139">
        <f>IF(N435="sníž. přenesená",J435,0)</f>
        <v>0</v>
      </c>
      <c r="BI435" s="139">
        <f>IF(N435="nulová",J435,0)</f>
        <v>0</v>
      </c>
      <c r="BJ435" s="17" t="s">
        <v>79</v>
      </c>
      <c r="BK435" s="139">
        <f>ROUND(I435*H435,2)</f>
        <v>0</v>
      </c>
      <c r="BL435" s="17" t="s">
        <v>159</v>
      </c>
      <c r="BM435" s="138" t="s">
        <v>710</v>
      </c>
    </row>
    <row r="436" spans="2:65" s="1" customFormat="1">
      <c r="B436" s="32"/>
      <c r="D436" s="140" t="s">
        <v>161</v>
      </c>
      <c r="F436" s="141" t="s">
        <v>711</v>
      </c>
      <c r="I436" s="142"/>
      <c r="L436" s="32"/>
      <c r="M436" s="143"/>
      <c r="T436" s="53"/>
      <c r="AT436" s="17" t="s">
        <v>161</v>
      </c>
      <c r="AU436" s="17" t="s">
        <v>81</v>
      </c>
    </row>
    <row r="437" spans="2:65" s="12" customFormat="1">
      <c r="B437" s="144"/>
      <c r="D437" s="145" t="s">
        <v>163</v>
      </c>
      <c r="E437" s="146" t="s">
        <v>19</v>
      </c>
      <c r="F437" s="147" t="s">
        <v>605</v>
      </c>
      <c r="H437" s="148">
        <v>70</v>
      </c>
      <c r="I437" s="149"/>
      <c r="L437" s="144"/>
      <c r="M437" s="150"/>
      <c r="T437" s="151"/>
      <c r="AT437" s="146" t="s">
        <v>163</v>
      </c>
      <c r="AU437" s="146" t="s">
        <v>81</v>
      </c>
      <c r="AV437" s="12" t="s">
        <v>81</v>
      </c>
      <c r="AW437" s="12" t="s">
        <v>33</v>
      </c>
      <c r="AX437" s="12" t="s">
        <v>79</v>
      </c>
      <c r="AY437" s="146" t="s">
        <v>152</v>
      </c>
    </row>
    <row r="438" spans="2:65" s="1" customFormat="1" ht="24.15" customHeight="1">
      <c r="B438" s="32"/>
      <c r="C438" s="127" t="s">
        <v>712</v>
      </c>
      <c r="D438" s="127" t="s">
        <v>154</v>
      </c>
      <c r="E438" s="128" t="s">
        <v>713</v>
      </c>
      <c r="F438" s="129" t="s">
        <v>714</v>
      </c>
      <c r="G438" s="130" t="s">
        <v>157</v>
      </c>
      <c r="H438" s="131">
        <v>123.45</v>
      </c>
      <c r="I438" s="132"/>
      <c r="J438" s="133">
        <f>ROUND(I438*H438,2)</f>
        <v>0</v>
      </c>
      <c r="K438" s="129" t="s">
        <v>158</v>
      </c>
      <c r="L438" s="32"/>
      <c r="M438" s="134" t="s">
        <v>19</v>
      </c>
      <c r="N438" s="135" t="s">
        <v>42</v>
      </c>
      <c r="P438" s="136">
        <f>O438*H438</f>
        <v>0</v>
      </c>
      <c r="Q438" s="136">
        <v>0</v>
      </c>
      <c r="R438" s="136">
        <f>Q438*H438</f>
        <v>0</v>
      </c>
      <c r="S438" s="136">
        <v>0</v>
      </c>
      <c r="T438" s="137">
        <f>S438*H438</f>
        <v>0</v>
      </c>
      <c r="AR438" s="138" t="s">
        <v>159</v>
      </c>
      <c r="AT438" s="138" t="s">
        <v>154</v>
      </c>
      <c r="AU438" s="138" t="s">
        <v>81</v>
      </c>
      <c r="AY438" s="17" t="s">
        <v>152</v>
      </c>
      <c r="BE438" s="139">
        <f>IF(N438="základní",J438,0)</f>
        <v>0</v>
      </c>
      <c r="BF438" s="139">
        <f>IF(N438="snížená",J438,0)</f>
        <v>0</v>
      </c>
      <c r="BG438" s="139">
        <f>IF(N438="zákl. přenesená",J438,0)</f>
        <v>0</v>
      </c>
      <c r="BH438" s="139">
        <f>IF(N438="sníž. přenesená",J438,0)</f>
        <v>0</v>
      </c>
      <c r="BI438" s="139">
        <f>IF(N438="nulová",J438,0)</f>
        <v>0</v>
      </c>
      <c r="BJ438" s="17" t="s">
        <v>79</v>
      </c>
      <c r="BK438" s="139">
        <f>ROUND(I438*H438,2)</f>
        <v>0</v>
      </c>
      <c r="BL438" s="17" t="s">
        <v>159</v>
      </c>
      <c r="BM438" s="138" t="s">
        <v>715</v>
      </c>
    </row>
    <row r="439" spans="2:65" s="1" customFormat="1">
      <c r="B439" s="32"/>
      <c r="D439" s="140" t="s">
        <v>161</v>
      </c>
      <c r="F439" s="141" t="s">
        <v>716</v>
      </c>
      <c r="I439" s="142"/>
      <c r="L439" s="32"/>
      <c r="M439" s="143"/>
      <c r="T439" s="53"/>
      <c r="AT439" s="17" t="s">
        <v>161</v>
      </c>
      <c r="AU439" s="17" t="s">
        <v>81</v>
      </c>
    </row>
    <row r="440" spans="2:65" s="12" customFormat="1" ht="20.399999999999999">
      <c r="B440" s="144"/>
      <c r="D440" s="145" t="s">
        <v>163</v>
      </c>
      <c r="E440" s="146" t="s">
        <v>19</v>
      </c>
      <c r="F440" s="147" t="s">
        <v>641</v>
      </c>
      <c r="H440" s="148">
        <v>42.35</v>
      </c>
      <c r="I440" s="149"/>
      <c r="L440" s="144"/>
      <c r="M440" s="150"/>
      <c r="T440" s="151"/>
      <c r="AT440" s="146" t="s">
        <v>163</v>
      </c>
      <c r="AU440" s="146" t="s">
        <v>81</v>
      </c>
      <c r="AV440" s="12" t="s">
        <v>81</v>
      </c>
      <c r="AW440" s="12" t="s">
        <v>33</v>
      </c>
      <c r="AX440" s="12" t="s">
        <v>71</v>
      </c>
      <c r="AY440" s="146" t="s">
        <v>152</v>
      </c>
    </row>
    <row r="441" spans="2:65" s="12" customFormat="1" ht="20.399999999999999">
      <c r="B441" s="144"/>
      <c r="D441" s="145" t="s">
        <v>163</v>
      </c>
      <c r="E441" s="146" t="s">
        <v>19</v>
      </c>
      <c r="F441" s="147" t="s">
        <v>642</v>
      </c>
      <c r="H441" s="148">
        <v>73.2</v>
      </c>
      <c r="I441" s="149"/>
      <c r="L441" s="144"/>
      <c r="M441" s="150"/>
      <c r="T441" s="151"/>
      <c r="AT441" s="146" t="s">
        <v>163</v>
      </c>
      <c r="AU441" s="146" t="s">
        <v>81</v>
      </c>
      <c r="AV441" s="12" t="s">
        <v>81</v>
      </c>
      <c r="AW441" s="12" t="s">
        <v>33</v>
      </c>
      <c r="AX441" s="12" t="s">
        <v>71</v>
      </c>
      <c r="AY441" s="146" t="s">
        <v>152</v>
      </c>
    </row>
    <row r="442" spans="2:65" s="12" customFormat="1">
      <c r="B442" s="144"/>
      <c r="D442" s="145" t="s">
        <v>163</v>
      </c>
      <c r="E442" s="146" t="s">
        <v>19</v>
      </c>
      <c r="F442" s="147" t="s">
        <v>643</v>
      </c>
      <c r="H442" s="148">
        <v>7.9</v>
      </c>
      <c r="I442" s="149"/>
      <c r="L442" s="144"/>
      <c r="M442" s="150"/>
      <c r="T442" s="151"/>
      <c r="AT442" s="146" t="s">
        <v>163</v>
      </c>
      <c r="AU442" s="146" t="s">
        <v>81</v>
      </c>
      <c r="AV442" s="12" t="s">
        <v>81</v>
      </c>
      <c r="AW442" s="12" t="s">
        <v>33</v>
      </c>
      <c r="AX442" s="12" t="s">
        <v>71</v>
      </c>
      <c r="AY442" s="146" t="s">
        <v>152</v>
      </c>
    </row>
    <row r="443" spans="2:65" s="13" customFormat="1">
      <c r="B443" s="152"/>
      <c r="D443" s="145" t="s">
        <v>163</v>
      </c>
      <c r="E443" s="153" t="s">
        <v>19</v>
      </c>
      <c r="F443" s="154" t="s">
        <v>281</v>
      </c>
      <c r="H443" s="155">
        <v>123.45000000000002</v>
      </c>
      <c r="I443" s="156"/>
      <c r="L443" s="152"/>
      <c r="M443" s="157"/>
      <c r="T443" s="158"/>
      <c r="AT443" s="153" t="s">
        <v>163</v>
      </c>
      <c r="AU443" s="153" t="s">
        <v>81</v>
      </c>
      <c r="AV443" s="13" t="s">
        <v>159</v>
      </c>
      <c r="AW443" s="13" t="s">
        <v>33</v>
      </c>
      <c r="AX443" s="13" t="s">
        <v>79</v>
      </c>
      <c r="AY443" s="153" t="s">
        <v>152</v>
      </c>
    </row>
    <row r="444" spans="2:65" s="1" customFormat="1" ht="37.799999999999997" customHeight="1">
      <c r="B444" s="32"/>
      <c r="C444" s="127" t="s">
        <v>717</v>
      </c>
      <c r="D444" s="127" t="s">
        <v>154</v>
      </c>
      <c r="E444" s="128" t="s">
        <v>718</v>
      </c>
      <c r="F444" s="129" t="s">
        <v>719</v>
      </c>
      <c r="G444" s="130" t="s">
        <v>284</v>
      </c>
      <c r="H444" s="131">
        <v>5</v>
      </c>
      <c r="I444" s="132"/>
      <c r="J444" s="133">
        <f>ROUND(I444*H444,2)</f>
        <v>0</v>
      </c>
      <c r="K444" s="129" t="s">
        <v>158</v>
      </c>
      <c r="L444" s="32"/>
      <c r="M444" s="134" t="s">
        <v>19</v>
      </c>
      <c r="N444" s="135" t="s">
        <v>42</v>
      </c>
      <c r="P444" s="136">
        <f>O444*H444</f>
        <v>0</v>
      </c>
      <c r="Q444" s="136">
        <v>4.8000000000000001E-4</v>
      </c>
      <c r="R444" s="136">
        <f>Q444*H444</f>
        <v>2.4000000000000002E-3</v>
      </c>
      <c r="S444" s="136">
        <v>0</v>
      </c>
      <c r="T444" s="137">
        <f>S444*H444</f>
        <v>0</v>
      </c>
      <c r="AR444" s="138" t="s">
        <v>159</v>
      </c>
      <c r="AT444" s="138" t="s">
        <v>154</v>
      </c>
      <c r="AU444" s="138" t="s">
        <v>81</v>
      </c>
      <c r="AY444" s="17" t="s">
        <v>152</v>
      </c>
      <c r="BE444" s="139">
        <f>IF(N444="základní",J444,0)</f>
        <v>0</v>
      </c>
      <c r="BF444" s="139">
        <f>IF(N444="snížená",J444,0)</f>
        <v>0</v>
      </c>
      <c r="BG444" s="139">
        <f>IF(N444="zákl. přenesená",J444,0)</f>
        <v>0</v>
      </c>
      <c r="BH444" s="139">
        <f>IF(N444="sníž. přenesená",J444,0)</f>
        <v>0</v>
      </c>
      <c r="BI444" s="139">
        <f>IF(N444="nulová",J444,0)</f>
        <v>0</v>
      </c>
      <c r="BJ444" s="17" t="s">
        <v>79</v>
      </c>
      <c r="BK444" s="139">
        <f>ROUND(I444*H444,2)</f>
        <v>0</v>
      </c>
      <c r="BL444" s="17" t="s">
        <v>159</v>
      </c>
      <c r="BM444" s="138" t="s">
        <v>720</v>
      </c>
    </row>
    <row r="445" spans="2:65" s="1" customFormat="1">
      <c r="B445" s="32"/>
      <c r="D445" s="140" t="s">
        <v>161</v>
      </c>
      <c r="F445" s="141" t="s">
        <v>721</v>
      </c>
      <c r="I445" s="142"/>
      <c r="L445" s="32"/>
      <c r="M445" s="143"/>
      <c r="T445" s="53"/>
      <c r="AT445" s="17" t="s">
        <v>161</v>
      </c>
      <c r="AU445" s="17" t="s">
        <v>81</v>
      </c>
    </row>
    <row r="446" spans="2:65" s="12" customFormat="1">
      <c r="B446" s="144"/>
      <c r="D446" s="145" t="s">
        <v>163</v>
      </c>
      <c r="E446" s="146" t="s">
        <v>19</v>
      </c>
      <c r="F446" s="147" t="s">
        <v>722</v>
      </c>
      <c r="H446" s="148">
        <v>2</v>
      </c>
      <c r="I446" s="149"/>
      <c r="L446" s="144"/>
      <c r="M446" s="150"/>
      <c r="T446" s="151"/>
      <c r="AT446" s="146" t="s">
        <v>163</v>
      </c>
      <c r="AU446" s="146" t="s">
        <v>81</v>
      </c>
      <c r="AV446" s="12" t="s">
        <v>81</v>
      </c>
      <c r="AW446" s="12" t="s">
        <v>33</v>
      </c>
      <c r="AX446" s="12" t="s">
        <v>71</v>
      </c>
      <c r="AY446" s="146" t="s">
        <v>152</v>
      </c>
    </row>
    <row r="447" spans="2:65" s="12" customFormat="1">
      <c r="B447" s="144"/>
      <c r="D447" s="145" t="s">
        <v>163</v>
      </c>
      <c r="E447" s="146" t="s">
        <v>19</v>
      </c>
      <c r="F447" s="147" t="s">
        <v>723</v>
      </c>
      <c r="H447" s="148">
        <v>3</v>
      </c>
      <c r="I447" s="149"/>
      <c r="L447" s="144"/>
      <c r="M447" s="150"/>
      <c r="T447" s="151"/>
      <c r="AT447" s="146" t="s">
        <v>163</v>
      </c>
      <c r="AU447" s="146" t="s">
        <v>81</v>
      </c>
      <c r="AV447" s="12" t="s">
        <v>81</v>
      </c>
      <c r="AW447" s="12" t="s">
        <v>33</v>
      </c>
      <c r="AX447" s="12" t="s">
        <v>71</v>
      </c>
      <c r="AY447" s="146" t="s">
        <v>152</v>
      </c>
    </row>
    <row r="448" spans="2:65" s="13" customFormat="1">
      <c r="B448" s="152"/>
      <c r="D448" s="145" t="s">
        <v>163</v>
      </c>
      <c r="E448" s="153" t="s">
        <v>19</v>
      </c>
      <c r="F448" s="154" t="s">
        <v>281</v>
      </c>
      <c r="H448" s="155">
        <v>5</v>
      </c>
      <c r="I448" s="156"/>
      <c r="L448" s="152"/>
      <c r="M448" s="157"/>
      <c r="T448" s="158"/>
      <c r="AT448" s="153" t="s">
        <v>163</v>
      </c>
      <c r="AU448" s="153" t="s">
        <v>81</v>
      </c>
      <c r="AV448" s="13" t="s">
        <v>159</v>
      </c>
      <c r="AW448" s="13" t="s">
        <v>33</v>
      </c>
      <c r="AX448" s="13" t="s">
        <v>79</v>
      </c>
      <c r="AY448" s="153" t="s">
        <v>152</v>
      </c>
    </row>
    <row r="449" spans="2:65" s="1" customFormat="1" ht="24.15" customHeight="1">
      <c r="B449" s="32"/>
      <c r="C449" s="159" t="s">
        <v>724</v>
      </c>
      <c r="D449" s="159" t="s">
        <v>301</v>
      </c>
      <c r="E449" s="160" t="s">
        <v>725</v>
      </c>
      <c r="F449" s="161" t="s">
        <v>726</v>
      </c>
      <c r="G449" s="162" t="s">
        <v>284</v>
      </c>
      <c r="H449" s="163">
        <v>2</v>
      </c>
      <c r="I449" s="164"/>
      <c r="J449" s="165">
        <f>ROUND(I449*H449,2)</f>
        <v>0</v>
      </c>
      <c r="K449" s="161" t="s">
        <v>158</v>
      </c>
      <c r="L449" s="166"/>
      <c r="M449" s="167" t="s">
        <v>19</v>
      </c>
      <c r="N449" s="168" t="s">
        <v>42</v>
      </c>
      <c r="P449" s="136">
        <f>O449*H449</f>
        <v>0</v>
      </c>
      <c r="Q449" s="136">
        <v>1.225E-2</v>
      </c>
      <c r="R449" s="136">
        <f>Q449*H449</f>
        <v>2.4500000000000001E-2</v>
      </c>
      <c r="S449" s="136">
        <v>0</v>
      </c>
      <c r="T449" s="137">
        <f>S449*H449</f>
        <v>0</v>
      </c>
      <c r="AR449" s="138" t="s">
        <v>200</v>
      </c>
      <c r="AT449" s="138" t="s">
        <v>301</v>
      </c>
      <c r="AU449" s="138" t="s">
        <v>81</v>
      </c>
      <c r="AY449" s="17" t="s">
        <v>152</v>
      </c>
      <c r="BE449" s="139">
        <f>IF(N449="základní",J449,0)</f>
        <v>0</v>
      </c>
      <c r="BF449" s="139">
        <f>IF(N449="snížená",J449,0)</f>
        <v>0</v>
      </c>
      <c r="BG449" s="139">
        <f>IF(N449="zákl. přenesená",J449,0)</f>
        <v>0</v>
      </c>
      <c r="BH449" s="139">
        <f>IF(N449="sníž. přenesená",J449,0)</f>
        <v>0</v>
      </c>
      <c r="BI449" s="139">
        <f>IF(N449="nulová",J449,0)</f>
        <v>0</v>
      </c>
      <c r="BJ449" s="17" t="s">
        <v>79</v>
      </c>
      <c r="BK449" s="139">
        <f>ROUND(I449*H449,2)</f>
        <v>0</v>
      </c>
      <c r="BL449" s="17" t="s">
        <v>159</v>
      </c>
      <c r="BM449" s="138" t="s">
        <v>727</v>
      </c>
    </row>
    <row r="450" spans="2:65" s="12" customFormat="1">
      <c r="B450" s="144"/>
      <c r="D450" s="145" t="s">
        <v>163</v>
      </c>
      <c r="E450" s="146" t="s">
        <v>19</v>
      </c>
      <c r="F450" s="147" t="s">
        <v>81</v>
      </c>
      <c r="H450" s="148">
        <v>2</v>
      </c>
      <c r="I450" s="149"/>
      <c r="L450" s="144"/>
      <c r="M450" s="150"/>
      <c r="T450" s="151"/>
      <c r="AT450" s="146" t="s">
        <v>163</v>
      </c>
      <c r="AU450" s="146" t="s">
        <v>81</v>
      </c>
      <c r="AV450" s="12" t="s">
        <v>81</v>
      </c>
      <c r="AW450" s="12" t="s">
        <v>33</v>
      </c>
      <c r="AX450" s="12" t="s">
        <v>79</v>
      </c>
      <c r="AY450" s="146" t="s">
        <v>152</v>
      </c>
    </row>
    <row r="451" spans="2:65" s="1" customFormat="1" ht="24.15" customHeight="1">
      <c r="B451" s="32"/>
      <c r="C451" s="159" t="s">
        <v>728</v>
      </c>
      <c r="D451" s="159" t="s">
        <v>301</v>
      </c>
      <c r="E451" s="160" t="s">
        <v>729</v>
      </c>
      <c r="F451" s="161" t="s">
        <v>730</v>
      </c>
      <c r="G451" s="162" t="s">
        <v>284</v>
      </c>
      <c r="H451" s="163">
        <v>2</v>
      </c>
      <c r="I451" s="164"/>
      <c r="J451" s="165">
        <f>ROUND(I451*H451,2)</f>
        <v>0</v>
      </c>
      <c r="K451" s="161" t="s">
        <v>158</v>
      </c>
      <c r="L451" s="166"/>
      <c r="M451" s="167" t="s">
        <v>19</v>
      </c>
      <c r="N451" s="168" t="s">
        <v>42</v>
      </c>
      <c r="P451" s="136">
        <f>O451*H451</f>
        <v>0</v>
      </c>
      <c r="Q451" s="136">
        <v>1.2489999999999999E-2</v>
      </c>
      <c r="R451" s="136">
        <f>Q451*H451</f>
        <v>2.4979999999999999E-2</v>
      </c>
      <c r="S451" s="136">
        <v>0</v>
      </c>
      <c r="T451" s="137">
        <f>S451*H451</f>
        <v>0</v>
      </c>
      <c r="AR451" s="138" t="s">
        <v>200</v>
      </c>
      <c r="AT451" s="138" t="s">
        <v>301</v>
      </c>
      <c r="AU451" s="138" t="s">
        <v>81</v>
      </c>
      <c r="AY451" s="17" t="s">
        <v>152</v>
      </c>
      <c r="BE451" s="139">
        <f>IF(N451="základní",J451,0)</f>
        <v>0</v>
      </c>
      <c r="BF451" s="139">
        <f>IF(N451="snížená",J451,0)</f>
        <v>0</v>
      </c>
      <c r="BG451" s="139">
        <f>IF(N451="zákl. přenesená",J451,0)</f>
        <v>0</v>
      </c>
      <c r="BH451" s="139">
        <f>IF(N451="sníž. přenesená",J451,0)</f>
        <v>0</v>
      </c>
      <c r="BI451" s="139">
        <f>IF(N451="nulová",J451,0)</f>
        <v>0</v>
      </c>
      <c r="BJ451" s="17" t="s">
        <v>79</v>
      </c>
      <c r="BK451" s="139">
        <f>ROUND(I451*H451,2)</f>
        <v>0</v>
      </c>
      <c r="BL451" s="17" t="s">
        <v>159</v>
      </c>
      <c r="BM451" s="138" t="s">
        <v>731</v>
      </c>
    </row>
    <row r="452" spans="2:65" s="12" customFormat="1">
      <c r="B452" s="144"/>
      <c r="D452" s="145" t="s">
        <v>163</v>
      </c>
      <c r="E452" s="146" t="s">
        <v>19</v>
      </c>
      <c r="F452" s="147" t="s">
        <v>732</v>
      </c>
      <c r="H452" s="148">
        <v>2</v>
      </c>
      <c r="I452" s="149"/>
      <c r="L452" s="144"/>
      <c r="M452" s="150"/>
      <c r="T452" s="151"/>
      <c r="AT452" s="146" t="s">
        <v>163</v>
      </c>
      <c r="AU452" s="146" t="s">
        <v>81</v>
      </c>
      <c r="AV452" s="12" t="s">
        <v>81</v>
      </c>
      <c r="AW452" s="12" t="s">
        <v>33</v>
      </c>
      <c r="AX452" s="12" t="s">
        <v>79</v>
      </c>
      <c r="AY452" s="146" t="s">
        <v>152</v>
      </c>
    </row>
    <row r="453" spans="2:65" s="1" customFormat="1" ht="24.15" customHeight="1">
      <c r="B453" s="32"/>
      <c r="C453" s="159" t="s">
        <v>733</v>
      </c>
      <c r="D453" s="159" t="s">
        <v>301</v>
      </c>
      <c r="E453" s="160" t="s">
        <v>734</v>
      </c>
      <c r="F453" s="161" t="s">
        <v>735</v>
      </c>
      <c r="G453" s="162" t="s">
        <v>284</v>
      </c>
      <c r="H453" s="163">
        <v>1</v>
      </c>
      <c r="I453" s="164"/>
      <c r="J453" s="165">
        <f>ROUND(I453*H453,2)</f>
        <v>0</v>
      </c>
      <c r="K453" s="161" t="s">
        <v>158</v>
      </c>
      <c r="L453" s="166"/>
      <c r="M453" s="167" t="s">
        <v>19</v>
      </c>
      <c r="N453" s="168" t="s">
        <v>42</v>
      </c>
      <c r="P453" s="136">
        <f>O453*H453</f>
        <v>0</v>
      </c>
      <c r="Q453" s="136">
        <v>1.521E-2</v>
      </c>
      <c r="R453" s="136">
        <f>Q453*H453</f>
        <v>1.521E-2</v>
      </c>
      <c r="S453" s="136">
        <v>0</v>
      </c>
      <c r="T453" s="137">
        <f>S453*H453</f>
        <v>0</v>
      </c>
      <c r="AR453" s="138" t="s">
        <v>200</v>
      </c>
      <c r="AT453" s="138" t="s">
        <v>301</v>
      </c>
      <c r="AU453" s="138" t="s">
        <v>81</v>
      </c>
      <c r="AY453" s="17" t="s">
        <v>152</v>
      </c>
      <c r="BE453" s="139">
        <f>IF(N453="základní",J453,0)</f>
        <v>0</v>
      </c>
      <c r="BF453" s="139">
        <f>IF(N453="snížená",J453,0)</f>
        <v>0</v>
      </c>
      <c r="BG453" s="139">
        <f>IF(N453="zákl. přenesená",J453,0)</f>
        <v>0</v>
      </c>
      <c r="BH453" s="139">
        <f>IF(N453="sníž. přenesená",J453,0)</f>
        <v>0</v>
      </c>
      <c r="BI453" s="139">
        <f>IF(N453="nulová",J453,0)</f>
        <v>0</v>
      </c>
      <c r="BJ453" s="17" t="s">
        <v>79</v>
      </c>
      <c r="BK453" s="139">
        <f>ROUND(I453*H453,2)</f>
        <v>0</v>
      </c>
      <c r="BL453" s="17" t="s">
        <v>159</v>
      </c>
      <c r="BM453" s="138" t="s">
        <v>736</v>
      </c>
    </row>
    <row r="454" spans="2:65" s="12" customFormat="1">
      <c r="B454" s="144"/>
      <c r="D454" s="145" t="s">
        <v>163</v>
      </c>
      <c r="E454" s="146" t="s">
        <v>19</v>
      </c>
      <c r="F454" s="147" t="s">
        <v>79</v>
      </c>
      <c r="H454" s="148">
        <v>1</v>
      </c>
      <c r="I454" s="149"/>
      <c r="L454" s="144"/>
      <c r="M454" s="150"/>
      <c r="T454" s="151"/>
      <c r="AT454" s="146" t="s">
        <v>163</v>
      </c>
      <c r="AU454" s="146" t="s">
        <v>81</v>
      </c>
      <c r="AV454" s="12" t="s">
        <v>81</v>
      </c>
      <c r="AW454" s="12" t="s">
        <v>33</v>
      </c>
      <c r="AX454" s="12" t="s">
        <v>79</v>
      </c>
      <c r="AY454" s="146" t="s">
        <v>152</v>
      </c>
    </row>
    <row r="455" spans="2:65" s="1" customFormat="1" ht="37.799999999999997" customHeight="1">
      <c r="B455" s="32"/>
      <c r="C455" s="127" t="s">
        <v>737</v>
      </c>
      <c r="D455" s="127" t="s">
        <v>154</v>
      </c>
      <c r="E455" s="128" t="s">
        <v>738</v>
      </c>
      <c r="F455" s="129" t="s">
        <v>739</v>
      </c>
      <c r="G455" s="130" t="s">
        <v>284</v>
      </c>
      <c r="H455" s="131">
        <v>2</v>
      </c>
      <c r="I455" s="132"/>
      <c r="J455" s="133">
        <f>ROUND(I455*H455,2)</f>
        <v>0</v>
      </c>
      <c r="K455" s="129" t="s">
        <v>158</v>
      </c>
      <c r="L455" s="32"/>
      <c r="M455" s="134" t="s">
        <v>19</v>
      </c>
      <c r="N455" s="135" t="s">
        <v>42</v>
      </c>
      <c r="P455" s="136">
        <f>O455*H455</f>
        <v>0</v>
      </c>
      <c r="Q455" s="136">
        <v>4.684E-2</v>
      </c>
      <c r="R455" s="136">
        <f>Q455*H455</f>
        <v>9.3679999999999999E-2</v>
      </c>
      <c r="S455" s="136">
        <v>0</v>
      </c>
      <c r="T455" s="137">
        <f>S455*H455</f>
        <v>0</v>
      </c>
      <c r="AR455" s="138" t="s">
        <v>159</v>
      </c>
      <c r="AT455" s="138" t="s">
        <v>154</v>
      </c>
      <c r="AU455" s="138" t="s">
        <v>81</v>
      </c>
      <c r="AY455" s="17" t="s">
        <v>152</v>
      </c>
      <c r="BE455" s="139">
        <f>IF(N455="základní",J455,0)</f>
        <v>0</v>
      </c>
      <c r="BF455" s="139">
        <f>IF(N455="snížená",J455,0)</f>
        <v>0</v>
      </c>
      <c r="BG455" s="139">
        <f>IF(N455="zákl. přenesená",J455,0)</f>
        <v>0</v>
      </c>
      <c r="BH455" s="139">
        <f>IF(N455="sníž. přenesená",J455,0)</f>
        <v>0</v>
      </c>
      <c r="BI455" s="139">
        <f>IF(N455="nulová",J455,0)</f>
        <v>0</v>
      </c>
      <c r="BJ455" s="17" t="s">
        <v>79</v>
      </c>
      <c r="BK455" s="139">
        <f>ROUND(I455*H455,2)</f>
        <v>0</v>
      </c>
      <c r="BL455" s="17" t="s">
        <v>159</v>
      </c>
      <c r="BM455" s="138" t="s">
        <v>740</v>
      </c>
    </row>
    <row r="456" spans="2:65" s="1" customFormat="1">
      <c r="B456" s="32"/>
      <c r="D456" s="140" t="s">
        <v>161</v>
      </c>
      <c r="F456" s="141" t="s">
        <v>741</v>
      </c>
      <c r="I456" s="142"/>
      <c r="L456" s="32"/>
      <c r="M456" s="143"/>
      <c r="T456" s="53"/>
      <c r="AT456" s="17" t="s">
        <v>161</v>
      </c>
      <c r="AU456" s="17" t="s">
        <v>81</v>
      </c>
    </row>
    <row r="457" spans="2:65" s="12" customFormat="1">
      <c r="B457" s="144"/>
      <c r="D457" s="145" t="s">
        <v>163</v>
      </c>
      <c r="E457" s="146" t="s">
        <v>19</v>
      </c>
      <c r="F457" s="147" t="s">
        <v>742</v>
      </c>
      <c r="H457" s="148">
        <v>2</v>
      </c>
      <c r="I457" s="149"/>
      <c r="L457" s="144"/>
      <c r="M457" s="150"/>
      <c r="T457" s="151"/>
      <c r="AT457" s="146" t="s">
        <v>163</v>
      </c>
      <c r="AU457" s="146" t="s">
        <v>81</v>
      </c>
      <c r="AV457" s="12" t="s">
        <v>81</v>
      </c>
      <c r="AW457" s="12" t="s">
        <v>33</v>
      </c>
      <c r="AX457" s="12" t="s">
        <v>79</v>
      </c>
      <c r="AY457" s="146" t="s">
        <v>152</v>
      </c>
    </row>
    <row r="458" spans="2:65" s="1" customFormat="1" ht="33" customHeight="1">
      <c r="B458" s="32"/>
      <c r="C458" s="159" t="s">
        <v>743</v>
      </c>
      <c r="D458" s="159" t="s">
        <v>301</v>
      </c>
      <c r="E458" s="160" t="s">
        <v>744</v>
      </c>
      <c r="F458" s="161" t="s">
        <v>745</v>
      </c>
      <c r="G458" s="162" t="s">
        <v>284</v>
      </c>
      <c r="H458" s="163">
        <v>2</v>
      </c>
      <c r="I458" s="164"/>
      <c r="J458" s="165">
        <f>ROUND(I458*H458,2)</f>
        <v>0</v>
      </c>
      <c r="K458" s="161" t="s">
        <v>158</v>
      </c>
      <c r="L458" s="166"/>
      <c r="M458" s="167" t="s">
        <v>19</v>
      </c>
      <c r="N458" s="168" t="s">
        <v>42</v>
      </c>
      <c r="P458" s="136">
        <f>O458*H458</f>
        <v>0</v>
      </c>
      <c r="Q458" s="136">
        <v>1.201E-2</v>
      </c>
      <c r="R458" s="136">
        <f>Q458*H458</f>
        <v>2.402E-2</v>
      </c>
      <c r="S458" s="136">
        <v>0</v>
      </c>
      <c r="T458" s="137">
        <f>S458*H458</f>
        <v>0</v>
      </c>
      <c r="AR458" s="138" t="s">
        <v>200</v>
      </c>
      <c r="AT458" s="138" t="s">
        <v>301</v>
      </c>
      <c r="AU458" s="138" t="s">
        <v>81</v>
      </c>
      <c r="AY458" s="17" t="s">
        <v>152</v>
      </c>
      <c r="BE458" s="139">
        <f>IF(N458="základní",J458,0)</f>
        <v>0</v>
      </c>
      <c r="BF458" s="139">
        <f>IF(N458="snížená",J458,0)</f>
        <v>0</v>
      </c>
      <c r="BG458" s="139">
        <f>IF(N458="zákl. přenesená",J458,0)</f>
        <v>0</v>
      </c>
      <c r="BH458" s="139">
        <f>IF(N458="sníž. přenesená",J458,0)</f>
        <v>0</v>
      </c>
      <c r="BI458" s="139">
        <f>IF(N458="nulová",J458,0)</f>
        <v>0</v>
      </c>
      <c r="BJ458" s="17" t="s">
        <v>79</v>
      </c>
      <c r="BK458" s="139">
        <f>ROUND(I458*H458,2)</f>
        <v>0</v>
      </c>
      <c r="BL458" s="17" t="s">
        <v>159</v>
      </c>
      <c r="BM458" s="138" t="s">
        <v>746</v>
      </c>
    </row>
    <row r="459" spans="2:65" s="12" customFormat="1">
      <c r="B459" s="144"/>
      <c r="D459" s="145" t="s">
        <v>163</v>
      </c>
      <c r="E459" s="146" t="s">
        <v>19</v>
      </c>
      <c r="F459" s="147" t="s">
        <v>81</v>
      </c>
      <c r="H459" s="148">
        <v>2</v>
      </c>
      <c r="I459" s="149"/>
      <c r="L459" s="144"/>
      <c r="M459" s="150"/>
      <c r="T459" s="151"/>
      <c r="AT459" s="146" t="s">
        <v>163</v>
      </c>
      <c r="AU459" s="146" t="s">
        <v>81</v>
      </c>
      <c r="AV459" s="12" t="s">
        <v>81</v>
      </c>
      <c r="AW459" s="12" t="s">
        <v>33</v>
      </c>
      <c r="AX459" s="12" t="s">
        <v>79</v>
      </c>
      <c r="AY459" s="146" t="s">
        <v>152</v>
      </c>
    </row>
    <row r="460" spans="2:65" s="1" customFormat="1" ht="37.799999999999997" customHeight="1">
      <c r="B460" s="32"/>
      <c r="C460" s="127" t="s">
        <v>747</v>
      </c>
      <c r="D460" s="127" t="s">
        <v>154</v>
      </c>
      <c r="E460" s="128" t="s">
        <v>748</v>
      </c>
      <c r="F460" s="129" t="s">
        <v>749</v>
      </c>
      <c r="G460" s="130" t="s">
        <v>284</v>
      </c>
      <c r="H460" s="131">
        <v>6</v>
      </c>
      <c r="I460" s="132"/>
      <c r="J460" s="133">
        <f>ROUND(I460*H460,2)</f>
        <v>0</v>
      </c>
      <c r="K460" s="129" t="s">
        <v>158</v>
      </c>
      <c r="L460" s="32"/>
      <c r="M460" s="134" t="s">
        <v>19</v>
      </c>
      <c r="N460" s="135" t="s">
        <v>42</v>
      </c>
      <c r="P460" s="136">
        <f>O460*H460</f>
        <v>0</v>
      </c>
      <c r="Q460" s="136">
        <v>0.44169999999999998</v>
      </c>
      <c r="R460" s="136">
        <f>Q460*H460</f>
        <v>2.6501999999999999</v>
      </c>
      <c r="S460" s="136">
        <v>0</v>
      </c>
      <c r="T460" s="137">
        <f>S460*H460</f>
        <v>0</v>
      </c>
      <c r="AR460" s="138" t="s">
        <v>159</v>
      </c>
      <c r="AT460" s="138" t="s">
        <v>154</v>
      </c>
      <c r="AU460" s="138" t="s">
        <v>81</v>
      </c>
      <c r="AY460" s="17" t="s">
        <v>152</v>
      </c>
      <c r="BE460" s="139">
        <f>IF(N460="základní",J460,0)</f>
        <v>0</v>
      </c>
      <c r="BF460" s="139">
        <f>IF(N460="snížená",J460,0)</f>
        <v>0</v>
      </c>
      <c r="BG460" s="139">
        <f>IF(N460="zákl. přenesená",J460,0)</f>
        <v>0</v>
      </c>
      <c r="BH460" s="139">
        <f>IF(N460="sníž. přenesená",J460,0)</f>
        <v>0</v>
      </c>
      <c r="BI460" s="139">
        <f>IF(N460="nulová",J460,0)</f>
        <v>0</v>
      </c>
      <c r="BJ460" s="17" t="s">
        <v>79</v>
      </c>
      <c r="BK460" s="139">
        <f>ROUND(I460*H460,2)</f>
        <v>0</v>
      </c>
      <c r="BL460" s="17" t="s">
        <v>159</v>
      </c>
      <c r="BM460" s="138" t="s">
        <v>750</v>
      </c>
    </row>
    <row r="461" spans="2:65" s="1" customFormat="1">
      <c r="B461" s="32"/>
      <c r="D461" s="140" t="s">
        <v>161</v>
      </c>
      <c r="F461" s="141" t="s">
        <v>751</v>
      </c>
      <c r="I461" s="142"/>
      <c r="L461" s="32"/>
      <c r="M461" s="143"/>
      <c r="T461" s="53"/>
      <c r="AT461" s="17" t="s">
        <v>161</v>
      </c>
      <c r="AU461" s="17" t="s">
        <v>81</v>
      </c>
    </row>
    <row r="462" spans="2:65" s="12" customFormat="1">
      <c r="B462" s="144"/>
      <c r="D462" s="145" t="s">
        <v>163</v>
      </c>
      <c r="E462" s="146" t="s">
        <v>19</v>
      </c>
      <c r="F462" s="147" t="s">
        <v>752</v>
      </c>
      <c r="H462" s="148">
        <v>4</v>
      </c>
      <c r="I462" s="149"/>
      <c r="L462" s="144"/>
      <c r="M462" s="150"/>
      <c r="T462" s="151"/>
      <c r="AT462" s="146" t="s">
        <v>163</v>
      </c>
      <c r="AU462" s="146" t="s">
        <v>81</v>
      </c>
      <c r="AV462" s="12" t="s">
        <v>81</v>
      </c>
      <c r="AW462" s="12" t="s">
        <v>33</v>
      </c>
      <c r="AX462" s="12" t="s">
        <v>71</v>
      </c>
      <c r="AY462" s="146" t="s">
        <v>152</v>
      </c>
    </row>
    <row r="463" spans="2:65" s="12" customFormat="1">
      <c r="B463" s="144"/>
      <c r="D463" s="145" t="s">
        <v>163</v>
      </c>
      <c r="E463" s="146" t="s">
        <v>19</v>
      </c>
      <c r="F463" s="147" t="s">
        <v>753</v>
      </c>
      <c r="H463" s="148">
        <v>2</v>
      </c>
      <c r="I463" s="149"/>
      <c r="L463" s="144"/>
      <c r="M463" s="150"/>
      <c r="T463" s="151"/>
      <c r="AT463" s="146" t="s">
        <v>163</v>
      </c>
      <c r="AU463" s="146" t="s">
        <v>81</v>
      </c>
      <c r="AV463" s="12" t="s">
        <v>81</v>
      </c>
      <c r="AW463" s="12" t="s">
        <v>33</v>
      </c>
      <c r="AX463" s="12" t="s">
        <v>71</v>
      </c>
      <c r="AY463" s="146" t="s">
        <v>152</v>
      </c>
    </row>
    <row r="464" spans="2:65" s="13" customFormat="1">
      <c r="B464" s="152"/>
      <c r="D464" s="145" t="s">
        <v>163</v>
      </c>
      <c r="E464" s="153" t="s">
        <v>19</v>
      </c>
      <c r="F464" s="154" t="s">
        <v>281</v>
      </c>
      <c r="H464" s="155">
        <v>6</v>
      </c>
      <c r="I464" s="156"/>
      <c r="L464" s="152"/>
      <c r="M464" s="157"/>
      <c r="T464" s="158"/>
      <c r="AT464" s="153" t="s">
        <v>163</v>
      </c>
      <c r="AU464" s="153" t="s">
        <v>81</v>
      </c>
      <c r="AV464" s="13" t="s">
        <v>159</v>
      </c>
      <c r="AW464" s="13" t="s">
        <v>33</v>
      </c>
      <c r="AX464" s="13" t="s">
        <v>79</v>
      </c>
      <c r="AY464" s="153" t="s">
        <v>152</v>
      </c>
    </row>
    <row r="465" spans="2:65" s="1" customFormat="1" ht="37.799999999999997" customHeight="1">
      <c r="B465" s="32"/>
      <c r="C465" s="159" t="s">
        <v>754</v>
      </c>
      <c r="D465" s="159" t="s">
        <v>301</v>
      </c>
      <c r="E465" s="160" t="s">
        <v>755</v>
      </c>
      <c r="F465" s="161" t="s">
        <v>756</v>
      </c>
      <c r="G465" s="162" t="s">
        <v>284</v>
      </c>
      <c r="H465" s="163">
        <v>2</v>
      </c>
      <c r="I465" s="164"/>
      <c r="J465" s="165">
        <f>ROUND(I465*H465,2)</f>
        <v>0</v>
      </c>
      <c r="K465" s="161" t="s">
        <v>158</v>
      </c>
      <c r="L465" s="166"/>
      <c r="M465" s="167" t="s">
        <v>19</v>
      </c>
      <c r="N465" s="168" t="s">
        <v>42</v>
      </c>
      <c r="P465" s="136">
        <f>O465*H465</f>
        <v>0</v>
      </c>
      <c r="Q465" s="136">
        <v>1.272E-2</v>
      </c>
      <c r="R465" s="136">
        <f>Q465*H465</f>
        <v>2.5440000000000001E-2</v>
      </c>
      <c r="S465" s="136">
        <v>0</v>
      </c>
      <c r="T465" s="137">
        <f>S465*H465</f>
        <v>0</v>
      </c>
      <c r="AR465" s="138" t="s">
        <v>200</v>
      </c>
      <c r="AT465" s="138" t="s">
        <v>301</v>
      </c>
      <c r="AU465" s="138" t="s">
        <v>81</v>
      </c>
      <c r="AY465" s="17" t="s">
        <v>152</v>
      </c>
      <c r="BE465" s="139">
        <f>IF(N465="základní",J465,0)</f>
        <v>0</v>
      </c>
      <c r="BF465" s="139">
        <f>IF(N465="snížená",J465,0)</f>
        <v>0</v>
      </c>
      <c r="BG465" s="139">
        <f>IF(N465="zákl. přenesená",J465,0)</f>
        <v>0</v>
      </c>
      <c r="BH465" s="139">
        <f>IF(N465="sníž. přenesená",J465,0)</f>
        <v>0</v>
      </c>
      <c r="BI465" s="139">
        <f>IF(N465="nulová",J465,0)</f>
        <v>0</v>
      </c>
      <c r="BJ465" s="17" t="s">
        <v>79</v>
      </c>
      <c r="BK465" s="139">
        <f>ROUND(I465*H465,2)</f>
        <v>0</v>
      </c>
      <c r="BL465" s="17" t="s">
        <v>159</v>
      </c>
      <c r="BM465" s="138" t="s">
        <v>757</v>
      </c>
    </row>
    <row r="466" spans="2:65" s="12" customFormat="1">
      <c r="B466" s="144"/>
      <c r="D466" s="145" t="s">
        <v>163</v>
      </c>
      <c r="E466" s="146" t="s">
        <v>19</v>
      </c>
      <c r="F466" s="147" t="s">
        <v>758</v>
      </c>
      <c r="H466" s="148">
        <v>2</v>
      </c>
      <c r="I466" s="149"/>
      <c r="L466" s="144"/>
      <c r="M466" s="150"/>
      <c r="T466" s="151"/>
      <c r="AT466" s="146" t="s">
        <v>163</v>
      </c>
      <c r="AU466" s="146" t="s">
        <v>81</v>
      </c>
      <c r="AV466" s="12" t="s">
        <v>81</v>
      </c>
      <c r="AW466" s="12" t="s">
        <v>33</v>
      </c>
      <c r="AX466" s="12" t="s">
        <v>79</v>
      </c>
      <c r="AY466" s="146" t="s">
        <v>152</v>
      </c>
    </row>
    <row r="467" spans="2:65" s="1" customFormat="1" ht="37.799999999999997" customHeight="1">
      <c r="B467" s="32"/>
      <c r="C467" s="159" t="s">
        <v>759</v>
      </c>
      <c r="D467" s="159" t="s">
        <v>301</v>
      </c>
      <c r="E467" s="160" t="s">
        <v>760</v>
      </c>
      <c r="F467" s="161" t="s">
        <v>761</v>
      </c>
      <c r="G467" s="162" t="s">
        <v>284</v>
      </c>
      <c r="H467" s="163">
        <v>1</v>
      </c>
      <c r="I467" s="164"/>
      <c r="J467" s="165">
        <f>ROUND(I467*H467,2)</f>
        <v>0</v>
      </c>
      <c r="K467" s="161" t="s">
        <v>158</v>
      </c>
      <c r="L467" s="166"/>
      <c r="M467" s="167" t="s">
        <v>19</v>
      </c>
      <c r="N467" s="168" t="s">
        <v>42</v>
      </c>
      <c r="P467" s="136">
        <f>O467*H467</f>
        <v>0</v>
      </c>
      <c r="Q467" s="136">
        <v>1.553E-2</v>
      </c>
      <c r="R467" s="136">
        <f>Q467*H467</f>
        <v>1.553E-2</v>
      </c>
      <c r="S467" s="136">
        <v>0</v>
      </c>
      <c r="T467" s="137">
        <f>S467*H467</f>
        <v>0</v>
      </c>
      <c r="AR467" s="138" t="s">
        <v>200</v>
      </c>
      <c r="AT467" s="138" t="s">
        <v>301</v>
      </c>
      <c r="AU467" s="138" t="s">
        <v>81</v>
      </c>
      <c r="AY467" s="17" t="s">
        <v>152</v>
      </c>
      <c r="BE467" s="139">
        <f>IF(N467="základní",J467,0)</f>
        <v>0</v>
      </c>
      <c r="BF467" s="139">
        <f>IF(N467="snížená",J467,0)</f>
        <v>0</v>
      </c>
      <c r="BG467" s="139">
        <f>IF(N467="zákl. přenesená",J467,0)</f>
        <v>0</v>
      </c>
      <c r="BH467" s="139">
        <f>IF(N467="sníž. přenesená",J467,0)</f>
        <v>0</v>
      </c>
      <c r="BI467" s="139">
        <f>IF(N467="nulová",J467,0)</f>
        <v>0</v>
      </c>
      <c r="BJ467" s="17" t="s">
        <v>79</v>
      </c>
      <c r="BK467" s="139">
        <f>ROUND(I467*H467,2)</f>
        <v>0</v>
      </c>
      <c r="BL467" s="17" t="s">
        <v>159</v>
      </c>
      <c r="BM467" s="138" t="s">
        <v>762</v>
      </c>
    </row>
    <row r="468" spans="2:65" s="12" customFormat="1">
      <c r="B468" s="144"/>
      <c r="D468" s="145" t="s">
        <v>163</v>
      </c>
      <c r="E468" s="146" t="s">
        <v>19</v>
      </c>
      <c r="F468" s="147" t="s">
        <v>763</v>
      </c>
      <c r="H468" s="148">
        <v>1</v>
      </c>
      <c r="I468" s="149"/>
      <c r="L468" s="144"/>
      <c r="M468" s="150"/>
      <c r="T468" s="151"/>
      <c r="AT468" s="146" t="s">
        <v>163</v>
      </c>
      <c r="AU468" s="146" t="s">
        <v>81</v>
      </c>
      <c r="AV468" s="12" t="s">
        <v>81</v>
      </c>
      <c r="AW468" s="12" t="s">
        <v>33</v>
      </c>
      <c r="AX468" s="12" t="s">
        <v>79</v>
      </c>
      <c r="AY468" s="146" t="s">
        <v>152</v>
      </c>
    </row>
    <row r="469" spans="2:65" s="1" customFormat="1" ht="37.799999999999997" customHeight="1">
      <c r="B469" s="32"/>
      <c r="C469" s="159" t="s">
        <v>764</v>
      </c>
      <c r="D469" s="159" t="s">
        <v>301</v>
      </c>
      <c r="E469" s="160" t="s">
        <v>765</v>
      </c>
      <c r="F469" s="161" t="s">
        <v>766</v>
      </c>
      <c r="G469" s="162" t="s">
        <v>284</v>
      </c>
      <c r="H469" s="163">
        <v>2</v>
      </c>
      <c r="I469" s="164"/>
      <c r="J469" s="165">
        <f>ROUND(I469*H469,2)</f>
        <v>0</v>
      </c>
      <c r="K469" s="161" t="s">
        <v>158</v>
      </c>
      <c r="L469" s="166"/>
      <c r="M469" s="167" t="s">
        <v>19</v>
      </c>
      <c r="N469" s="168" t="s">
        <v>42</v>
      </c>
      <c r="P469" s="136">
        <f>O469*H469</f>
        <v>0</v>
      </c>
      <c r="Q469" s="136">
        <v>1.521E-2</v>
      </c>
      <c r="R469" s="136">
        <f>Q469*H469</f>
        <v>3.0419999999999999E-2</v>
      </c>
      <c r="S469" s="136">
        <v>0</v>
      </c>
      <c r="T469" s="137">
        <f>S469*H469</f>
        <v>0</v>
      </c>
      <c r="AR469" s="138" t="s">
        <v>200</v>
      </c>
      <c r="AT469" s="138" t="s">
        <v>301</v>
      </c>
      <c r="AU469" s="138" t="s">
        <v>81</v>
      </c>
      <c r="AY469" s="17" t="s">
        <v>152</v>
      </c>
      <c r="BE469" s="139">
        <f>IF(N469="základní",J469,0)</f>
        <v>0</v>
      </c>
      <c r="BF469" s="139">
        <f>IF(N469="snížená",J469,0)</f>
        <v>0</v>
      </c>
      <c r="BG469" s="139">
        <f>IF(N469="zákl. přenesená",J469,0)</f>
        <v>0</v>
      </c>
      <c r="BH469" s="139">
        <f>IF(N469="sníž. přenesená",J469,0)</f>
        <v>0</v>
      </c>
      <c r="BI469" s="139">
        <f>IF(N469="nulová",J469,0)</f>
        <v>0</v>
      </c>
      <c r="BJ469" s="17" t="s">
        <v>79</v>
      </c>
      <c r="BK469" s="139">
        <f>ROUND(I469*H469,2)</f>
        <v>0</v>
      </c>
      <c r="BL469" s="17" t="s">
        <v>159</v>
      </c>
      <c r="BM469" s="138" t="s">
        <v>767</v>
      </c>
    </row>
    <row r="470" spans="2:65" s="12" customFormat="1">
      <c r="B470" s="144"/>
      <c r="D470" s="145" t="s">
        <v>163</v>
      </c>
      <c r="E470" s="146" t="s">
        <v>19</v>
      </c>
      <c r="F470" s="147" t="s">
        <v>768</v>
      </c>
      <c r="H470" s="148">
        <v>2</v>
      </c>
      <c r="I470" s="149"/>
      <c r="L470" s="144"/>
      <c r="M470" s="150"/>
      <c r="T470" s="151"/>
      <c r="AT470" s="146" t="s">
        <v>163</v>
      </c>
      <c r="AU470" s="146" t="s">
        <v>81</v>
      </c>
      <c r="AV470" s="12" t="s">
        <v>81</v>
      </c>
      <c r="AW470" s="12" t="s">
        <v>33</v>
      </c>
      <c r="AX470" s="12" t="s">
        <v>79</v>
      </c>
      <c r="AY470" s="146" t="s">
        <v>152</v>
      </c>
    </row>
    <row r="471" spans="2:65" s="1" customFormat="1" ht="37.799999999999997" customHeight="1">
      <c r="B471" s="32"/>
      <c r="C471" s="159" t="s">
        <v>769</v>
      </c>
      <c r="D471" s="159" t="s">
        <v>301</v>
      </c>
      <c r="E471" s="160" t="s">
        <v>770</v>
      </c>
      <c r="F471" s="161" t="s">
        <v>771</v>
      </c>
      <c r="G471" s="162" t="s">
        <v>284</v>
      </c>
      <c r="H471" s="163">
        <v>1</v>
      </c>
      <c r="I471" s="164"/>
      <c r="J471" s="165">
        <f>ROUND(I471*H471,2)</f>
        <v>0</v>
      </c>
      <c r="K471" s="161" t="s">
        <v>19</v>
      </c>
      <c r="L471" s="166"/>
      <c r="M471" s="167" t="s">
        <v>19</v>
      </c>
      <c r="N471" s="168" t="s">
        <v>42</v>
      </c>
      <c r="P471" s="136">
        <f>O471*H471</f>
        <v>0</v>
      </c>
      <c r="Q471" s="136">
        <v>1.272E-2</v>
      </c>
      <c r="R471" s="136">
        <f>Q471*H471</f>
        <v>1.272E-2</v>
      </c>
      <c r="S471" s="136">
        <v>0</v>
      </c>
      <c r="T471" s="137">
        <f>S471*H471</f>
        <v>0</v>
      </c>
      <c r="AR471" s="138" t="s">
        <v>200</v>
      </c>
      <c r="AT471" s="138" t="s">
        <v>301</v>
      </c>
      <c r="AU471" s="138" t="s">
        <v>81</v>
      </c>
      <c r="AY471" s="17" t="s">
        <v>152</v>
      </c>
      <c r="BE471" s="139">
        <f>IF(N471="základní",J471,0)</f>
        <v>0</v>
      </c>
      <c r="BF471" s="139">
        <f>IF(N471="snížená",J471,0)</f>
        <v>0</v>
      </c>
      <c r="BG471" s="139">
        <f>IF(N471="zákl. přenesená",J471,0)</f>
        <v>0</v>
      </c>
      <c r="BH471" s="139">
        <f>IF(N471="sníž. přenesená",J471,0)</f>
        <v>0</v>
      </c>
      <c r="BI471" s="139">
        <f>IF(N471="nulová",J471,0)</f>
        <v>0</v>
      </c>
      <c r="BJ471" s="17" t="s">
        <v>79</v>
      </c>
      <c r="BK471" s="139">
        <f>ROUND(I471*H471,2)</f>
        <v>0</v>
      </c>
      <c r="BL471" s="17" t="s">
        <v>159</v>
      </c>
      <c r="BM471" s="138" t="s">
        <v>772</v>
      </c>
    </row>
    <row r="472" spans="2:65" s="12" customFormat="1">
      <c r="B472" s="144"/>
      <c r="D472" s="145" t="s">
        <v>163</v>
      </c>
      <c r="E472" s="146" t="s">
        <v>19</v>
      </c>
      <c r="F472" s="147" t="s">
        <v>773</v>
      </c>
      <c r="H472" s="148">
        <v>1</v>
      </c>
      <c r="I472" s="149"/>
      <c r="L472" s="144"/>
      <c r="M472" s="150"/>
      <c r="T472" s="151"/>
      <c r="AT472" s="146" t="s">
        <v>163</v>
      </c>
      <c r="AU472" s="146" t="s">
        <v>81</v>
      </c>
      <c r="AV472" s="12" t="s">
        <v>81</v>
      </c>
      <c r="AW472" s="12" t="s">
        <v>33</v>
      </c>
      <c r="AX472" s="12" t="s">
        <v>79</v>
      </c>
      <c r="AY472" s="146" t="s">
        <v>152</v>
      </c>
    </row>
    <row r="473" spans="2:65" s="1" customFormat="1" ht="24.15" customHeight="1">
      <c r="B473" s="32"/>
      <c r="C473" s="127" t="s">
        <v>774</v>
      </c>
      <c r="D473" s="127" t="s">
        <v>154</v>
      </c>
      <c r="E473" s="128" t="s">
        <v>775</v>
      </c>
      <c r="F473" s="129" t="s">
        <v>776</v>
      </c>
      <c r="G473" s="130" t="s">
        <v>284</v>
      </c>
      <c r="H473" s="131">
        <v>4</v>
      </c>
      <c r="I473" s="132"/>
      <c r="J473" s="133">
        <f>ROUND(I473*H473,2)</f>
        <v>0</v>
      </c>
      <c r="K473" s="129" t="s">
        <v>158</v>
      </c>
      <c r="L473" s="32"/>
      <c r="M473" s="134" t="s">
        <v>19</v>
      </c>
      <c r="N473" s="135" t="s">
        <v>42</v>
      </c>
      <c r="P473" s="136">
        <f>O473*H473</f>
        <v>0</v>
      </c>
      <c r="Q473" s="136">
        <v>0</v>
      </c>
      <c r="R473" s="136">
        <f>Q473*H473</f>
        <v>0</v>
      </c>
      <c r="S473" s="136">
        <v>0</v>
      </c>
      <c r="T473" s="137">
        <f>S473*H473</f>
        <v>0</v>
      </c>
      <c r="AR473" s="138" t="s">
        <v>159</v>
      </c>
      <c r="AT473" s="138" t="s">
        <v>154</v>
      </c>
      <c r="AU473" s="138" t="s">
        <v>81</v>
      </c>
      <c r="AY473" s="17" t="s">
        <v>152</v>
      </c>
      <c r="BE473" s="139">
        <f>IF(N473="základní",J473,0)</f>
        <v>0</v>
      </c>
      <c r="BF473" s="139">
        <f>IF(N473="snížená",J473,0)</f>
        <v>0</v>
      </c>
      <c r="BG473" s="139">
        <f>IF(N473="zákl. přenesená",J473,0)</f>
        <v>0</v>
      </c>
      <c r="BH473" s="139">
        <f>IF(N473="sníž. přenesená",J473,0)</f>
        <v>0</v>
      </c>
      <c r="BI473" s="139">
        <f>IF(N473="nulová",J473,0)</f>
        <v>0</v>
      </c>
      <c r="BJ473" s="17" t="s">
        <v>79</v>
      </c>
      <c r="BK473" s="139">
        <f>ROUND(I473*H473,2)</f>
        <v>0</v>
      </c>
      <c r="BL473" s="17" t="s">
        <v>159</v>
      </c>
      <c r="BM473" s="138" t="s">
        <v>777</v>
      </c>
    </row>
    <row r="474" spans="2:65" s="1" customFormat="1">
      <c r="B474" s="32"/>
      <c r="D474" s="140" t="s">
        <v>161</v>
      </c>
      <c r="F474" s="141" t="s">
        <v>778</v>
      </c>
      <c r="I474" s="142"/>
      <c r="L474" s="32"/>
      <c r="M474" s="143"/>
      <c r="T474" s="53"/>
      <c r="AT474" s="17" t="s">
        <v>161</v>
      </c>
      <c r="AU474" s="17" t="s">
        <v>81</v>
      </c>
    </row>
    <row r="475" spans="2:65" s="12" customFormat="1">
      <c r="B475" s="144"/>
      <c r="D475" s="145" t="s">
        <v>163</v>
      </c>
      <c r="E475" s="146" t="s">
        <v>19</v>
      </c>
      <c r="F475" s="147" t="s">
        <v>779</v>
      </c>
      <c r="H475" s="148">
        <v>4</v>
      </c>
      <c r="I475" s="149"/>
      <c r="L475" s="144"/>
      <c r="M475" s="150"/>
      <c r="T475" s="151"/>
      <c r="AT475" s="146" t="s">
        <v>163</v>
      </c>
      <c r="AU475" s="146" t="s">
        <v>81</v>
      </c>
      <c r="AV475" s="12" t="s">
        <v>81</v>
      </c>
      <c r="AW475" s="12" t="s">
        <v>33</v>
      </c>
      <c r="AX475" s="12" t="s">
        <v>79</v>
      </c>
      <c r="AY475" s="146" t="s">
        <v>152</v>
      </c>
    </row>
    <row r="476" spans="2:65" s="1" customFormat="1" ht="21.75" customHeight="1">
      <c r="B476" s="32"/>
      <c r="C476" s="159" t="s">
        <v>780</v>
      </c>
      <c r="D476" s="159" t="s">
        <v>301</v>
      </c>
      <c r="E476" s="160" t="s">
        <v>781</v>
      </c>
      <c r="F476" s="161" t="s">
        <v>782</v>
      </c>
      <c r="G476" s="162" t="s">
        <v>284</v>
      </c>
      <c r="H476" s="163">
        <v>4</v>
      </c>
      <c r="I476" s="164"/>
      <c r="J476" s="165">
        <f>ROUND(I476*H476,2)</f>
        <v>0</v>
      </c>
      <c r="K476" s="161" t="s">
        <v>158</v>
      </c>
      <c r="L476" s="166"/>
      <c r="M476" s="167" t="s">
        <v>19</v>
      </c>
      <c r="N476" s="168" t="s">
        <v>42</v>
      </c>
      <c r="P476" s="136">
        <f>O476*H476</f>
        <v>0</v>
      </c>
      <c r="Q476" s="136">
        <v>3.0000000000000001E-5</v>
      </c>
      <c r="R476" s="136">
        <f>Q476*H476</f>
        <v>1.2E-4</v>
      </c>
      <c r="S476" s="136">
        <v>0</v>
      </c>
      <c r="T476" s="137">
        <f>S476*H476</f>
        <v>0</v>
      </c>
      <c r="AR476" s="138" t="s">
        <v>200</v>
      </c>
      <c r="AT476" s="138" t="s">
        <v>301</v>
      </c>
      <c r="AU476" s="138" t="s">
        <v>81</v>
      </c>
      <c r="AY476" s="17" t="s">
        <v>152</v>
      </c>
      <c r="BE476" s="139">
        <f>IF(N476="základní",J476,0)</f>
        <v>0</v>
      </c>
      <c r="BF476" s="139">
        <f>IF(N476="snížená",J476,0)</f>
        <v>0</v>
      </c>
      <c r="BG476" s="139">
        <f>IF(N476="zákl. přenesená",J476,0)</f>
        <v>0</v>
      </c>
      <c r="BH476" s="139">
        <f>IF(N476="sníž. přenesená",J476,0)</f>
        <v>0</v>
      </c>
      <c r="BI476" s="139">
        <f>IF(N476="nulová",J476,0)</f>
        <v>0</v>
      </c>
      <c r="BJ476" s="17" t="s">
        <v>79</v>
      </c>
      <c r="BK476" s="139">
        <f>ROUND(I476*H476,2)</f>
        <v>0</v>
      </c>
      <c r="BL476" s="17" t="s">
        <v>159</v>
      </c>
      <c r="BM476" s="138" t="s">
        <v>783</v>
      </c>
    </row>
    <row r="477" spans="2:65" s="12" customFormat="1">
      <c r="B477" s="144"/>
      <c r="D477" s="145" t="s">
        <v>163</v>
      </c>
      <c r="E477" s="146" t="s">
        <v>19</v>
      </c>
      <c r="F477" s="147" t="s">
        <v>159</v>
      </c>
      <c r="H477" s="148">
        <v>4</v>
      </c>
      <c r="I477" s="149"/>
      <c r="L477" s="144"/>
      <c r="M477" s="150"/>
      <c r="T477" s="151"/>
      <c r="AT477" s="146" t="s">
        <v>163</v>
      </c>
      <c r="AU477" s="146" t="s">
        <v>81</v>
      </c>
      <c r="AV477" s="12" t="s">
        <v>81</v>
      </c>
      <c r="AW477" s="12" t="s">
        <v>33</v>
      </c>
      <c r="AX477" s="12" t="s">
        <v>79</v>
      </c>
      <c r="AY477" s="146" t="s">
        <v>152</v>
      </c>
    </row>
    <row r="478" spans="2:65" s="11" customFormat="1" ht="22.8" customHeight="1">
      <c r="B478" s="115"/>
      <c r="D478" s="116" t="s">
        <v>70</v>
      </c>
      <c r="E478" s="125" t="s">
        <v>206</v>
      </c>
      <c r="F478" s="125" t="s">
        <v>784</v>
      </c>
      <c r="I478" s="118"/>
      <c r="J478" s="126">
        <f>BK478</f>
        <v>0</v>
      </c>
      <c r="L478" s="115"/>
      <c r="M478" s="120"/>
      <c r="P478" s="121">
        <f>SUM(P479:P671)</f>
        <v>0</v>
      </c>
      <c r="R478" s="121">
        <f>SUM(R479:R671)</f>
        <v>9.0775229599999996</v>
      </c>
      <c r="T478" s="122">
        <f>SUM(T479:T671)</f>
        <v>104.46090850000004</v>
      </c>
      <c r="AR478" s="116" t="s">
        <v>79</v>
      </c>
      <c r="AT478" s="123" t="s">
        <v>70</v>
      </c>
      <c r="AU478" s="123" t="s">
        <v>79</v>
      </c>
      <c r="AY478" s="116" t="s">
        <v>152</v>
      </c>
      <c r="BK478" s="124">
        <f>SUM(BK479:BK671)</f>
        <v>0</v>
      </c>
    </row>
    <row r="479" spans="2:65" s="1" customFormat="1" ht="49.05" customHeight="1">
      <c r="B479" s="32"/>
      <c r="C479" s="127" t="s">
        <v>785</v>
      </c>
      <c r="D479" s="127" t="s">
        <v>154</v>
      </c>
      <c r="E479" s="128" t="s">
        <v>786</v>
      </c>
      <c r="F479" s="129" t="s">
        <v>787</v>
      </c>
      <c r="G479" s="130" t="s">
        <v>344</v>
      </c>
      <c r="H479" s="131">
        <v>16</v>
      </c>
      <c r="I479" s="132"/>
      <c r="J479" s="133">
        <f>ROUND(I479*H479,2)</f>
        <v>0</v>
      </c>
      <c r="K479" s="129" t="s">
        <v>158</v>
      </c>
      <c r="L479" s="32"/>
      <c r="M479" s="134" t="s">
        <v>19</v>
      </c>
      <c r="N479" s="135" t="s">
        <v>42</v>
      </c>
      <c r="P479" s="136">
        <f>O479*H479</f>
        <v>0</v>
      </c>
      <c r="Q479" s="136">
        <v>0.13095999999999999</v>
      </c>
      <c r="R479" s="136">
        <f>Q479*H479</f>
        <v>2.0953599999999999</v>
      </c>
      <c r="S479" s="136">
        <v>0</v>
      </c>
      <c r="T479" s="137">
        <f>S479*H479</f>
        <v>0</v>
      </c>
      <c r="AR479" s="138" t="s">
        <v>159</v>
      </c>
      <c r="AT479" s="138" t="s">
        <v>154</v>
      </c>
      <c r="AU479" s="138" t="s">
        <v>81</v>
      </c>
      <c r="AY479" s="17" t="s">
        <v>152</v>
      </c>
      <c r="BE479" s="139">
        <f>IF(N479="základní",J479,0)</f>
        <v>0</v>
      </c>
      <c r="BF479" s="139">
        <f>IF(N479="snížená",J479,0)</f>
        <v>0</v>
      </c>
      <c r="BG479" s="139">
        <f>IF(N479="zákl. přenesená",J479,0)</f>
        <v>0</v>
      </c>
      <c r="BH479" s="139">
        <f>IF(N479="sníž. přenesená",J479,0)</f>
        <v>0</v>
      </c>
      <c r="BI479" s="139">
        <f>IF(N479="nulová",J479,0)</f>
        <v>0</v>
      </c>
      <c r="BJ479" s="17" t="s">
        <v>79</v>
      </c>
      <c r="BK479" s="139">
        <f>ROUND(I479*H479,2)</f>
        <v>0</v>
      </c>
      <c r="BL479" s="17" t="s">
        <v>159</v>
      </c>
      <c r="BM479" s="138" t="s">
        <v>788</v>
      </c>
    </row>
    <row r="480" spans="2:65" s="1" customFormat="1">
      <c r="B480" s="32"/>
      <c r="D480" s="140" t="s">
        <v>161</v>
      </c>
      <c r="F480" s="141" t="s">
        <v>789</v>
      </c>
      <c r="I480" s="142"/>
      <c r="L480" s="32"/>
      <c r="M480" s="143"/>
      <c r="T480" s="53"/>
      <c r="AT480" s="17" t="s">
        <v>161</v>
      </c>
      <c r="AU480" s="17" t="s">
        <v>81</v>
      </c>
    </row>
    <row r="481" spans="2:65" s="12" customFormat="1">
      <c r="B481" s="144"/>
      <c r="D481" s="145" t="s">
        <v>163</v>
      </c>
      <c r="E481" s="146" t="s">
        <v>19</v>
      </c>
      <c r="F481" s="147" t="s">
        <v>248</v>
      </c>
      <c r="H481" s="148">
        <v>16</v>
      </c>
      <c r="I481" s="149"/>
      <c r="L481" s="144"/>
      <c r="M481" s="150"/>
      <c r="T481" s="151"/>
      <c r="AT481" s="146" t="s">
        <v>163</v>
      </c>
      <c r="AU481" s="146" t="s">
        <v>81</v>
      </c>
      <c r="AV481" s="12" t="s">
        <v>81</v>
      </c>
      <c r="AW481" s="12" t="s">
        <v>33</v>
      </c>
      <c r="AX481" s="12" t="s">
        <v>79</v>
      </c>
      <c r="AY481" s="146" t="s">
        <v>152</v>
      </c>
    </row>
    <row r="482" spans="2:65" s="1" customFormat="1" ht="16.5" customHeight="1">
      <c r="B482" s="32"/>
      <c r="C482" s="159" t="s">
        <v>790</v>
      </c>
      <c r="D482" s="159" t="s">
        <v>301</v>
      </c>
      <c r="E482" s="160" t="s">
        <v>791</v>
      </c>
      <c r="F482" s="161" t="s">
        <v>792</v>
      </c>
      <c r="G482" s="162" t="s">
        <v>344</v>
      </c>
      <c r="H482" s="163">
        <v>16</v>
      </c>
      <c r="I482" s="164"/>
      <c r="J482" s="165">
        <f>ROUND(I482*H482,2)</f>
        <v>0</v>
      </c>
      <c r="K482" s="161" t="s">
        <v>158</v>
      </c>
      <c r="L482" s="166"/>
      <c r="M482" s="167" t="s">
        <v>19</v>
      </c>
      <c r="N482" s="168" t="s">
        <v>42</v>
      </c>
      <c r="P482" s="136">
        <f>O482*H482</f>
        <v>0</v>
      </c>
      <c r="Q482" s="136">
        <v>0.14044000000000001</v>
      </c>
      <c r="R482" s="136">
        <f>Q482*H482</f>
        <v>2.2470400000000001</v>
      </c>
      <c r="S482" s="136">
        <v>0</v>
      </c>
      <c r="T482" s="137">
        <f>S482*H482</f>
        <v>0</v>
      </c>
      <c r="AR482" s="138" t="s">
        <v>200</v>
      </c>
      <c r="AT482" s="138" t="s">
        <v>301</v>
      </c>
      <c r="AU482" s="138" t="s">
        <v>81</v>
      </c>
      <c r="AY482" s="17" t="s">
        <v>152</v>
      </c>
      <c r="BE482" s="139">
        <f>IF(N482="základní",J482,0)</f>
        <v>0</v>
      </c>
      <c r="BF482" s="139">
        <f>IF(N482="snížená",J482,0)</f>
        <v>0</v>
      </c>
      <c r="BG482" s="139">
        <f>IF(N482="zákl. přenesená",J482,0)</f>
        <v>0</v>
      </c>
      <c r="BH482" s="139">
        <f>IF(N482="sníž. přenesená",J482,0)</f>
        <v>0</v>
      </c>
      <c r="BI482" s="139">
        <f>IF(N482="nulová",J482,0)</f>
        <v>0</v>
      </c>
      <c r="BJ482" s="17" t="s">
        <v>79</v>
      </c>
      <c r="BK482" s="139">
        <f>ROUND(I482*H482,2)</f>
        <v>0</v>
      </c>
      <c r="BL482" s="17" t="s">
        <v>159</v>
      </c>
      <c r="BM482" s="138" t="s">
        <v>793</v>
      </c>
    </row>
    <row r="483" spans="2:65" s="12" customFormat="1">
      <c r="B483" s="144"/>
      <c r="D483" s="145" t="s">
        <v>163</v>
      </c>
      <c r="E483" s="146" t="s">
        <v>19</v>
      </c>
      <c r="F483" s="147" t="s">
        <v>248</v>
      </c>
      <c r="H483" s="148">
        <v>16</v>
      </c>
      <c r="I483" s="149"/>
      <c r="L483" s="144"/>
      <c r="M483" s="150"/>
      <c r="T483" s="151"/>
      <c r="AT483" s="146" t="s">
        <v>163</v>
      </c>
      <c r="AU483" s="146" t="s">
        <v>81</v>
      </c>
      <c r="AV483" s="12" t="s">
        <v>81</v>
      </c>
      <c r="AW483" s="12" t="s">
        <v>33</v>
      </c>
      <c r="AX483" s="12" t="s">
        <v>79</v>
      </c>
      <c r="AY483" s="146" t="s">
        <v>152</v>
      </c>
    </row>
    <row r="484" spans="2:65" s="1" customFormat="1" ht="44.25" customHeight="1">
      <c r="B484" s="32"/>
      <c r="C484" s="127" t="s">
        <v>794</v>
      </c>
      <c r="D484" s="127" t="s">
        <v>154</v>
      </c>
      <c r="E484" s="128" t="s">
        <v>795</v>
      </c>
      <c r="F484" s="129" t="s">
        <v>796</v>
      </c>
      <c r="G484" s="130" t="s">
        <v>157</v>
      </c>
      <c r="H484" s="131">
        <v>464</v>
      </c>
      <c r="I484" s="132"/>
      <c r="J484" s="133">
        <f>ROUND(I484*H484,2)</f>
        <v>0</v>
      </c>
      <c r="K484" s="129" t="s">
        <v>158</v>
      </c>
      <c r="L484" s="32"/>
      <c r="M484" s="134" t="s">
        <v>19</v>
      </c>
      <c r="N484" s="135" t="s">
        <v>42</v>
      </c>
      <c r="P484" s="136">
        <f>O484*H484</f>
        <v>0</v>
      </c>
      <c r="Q484" s="136">
        <v>0</v>
      </c>
      <c r="R484" s="136">
        <f>Q484*H484</f>
        <v>0</v>
      </c>
      <c r="S484" s="136">
        <v>0</v>
      </c>
      <c r="T484" s="137">
        <f>S484*H484</f>
        <v>0</v>
      </c>
      <c r="AR484" s="138" t="s">
        <v>159</v>
      </c>
      <c r="AT484" s="138" t="s">
        <v>154</v>
      </c>
      <c r="AU484" s="138" t="s">
        <v>81</v>
      </c>
      <c r="AY484" s="17" t="s">
        <v>152</v>
      </c>
      <c r="BE484" s="139">
        <f>IF(N484="základní",J484,0)</f>
        <v>0</v>
      </c>
      <c r="BF484" s="139">
        <f>IF(N484="snížená",J484,0)</f>
        <v>0</v>
      </c>
      <c r="BG484" s="139">
        <f>IF(N484="zákl. přenesená",J484,0)</f>
        <v>0</v>
      </c>
      <c r="BH484" s="139">
        <f>IF(N484="sníž. přenesená",J484,0)</f>
        <v>0</v>
      </c>
      <c r="BI484" s="139">
        <f>IF(N484="nulová",J484,0)</f>
        <v>0</v>
      </c>
      <c r="BJ484" s="17" t="s">
        <v>79</v>
      </c>
      <c r="BK484" s="139">
        <f>ROUND(I484*H484,2)</f>
        <v>0</v>
      </c>
      <c r="BL484" s="17" t="s">
        <v>159</v>
      </c>
      <c r="BM484" s="138" t="s">
        <v>797</v>
      </c>
    </row>
    <row r="485" spans="2:65" s="1" customFormat="1">
      <c r="B485" s="32"/>
      <c r="D485" s="140" t="s">
        <v>161</v>
      </c>
      <c r="F485" s="141" t="s">
        <v>798</v>
      </c>
      <c r="I485" s="142"/>
      <c r="L485" s="32"/>
      <c r="M485" s="143"/>
      <c r="T485" s="53"/>
      <c r="AT485" s="17" t="s">
        <v>161</v>
      </c>
      <c r="AU485" s="17" t="s">
        <v>81</v>
      </c>
    </row>
    <row r="486" spans="2:65" s="12" customFormat="1">
      <c r="B486" s="144"/>
      <c r="D486" s="145" t="s">
        <v>163</v>
      </c>
      <c r="E486" s="146" t="s">
        <v>19</v>
      </c>
      <c r="F486" s="147" t="s">
        <v>799</v>
      </c>
      <c r="H486" s="148">
        <v>464</v>
      </c>
      <c r="I486" s="149"/>
      <c r="L486" s="144"/>
      <c r="M486" s="150"/>
      <c r="T486" s="151"/>
      <c r="AT486" s="146" t="s">
        <v>163</v>
      </c>
      <c r="AU486" s="146" t="s">
        <v>81</v>
      </c>
      <c r="AV486" s="12" t="s">
        <v>81</v>
      </c>
      <c r="AW486" s="12" t="s">
        <v>33</v>
      </c>
      <c r="AX486" s="12" t="s">
        <v>79</v>
      </c>
      <c r="AY486" s="146" t="s">
        <v>152</v>
      </c>
    </row>
    <row r="487" spans="2:65" s="1" customFormat="1" ht="55.5" customHeight="1">
      <c r="B487" s="32"/>
      <c r="C487" s="127" t="s">
        <v>800</v>
      </c>
      <c r="D487" s="127" t="s">
        <v>154</v>
      </c>
      <c r="E487" s="128" t="s">
        <v>801</v>
      </c>
      <c r="F487" s="129" t="s">
        <v>802</v>
      </c>
      <c r="G487" s="130" t="s">
        <v>157</v>
      </c>
      <c r="H487" s="131">
        <v>43152</v>
      </c>
      <c r="I487" s="132"/>
      <c r="J487" s="133">
        <f>ROUND(I487*H487,2)</f>
        <v>0</v>
      </c>
      <c r="K487" s="129" t="s">
        <v>158</v>
      </c>
      <c r="L487" s="32"/>
      <c r="M487" s="134" t="s">
        <v>19</v>
      </c>
      <c r="N487" s="135" t="s">
        <v>42</v>
      </c>
      <c r="P487" s="136">
        <f>O487*H487</f>
        <v>0</v>
      </c>
      <c r="Q487" s="136">
        <v>0</v>
      </c>
      <c r="R487" s="136">
        <f>Q487*H487</f>
        <v>0</v>
      </c>
      <c r="S487" s="136">
        <v>0</v>
      </c>
      <c r="T487" s="137">
        <f>S487*H487</f>
        <v>0</v>
      </c>
      <c r="AR487" s="138" t="s">
        <v>159</v>
      </c>
      <c r="AT487" s="138" t="s">
        <v>154</v>
      </c>
      <c r="AU487" s="138" t="s">
        <v>81</v>
      </c>
      <c r="AY487" s="17" t="s">
        <v>152</v>
      </c>
      <c r="BE487" s="139">
        <f>IF(N487="základní",J487,0)</f>
        <v>0</v>
      </c>
      <c r="BF487" s="139">
        <f>IF(N487="snížená",J487,0)</f>
        <v>0</v>
      </c>
      <c r="BG487" s="139">
        <f>IF(N487="zákl. přenesená",J487,0)</f>
        <v>0</v>
      </c>
      <c r="BH487" s="139">
        <f>IF(N487="sníž. přenesená",J487,0)</f>
        <v>0</v>
      </c>
      <c r="BI487" s="139">
        <f>IF(N487="nulová",J487,0)</f>
        <v>0</v>
      </c>
      <c r="BJ487" s="17" t="s">
        <v>79</v>
      </c>
      <c r="BK487" s="139">
        <f>ROUND(I487*H487,2)</f>
        <v>0</v>
      </c>
      <c r="BL487" s="17" t="s">
        <v>159</v>
      </c>
      <c r="BM487" s="138" t="s">
        <v>803</v>
      </c>
    </row>
    <row r="488" spans="2:65" s="1" customFormat="1">
      <c r="B488" s="32"/>
      <c r="D488" s="140" t="s">
        <v>161</v>
      </c>
      <c r="F488" s="141" t="s">
        <v>804</v>
      </c>
      <c r="I488" s="142"/>
      <c r="L488" s="32"/>
      <c r="M488" s="143"/>
      <c r="T488" s="53"/>
      <c r="AT488" s="17" t="s">
        <v>161</v>
      </c>
      <c r="AU488" s="17" t="s">
        <v>81</v>
      </c>
    </row>
    <row r="489" spans="2:65" s="12" customFormat="1">
      <c r="B489" s="144"/>
      <c r="D489" s="145" t="s">
        <v>163</v>
      </c>
      <c r="E489" s="146" t="s">
        <v>19</v>
      </c>
      <c r="F489" s="147" t="s">
        <v>805</v>
      </c>
      <c r="H489" s="148">
        <v>43152</v>
      </c>
      <c r="I489" s="149"/>
      <c r="L489" s="144"/>
      <c r="M489" s="150"/>
      <c r="T489" s="151"/>
      <c r="AT489" s="146" t="s">
        <v>163</v>
      </c>
      <c r="AU489" s="146" t="s">
        <v>81</v>
      </c>
      <c r="AV489" s="12" t="s">
        <v>81</v>
      </c>
      <c r="AW489" s="12" t="s">
        <v>33</v>
      </c>
      <c r="AX489" s="12" t="s">
        <v>79</v>
      </c>
      <c r="AY489" s="146" t="s">
        <v>152</v>
      </c>
    </row>
    <row r="490" spans="2:65" s="1" customFormat="1" ht="44.25" customHeight="1">
      <c r="B490" s="32"/>
      <c r="C490" s="127" t="s">
        <v>806</v>
      </c>
      <c r="D490" s="127" t="s">
        <v>154</v>
      </c>
      <c r="E490" s="128" t="s">
        <v>807</v>
      </c>
      <c r="F490" s="129" t="s">
        <v>808</v>
      </c>
      <c r="G490" s="130" t="s">
        <v>157</v>
      </c>
      <c r="H490" s="131">
        <v>464</v>
      </c>
      <c r="I490" s="132"/>
      <c r="J490" s="133">
        <f>ROUND(I490*H490,2)</f>
        <v>0</v>
      </c>
      <c r="K490" s="129" t="s">
        <v>158</v>
      </c>
      <c r="L490" s="32"/>
      <c r="M490" s="134" t="s">
        <v>19</v>
      </c>
      <c r="N490" s="135" t="s">
        <v>42</v>
      </c>
      <c r="P490" s="136">
        <f>O490*H490</f>
        <v>0</v>
      </c>
      <c r="Q490" s="136">
        <v>0</v>
      </c>
      <c r="R490" s="136">
        <f>Q490*H490</f>
        <v>0</v>
      </c>
      <c r="S490" s="136">
        <v>0</v>
      </c>
      <c r="T490" s="137">
        <f>S490*H490</f>
        <v>0</v>
      </c>
      <c r="AR490" s="138" t="s">
        <v>159</v>
      </c>
      <c r="AT490" s="138" t="s">
        <v>154</v>
      </c>
      <c r="AU490" s="138" t="s">
        <v>81</v>
      </c>
      <c r="AY490" s="17" t="s">
        <v>152</v>
      </c>
      <c r="BE490" s="139">
        <f>IF(N490="základní",J490,0)</f>
        <v>0</v>
      </c>
      <c r="BF490" s="139">
        <f>IF(N490="snížená",J490,0)</f>
        <v>0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17" t="s">
        <v>79</v>
      </c>
      <c r="BK490" s="139">
        <f>ROUND(I490*H490,2)</f>
        <v>0</v>
      </c>
      <c r="BL490" s="17" t="s">
        <v>159</v>
      </c>
      <c r="BM490" s="138" t="s">
        <v>809</v>
      </c>
    </row>
    <row r="491" spans="2:65" s="1" customFormat="1">
      <c r="B491" s="32"/>
      <c r="D491" s="140" t="s">
        <v>161</v>
      </c>
      <c r="F491" s="141" t="s">
        <v>810</v>
      </c>
      <c r="I491" s="142"/>
      <c r="L491" s="32"/>
      <c r="M491" s="143"/>
      <c r="T491" s="53"/>
      <c r="AT491" s="17" t="s">
        <v>161</v>
      </c>
      <c r="AU491" s="17" t="s">
        <v>81</v>
      </c>
    </row>
    <row r="492" spans="2:65" s="12" customFormat="1">
      <c r="B492" s="144"/>
      <c r="D492" s="145" t="s">
        <v>163</v>
      </c>
      <c r="E492" s="146" t="s">
        <v>19</v>
      </c>
      <c r="F492" s="147" t="s">
        <v>811</v>
      </c>
      <c r="H492" s="148">
        <v>464</v>
      </c>
      <c r="I492" s="149"/>
      <c r="L492" s="144"/>
      <c r="M492" s="150"/>
      <c r="T492" s="151"/>
      <c r="AT492" s="146" t="s">
        <v>163</v>
      </c>
      <c r="AU492" s="146" t="s">
        <v>81</v>
      </c>
      <c r="AV492" s="12" t="s">
        <v>81</v>
      </c>
      <c r="AW492" s="12" t="s">
        <v>33</v>
      </c>
      <c r="AX492" s="12" t="s">
        <v>79</v>
      </c>
      <c r="AY492" s="146" t="s">
        <v>152</v>
      </c>
    </row>
    <row r="493" spans="2:65" s="1" customFormat="1" ht="37.799999999999997" customHeight="1">
      <c r="B493" s="32"/>
      <c r="C493" s="127" t="s">
        <v>812</v>
      </c>
      <c r="D493" s="127" t="s">
        <v>154</v>
      </c>
      <c r="E493" s="128" t="s">
        <v>813</v>
      </c>
      <c r="F493" s="129" t="s">
        <v>814</v>
      </c>
      <c r="G493" s="130" t="s">
        <v>157</v>
      </c>
      <c r="H493" s="131">
        <v>497</v>
      </c>
      <c r="I493" s="132"/>
      <c r="J493" s="133">
        <f>ROUND(I493*H493,2)</f>
        <v>0</v>
      </c>
      <c r="K493" s="129" t="s">
        <v>158</v>
      </c>
      <c r="L493" s="32"/>
      <c r="M493" s="134" t="s">
        <v>19</v>
      </c>
      <c r="N493" s="135" t="s">
        <v>42</v>
      </c>
      <c r="P493" s="136">
        <f>O493*H493</f>
        <v>0</v>
      </c>
      <c r="Q493" s="136">
        <v>1.2999999999999999E-4</v>
      </c>
      <c r="R493" s="136">
        <f>Q493*H493</f>
        <v>6.4610000000000001E-2</v>
      </c>
      <c r="S493" s="136">
        <v>0</v>
      </c>
      <c r="T493" s="137">
        <f>S493*H493</f>
        <v>0</v>
      </c>
      <c r="AR493" s="138" t="s">
        <v>159</v>
      </c>
      <c r="AT493" s="138" t="s">
        <v>154</v>
      </c>
      <c r="AU493" s="138" t="s">
        <v>81</v>
      </c>
      <c r="AY493" s="17" t="s">
        <v>152</v>
      </c>
      <c r="BE493" s="139">
        <f>IF(N493="základní",J493,0)</f>
        <v>0</v>
      </c>
      <c r="BF493" s="139">
        <f>IF(N493="snížená",J493,0)</f>
        <v>0</v>
      </c>
      <c r="BG493" s="139">
        <f>IF(N493="zákl. přenesená",J493,0)</f>
        <v>0</v>
      </c>
      <c r="BH493" s="139">
        <f>IF(N493="sníž. přenesená",J493,0)</f>
        <v>0</v>
      </c>
      <c r="BI493" s="139">
        <f>IF(N493="nulová",J493,0)</f>
        <v>0</v>
      </c>
      <c r="BJ493" s="17" t="s">
        <v>79</v>
      </c>
      <c r="BK493" s="139">
        <f>ROUND(I493*H493,2)</f>
        <v>0</v>
      </c>
      <c r="BL493" s="17" t="s">
        <v>159</v>
      </c>
      <c r="BM493" s="138" t="s">
        <v>815</v>
      </c>
    </row>
    <row r="494" spans="2:65" s="1" customFormat="1">
      <c r="B494" s="32"/>
      <c r="D494" s="140" t="s">
        <v>161</v>
      </c>
      <c r="F494" s="141" t="s">
        <v>816</v>
      </c>
      <c r="I494" s="142"/>
      <c r="L494" s="32"/>
      <c r="M494" s="143"/>
      <c r="T494" s="53"/>
      <c r="AT494" s="17" t="s">
        <v>161</v>
      </c>
      <c r="AU494" s="17" t="s">
        <v>81</v>
      </c>
    </row>
    <row r="495" spans="2:65" s="12" customFormat="1">
      <c r="B495" s="144"/>
      <c r="D495" s="145" t="s">
        <v>163</v>
      </c>
      <c r="E495" s="146" t="s">
        <v>19</v>
      </c>
      <c r="F495" s="147" t="s">
        <v>817</v>
      </c>
      <c r="H495" s="148">
        <v>497</v>
      </c>
      <c r="I495" s="149"/>
      <c r="L495" s="144"/>
      <c r="M495" s="150"/>
      <c r="T495" s="151"/>
      <c r="AT495" s="146" t="s">
        <v>163</v>
      </c>
      <c r="AU495" s="146" t="s">
        <v>81</v>
      </c>
      <c r="AV495" s="12" t="s">
        <v>81</v>
      </c>
      <c r="AW495" s="12" t="s">
        <v>33</v>
      </c>
      <c r="AX495" s="12" t="s">
        <v>79</v>
      </c>
      <c r="AY495" s="146" t="s">
        <v>152</v>
      </c>
    </row>
    <row r="496" spans="2:65" s="1" customFormat="1" ht="49.05" customHeight="1">
      <c r="B496" s="32"/>
      <c r="C496" s="127" t="s">
        <v>818</v>
      </c>
      <c r="D496" s="127" t="s">
        <v>154</v>
      </c>
      <c r="E496" s="128" t="s">
        <v>819</v>
      </c>
      <c r="F496" s="129" t="s">
        <v>820</v>
      </c>
      <c r="G496" s="130" t="s">
        <v>157</v>
      </c>
      <c r="H496" s="131">
        <v>496</v>
      </c>
      <c r="I496" s="132"/>
      <c r="J496" s="133">
        <f>ROUND(I496*H496,2)</f>
        <v>0</v>
      </c>
      <c r="K496" s="129" t="s">
        <v>158</v>
      </c>
      <c r="L496" s="32"/>
      <c r="M496" s="134" t="s">
        <v>19</v>
      </c>
      <c r="N496" s="135" t="s">
        <v>42</v>
      </c>
      <c r="P496" s="136">
        <f>O496*H496</f>
        <v>0</v>
      </c>
      <c r="Q496" s="136">
        <v>3.0000000000000001E-5</v>
      </c>
      <c r="R496" s="136">
        <f>Q496*H496</f>
        <v>1.4880000000000001E-2</v>
      </c>
      <c r="S496" s="136">
        <v>0</v>
      </c>
      <c r="T496" s="137">
        <f>S496*H496</f>
        <v>0</v>
      </c>
      <c r="AR496" s="138" t="s">
        <v>159</v>
      </c>
      <c r="AT496" s="138" t="s">
        <v>154</v>
      </c>
      <c r="AU496" s="138" t="s">
        <v>81</v>
      </c>
      <c r="AY496" s="17" t="s">
        <v>152</v>
      </c>
      <c r="BE496" s="139">
        <f>IF(N496="základní",J496,0)</f>
        <v>0</v>
      </c>
      <c r="BF496" s="139">
        <f>IF(N496="snížená",J496,0)</f>
        <v>0</v>
      </c>
      <c r="BG496" s="139">
        <f>IF(N496="zákl. přenesená",J496,0)</f>
        <v>0</v>
      </c>
      <c r="BH496" s="139">
        <f>IF(N496="sníž. přenesená",J496,0)</f>
        <v>0</v>
      </c>
      <c r="BI496" s="139">
        <f>IF(N496="nulová",J496,0)</f>
        <v>0</v>
      </c>
      <c r="BJ496" s="17" t="s">
        <v>79</v>
      </c>
      <c r="BK496" s="139">
        <f>ROUND(I496*H496,2)</f>
        <v>0</v>
      </c>
      <c r="BL496" s="17" t="s">
        <v>159</v>
      </c>
      <c r="BM496" s="138" t="s">
        <v>821</v>
      </c>
    </row>
    <row r="497" spans="2:65" s="1" customFormat="1">
      <c r="B497" s="32"/>
      <c r="D497" s="140" t="s">
        <v>161</v>
      </c>
      <c r="F497" s="141" t="s">
        <v>822</v>
      </c>
      <c r="I497" s="142"/>
      <c r="L497" s="32"/>
      <c r="M497" s="143"/>
      <c r="T497" s="53"/>
      <c r="AT497" s="17" t="s">
        <v>161</v>
      </c>
      <c r="AU497" s="17" t="s">
        <v>81</v>
      </c>
    </row>
    <row r="498" spans="2:65" s="12" customFormat="1">
      <c r="B498" s="144"/>
      <c r="D498" s="145" t="s">
        <v>163</v>
      </c>
      <c r="E498" s="146" t="s">
        <v>19</v>
      </c>
      <c r="F498" s="147" t="s">
        <v>823</v>
      </c>
      <c r="H498" s="148">
        <v>496</v>
      </c>
      <c r="I498" s="149"/>
      <c r="L498" s="144"/>
      <c r="M498" s="150"/>
      <c r="T498" s="151"/>
      <c r="AT498" s="146" t="s">
        <v>163</v>
      </c>
      <c r="AU498" s="146" t="s">
        <v>81</v>
      </c>
      <c r="AV498" s="12" t="s">
        <v>81</v>
      </c>
      <c r="AW498" s="12" t="s">
        <v>33</v>
      </c>
      <c r="AX498" s="12" t="s">
        <v>79</v>
      </c>
      <c r="AY498" s="146" t="s">
        <v>152</v>
      </c>
    </row>
    <row r="499" spans="2:65" s="1" customFormat="1" ht="49.05" customHeight="1">
      <c r="B499" s="32"/>
      <c r="C499" s="127" t="s">
        <v>824</v>
      </c>
      <c r="D499" s="127" t="s">
        <v>154</v>
      </c>
      <c r="E499" s="128" t="s">
        <v>825</v>
      </c>
      <c r="F499" s="129" t="s">
        <v>826</v>
      </c>
      <c r="G499" s="130" t="s">
        <v>284</v>
      </c>
      <c r="H499" s="131">
        <v>10</v>
      </c>
      <c r="I499" s="132"/>
      <c r="J499" s="133">
        <f>ROUND(I499*H499,2)</f>
        <v>0</v>
      </c>
      <c r="K499" s="129" t="s">
        <v>158</v>
      </c>
      <c r="L499" s="32"/>
      <c r="M499" s="134" t="s">
        <v>19</v>
      </c>
      <c r="N499" s="135" t="s">
        <v>42</v>
      </c>
      <c r="P499" s="136">
        <f>O499*H499</f>
        <v>0</v>
      </c>
      <c r="Q499" s="136">
        <v>1.4999999999999999E-4</v>
      </c>
      <c r="R499" s="136">
        <f>Q499*H499</f>
        <v>1.4999999999999998E-3</v>
      </c>
      <c r="S499" s="136">
        <v>0</v>
      </c>
      <c r="T499" s="137">
        <f>S499*H499</f>
        <v>0</v>
      </c>
      <c r="AR499" s="138" t="s">
        <v>159</v>
      </c>
      <c r="AT499" s="138" t="s">
        <v>154</v>
      </c>
      <c r="AU499" s="138" t="s">
        <v>81</v>
      </c>
      <c r="AY499" s="17" t="s">
        <v>152</v>
      </c>
      <c r="BE499" s="139">
        <f>IF(N499="základní",J499,0)</f>
        <v>0</v>
      </c>
      <c r="BF499" s="139">
        <f>IF(N499="snížená",J499,0)</f>
        <v>0</v>
      </c>
      <c r="BG499" s="139">
        <f>IF(N499="zákl. přenesená",J499,0)</f>
        <v>0</v>
      </c>
      <c r="BH499" s="139">
        <f>IF(N499="sníž. přenesená",J499,0)</f>
        <v>0</v>
      </c>
      <c r="BI499" s="139">
        <f>IF(N499="nulová",J499,0)</f>
        <v>0</v>
      </c>
      <c r="BJ499" s="17" t="s">
        <v>79</v>
      </c>
      <c r="BK499" s="139">
        <f>ROUND(I499*H499,2)</f>
        <v>0</v>
      </c>
      <c r="BL499" s="17" t="s">
        <v>159</v>
      </c>
      <c r="BM499" s="138" t="s">
        <v>827</v>
      </c>
    </row>
    <row r="500" spans="2:65" s="1" customFormat="1">
      <c r="B500" s="32"/>
      <c r="D500" s="140" t="s">
        <v>161</v>
      </c>
      <c r="F500" s="141" t="s">
        <v>828</v>
      </c>
      <c r="I500" s="142"/>
      <c r="L500" s="32"/>
      <c r="M500" s="143"/>
      <c r="T500" s="53"/>
      <c r="AT500" s="17" t="s">
        <v>161</v>
      </c>
      <c r="AU500" s="17" t="s">
        <v>81</v>
      </c>
    </row>
    <row r="501" spans="2:65" s="12" customFormat="1">
      <c r="B501" s="144"/>
      <c r="D501" s="145" t="s">
        <v>163</v>
      </c>
      <c r="E501" s="146" t="s">
        <v>19</v>
      </c>
      <c r="F501" s="147" t="s">
        <v>829</v>
      </c>
      <c r="H501" s="148">
        <v>10</v>
      </c>
      <c r="I501" s="149"/>
      <c r="L501" s="144"/>
      <c r="M501" s="150"/>
      <c r="T501" s="151"/>
      <c r="AT501" s="146" t="s">
        <v>163</v>
      </c>
      <c r="AU501" s="146" t="s">
        <v>81</v>
      </c>
      <c r="AV501" s="12" t="s">
        <v>81</v>
      </c>
      <c r="AW501" s="12" t="s">
        <v>33</v>
      </c>
      <c r="AX501" s="12" t="s">
        <v>79</v>
      </c>
      <c r="AY501" s="146" t="s">
        <v>152</v>
      </c>
    </row>
    <row r="502" spans="2:65" s="1" customFormat="1" ht="16.5" customHeight="1">
      <c r="B502" s="32"/>
      <c r="C502" s="159" t="s">
        <v>830</v>
      </c>
      <c r="D502" s="159" t="s">
        <v>301</v>
      </c>
      <c r="E502" s="160" t="s">
        <v>831</v>
      </c>
      <c r="F502" s="161" t="s">
        <v>832</v>
      </c>
      <c r="G502" s="162" t="s">
        <v>284</v>
      </c>
      <c r="H502" s="163">
        <v>10</v>
      </c>
      <c r="I502" s="164"/>
      <c r="J502" s="165">
        <f>ROUND(I502*H502,2)</f>
        <v>0</v>
      </c>
      <c r="K502" s="161" t="s">
        <v>19</v>
      </c>
      <c r="L502" s="166"/>
      <c r="M502" s="167" t="s">
        <v>19</v>
      </c>
      <c r="N502" s="168" t="s">
        <v>42</v>
      </c>
      <c r="P502" s="136">
        <f>O502*H502</f>
        <v>0</v>
      </c>
      <c r="Q502" s="136">
        <v>0</v>
      </c>
      <c r="R502" s="136">
        <f>Q502*H502</f>
        <v>0</v>
      </c>
      <c r="S502" s="136">
        <v>0</v>
      </c>
      <c r="T502" s="137">
        <f>S502*H502</f>
        <v>0</v>
      </c>
      <c r="AR502" s="138" t="s">
        <v>200</v>
      </c>
      <c r="AT502" s="138" t="s">
        <v>301</v>
      </c>
      <c r="AU502" s="138" t="s">
        <v>81</v>
      </c>
      <c r="AY502" s="17" t="s">
        <v>152</v>
      </c>
      <c r="BE502" s="139">
        <f>IF(N502="základní",J502,0)</f>
        <v>0</v>
      </c>
      <c r="BF502" s="139">
        <f>IF(N502="snížená",J502,0)</f>
        <v>0</v>
      </c>
      <c r="BG502" s="139">
        <f>IF(N502="zákl. přenesená",J502,0)</f>
        <v>0</v>
      </c>
      <c r="BH502" s="139">
        <f>IF(N502="sníž. přenesená",J502,0)</f>
        <v>0</v>
      </c>
      <c r="BI502" s="139">
        <f>IF(N502="nulová",J502,0)</f>
        <v>0</v>
      </c>
      <c r="BJ502" s="17" t="s">
        <v>79</v>
      </c>
      <c r="BK502" s="139">
        <f>ROUND(I502*H502,2)</f>
        <v>0</v>
      </c>
      <c r="BL502" s="17" t="s">
        <v>159</v>
      </c>
      <c r="BM502" s="138" t="s">
        <v>833</v>
      </c>
    </row>
    <row r="503" spans="2:65" s="12" customFormat="1">
      <c r="B503" s="144"/>
      <c r="D503" s="145" t="s">
        <v>163</v>
      </c>
      <c r="E503" s="146" t="s">
        <v>19</v>
      </c>
      <c r="F503" s="147" t="s">
        <v>212</v>
      </c>
      <c r="H503" s="148">
        <v>10</v>
      </c>
      <c r="I503" s="149"/>
      <c r="L503" s="144"/>
      <c r="M503" s="150"/>
      <c r="T503" s="151"/>
      <c r="AT503" s="146" t="s">
        <v>163</v>
      </c>
      <c r="AU503" s="146" t="s">
        <v>81</v>
      </c>
      <c r="AV503" s="12" t="s">
        <v>81</v>
      </c>
      <c r="AW503" s="12" t="s">
        <v>33</v>
      </c>
      <c r="AX503" s="12" t="s">
        <v>79</v>
      </c>
      <c r="AY503" s="146" t="s">
        <v>152</v>
      </c>
    </row>
    <row r="504" spans="2:65" s="1" customFormat="1" ht="16.5" customHeight="1">
      <c r="B504" s="32"/>
      <c r="C504" s="127" t="s">
        <v>834</v>
      </c>
      <c r="D504" s="127" t="s">
        <v>154</v>
      </c>
      <c r="E504" s="128" t="s">
        <v>835</v>
      </c>
      <c r="F504" s="129" t="s">
        <v>836</v>
      </c>
      <c r="G504" s="130" t="s">
        <v>173</v>
      </c>
      <c r="H504" s="131">
        <v>1.6919999999999999</v>
      </c>
      <c r="I504" s="132"/>
      <c r="J504" s="133">
        <f>ROUND(I504*H504,2)</f>
        <v>0</v>
      </c>
      <c r="K504" s="129" t="s">
        <v>158</v>
      </c>
      <c r="L504" s="32"/>
      <c r="M504" s="134" t="s">
        <v>19</v>
      </c>
      <c r="N504" s="135" t="s">
        <v>42</v>
      </c>
      <c r="P504" s="136">
        <f>O504*H504</f>
        <v>0</v>
      </c>
      <c r="Q504" s="136">
        <v>0</v>
      </c>
      <c r="R504" s="136">
        <f>Q504*H504</f>
        <v>0</v>
      </c>
      <c r="S504" s="136">
        <v>2</v>
      </c>
      <c r="T504" s="137">
        <f>S504*H504</f>
        <v>3.3839999999999999</v>
      </c>
      <c r="AR504" s="138" t="s">
        <v>159</v>
      </c>
      <c r="AT504" s="138" t="s">
        <v>154</v>
      </c>
      <c r="AU504" s="138" t="s">
        <v>81</v>
      </c>
      <c r="AY504" s="17" t="s">
        <v>152</v>
      </c>
      <c r="BE504" s="139">
        <f>IF(N504="základní",J504,0)</f>
        <v>0</v>
      </c>
      <c r="BF504" s="139">
        <f>IF(N504="snížená",J504,0)</f>
        <v>0</v>
      </c>
      <c r="BG504" s="139">
        <f>IF(N504="zákl. přenesená",J504,0)</f>
        <v>0</v>
      </c>
      <c r="BH504" s="139">
        <f>IF(N504="sníž. přenesená",J504,0)</f>
        <v>0</v>
      </c>
      <c r="BI504" s="139">
        <f>IF(N504="nulová",J504,0)</f>
        <v>0</v>
      </c>
      <c r="BJ504" s="17" t="s">
        <v>79</v>
      </c>
      <c r="BK504" s="139">
        <f>ROUND(I504*H504,2)</f>
        <v>0</v>
      </c>
      <c r="BL504" s="17" t="s">
        <v>159</v>
      </c>
      <c r="BM504" s="138" t="s">
        <v>837</v>
      </c>
    </row>
    <row r="505" spans="2:65" s="1" customFormat="1">
      <c r="B505" s="32"/>
      <c r="D505" s="140" t="s">
        <v>161</v>
      </c>
      <c r="F505" s="141" t="s">
        <v>838</v>
      </c>
      <c r="I505" s="142"/>
      <c r="L505" s="32"/>
      <c r="M505" s="143"/>
      <c r="T505" s="53"/>
      <c r="AT505" s="17" t="s">
        <v>161</v>
      </c>
      <c r="AU505" s="17" t="s">
        <v>81</v>
      </c>
    </row>
    <row r="506" spans="2:65" s="12" customFormat="1">
      <c r="B506" s="144"/>
      <c r="D506" s="145" t="s">
        <v>163</v>
      </c>
      <c r="E506" s="146" t="s">
        <v>19</v>
      </c>
      <c r="F506" s="147" t="s">
        <v>839</v>
      </c>
      <c r="H506" s="148">
        <v>1.6919999999999999</v>
      </c>
      <c r="I506" s="149"/>
      <c r="L506" s="144"/>
      <c r="M506" s="150"/>
      <c r="T506" s="151"/>
      <c r="AT506" s="146" t="s">
        <v>163</v>
      </c>
      <c r="AU506" s="146" t="s">
        <v>81</v>
      </c>
      <c r="AV506" s="12" t="s">
        <v>81</v>
      </c>
      <c r="AW506" s="12" t="s">
        <v>33</v>
      </c>
      <c r="AX506" s="12" t="s">
        <v>79</v>
      </c>
      <c r="AY506" s="146" t="s">
        <v>152</v>
      </c>
    </row>
    <row r="507" spans="2:65" s="1" customFormat="1" ht="37.799999999999997" customHeight="1">
      <c r="B507" s="32"/>
      <c r="C507" s="127" t="s">
        <v>840</v>
      </c>
      <c r="D507" s="127" t="s">
        <v>154</v>
      </c>
      <c r="E507" s="128" t="s">
        <v>841</v>
      </c>
      <c r="F507" s="129" t="s">
        <v>842</v>
      </c>
      <c r="G507" s="130" t="s">
        <v>173</v>
      </c>
      <c r="H507" s="131">
        <v>5.6820000000000004</v>
      </c>
      <c r="I507" s="132"/>
      <c r="J507" s="133">
        <f>ROUND(I507*H507,2)</f>
        <v>0</v>
      </c>
      <c r="K507" s="129" t="s">
        <v>158</v>
      </c>
      <c r="L507" s="32"/>
      <c r="M507" s="134" t="s">
        <v>19</v>
      </c>
      <c r="N507" s="135" t="s">
        <v>42</v>
      </c>
      <c r="P507" s="136">
        <f>O507*H507</f>
        <v>0</v>
      </c>
      <c r="Q507" s="136">
        <v>0</v>
      </c>
      <c r="R507" s="136">
        <f>Q507*H507</f>
        <v>0</v>
      </c>
      <c r="S507" s="136">
        <v>2.27</v>
      </c>
      <c r="T507" s="137">
        <f>S507*H507</f>
        <v>12.898140000000001</v>
      </c>
      <c r="AR507" s="138" t="s">
        <v>159</v>
      </c>
      <c r="AT507" s="138" t="s">
        <v>154</v>
      </c>
      <c r="AU507" s="138" t="s">
        <v>81</v>
      </c>
      <c r="AY507" s="17" t="s">
        <v>152</v>
      </c>
      <c r="BE507" s="139">
        <f>IF(N507="základní",J507,0)</f>
        <v>0</v>
      </c>
      <c r="BF507" s="139">
        <f>IF(N507="snížená",J507,0)</f>
        <v>0</v>
      </c>
      <c r="BG507" s="139">
        <f>IF(N507="zákl. přenesená",J507,0)</f>
        <v>0</v>
      </c>
      <c r="BH507" s="139">
        <f>IF(N507="sníž. přenesená",J507,0)</f>
        <v>0</v>
      </c>
      <c r="BI507" s="139">
        <f>IF(N507="nulová",J507,0)</f>
        <v>0</v>
      </c>
      <c r="BJ507" s="17" t="s">
        <v>79</v>
      </c>
      <c r="BK507" s="139">
        <f>ROUND(I507*H507,2)</f>
        <v>0</v>
      </c>
      <c r="BL507" s="17" t="s">
        <v>159</v>
      </c>
      <c r="BM507" s="138" t="s">
        <v>843</v>
      </c>
    </row>
    <row r="508" spans="2:65" s="1" customFormat="1">
      <c r="B508" s="32"/>
      <c r="D508" s="140" t="s">
        <v>161</v>
      </c>
      <c r="F508" s="141" t="s">
        <v>844</v>
      </c>
      <c r="I508" s="142"/>
      <c r="L508" s="32"/>
      <c r="M508" s="143"/>
      <c r="T508" s="53"/>
      <c r="AT508" s="17" t="s">
        <v>161</v>
      </c>
      <c r="AU508" s="17" t="s">
        <v>81</v>
      </c>
    </row>
    <row r="509" spans="2:65" s="12" customFormat="1">
      <c r="B509" s="144"/>
      <c r="D509" s="145" t="s">
        <v>163</v>
      </c>
      <c r="E509" s="146" t="s">
        <v>19</v>
      </c>
      <c r="F509" s="147" t="s">
        <v>845</v>
      </c>
      <c r="H509" s="148">
        <v>4.2720000000000002</v>
      </c>
      <c r="I509" s="149"/>
      <c r="L509" s="144"/>
      <c r="M509" s="150"/>
      <c r="T509" s="151"/>
      <c r="AT509" s="146" t="s">
        <v>163</v>
      </c>
      <c r="AU509" s="146" t="s">
        <v>81</v>
      </c>
      <c r="AV509" s="12" t="s">
        <v>81</v>
      </c>
      <c r="AW509" s="12" t="s">
        <v>33</v>
      </c>
      <c r="AX509" s="12" t="s">
        <v>71</v>
      </c>
      <c r="AY509" s="146" t="s">
        <v>152</v>
      </c>
    </row>
    <row r="510" spans="2:65" s="12" customFormat="1">
      <c r="B510" s="144"/>
      <c r="D510" s="145" t="s">
        <v>163</v>
      </c>
      <c r="E510" s="146" t="s">
        <v>19</v>
      </c>
      <c r="F510" s="147" t="s">
        <v>846</v>
      </c>
      <c r="H510" s="148">
        <v>1.41</v>
      </c>
      <c r="I510" s="149"/>
      <c r="L510" s="144"/>
      <c r="M510" s="150"/>
      <c r="T510" s="151"/>
      <c r="AT510" s="146" t="s">
        <v>163</v>
      </c>
      <c r="AU510" s="146" t="s">
        <v>81</v>
      </c>
      <c r="AV510" s="12" t="s">
        <v>81</v>
      </c>
      <c r="AW510" s="12" t="s">
        <v>33</v>
      </c>
      <c r="AX510" s="12" t="s">
        <v>71</v>
      </c>
      <c r="AY510" s="146" t="s">
        <v>152</v>
      </c>
    </row>
    <row r="511" spans="2:65" s="13" customFormat="1">
      <c r="B511" s="152"/>
      <c r="D511" s="145" t="s">
        <v>163</v>
      </c>
      <c r="E511" s="153" t="s">
        <v>19</v>
      </c>
      <c r="F511" s="154" t="s">
        <v>281</v>
      </c>
      <c r="H511" s="155">
        <v>5.6820000000000004</v>
      </c>
      <c r="I511" s="156"/>
      <c r="L511" s="152"/>
      <c r="M511" s="157"/>
      <c r="T511" s="158"/>
      <c r="AT511" s="153" t="s">
        <v>163</v>
      </c>
      <c r="AU511" s="153" t="s">
        <v>81</v>
      </c>
      <c r="AV511" s="13" t="s">
        <v>159</v>
      </c>
      <c r="AW511" s="13" t="s">
        <v>33</v>
      </c>
      <c r="AX511" s="13" t="s">
        <v>79</v>
      </c>
      <c r="AY511" s="153" t="s">
        <v>152</v>
      </c>
    </row>
    <row r="512" spans="2:65" s="1" customFormat="1" ht="37.799999999999997" customHeight="1">
      <c r="B512" s="32"/>
      <c r="C512" s="127" t="s">
        <v>847</v>
      </c>
      <c r="D512" s="127" t="s">
        <v>154</v>
      </c>
      <c r="E512" s="128" t="s">
        <v>848</v>
      </c>
      <c r="F512" s="129" t="s">
        <v>849</v>
      </c>
      <c r="G512" s="130" t="s">
        <v>173</v>
      </c>
      <c r="H512" s="131">
        <v>14.382999999999999</v>
      </c>
      <c r="I512" s="132"/>
      <c r="J512" s="133">
        <f>ROUND(I512*H512,2)</f>
        <v>0</v>
      </c>
      <c r="K512" s="129" t="s">
        <v>158</v>
      </c>
      <c r="L512" s="32"/>
      <c r="M512" s="134" t="s">
        <v>19</v>
      </c>
      <c r="N512" s="135" t="s">
        <v>42</v>
      </c>
      <c r="P512" s="136">
        <f>O512*H512</f>
        <v>0</v>
      </c>
      <c r="Q512" s="136">
        <v>0</v>
      </c>
      <c r="R512" s="136">
        <f>Q512*H512</f>
        <v>0</v>
      </c>
      <c r="S512" s="136">
        <v>1</v>
      </c>
      <c r="T512" s="137">
        <f>S512*H512</f>
        <v>14.382999999999999</v>
      </c>
      <c r="AR512" s="138" t="s">
        <v>159</v>
      </c>
      <c r="AT512" s="138" t="s">
        <v>154</v>
      </c>
      <c r="AU512" s="138" t="s">
        <v>81</v>
      </c>
      <c r="AY512" s="17" t="s">
        <v>152</v>
      </c>
      <c r="BE512" s="139">
        <f>IF(N512="základní",J512,0)</f>
        <v>0</v>
      </c>
      <c r="BF512" s="139">
        <f>IF(N512="snížená",J512,0)</f>
        <v>0</v>
      </c>
      <c r="BG512" s="139">
        <f>IF(N512="zákl. přenesená",J512,0)</f>
        <v>0</v>
      </c>
      <c r="BH512" s="139">
        <f>IF(N512="sníž. přenesená",J512,0)</f>
        <v>0</v>
      </c>
      <c r="BI512" s="139">
        <f>IF(N512="nulová",J512,0)</f>
        <v>0</v>
      </c>
      <c r="BJ512" s="17" t="s">
        <v>79</v>
      </c>
      <c r="BK512" s="139">
        <f>ROUND(I512*H512,2)</f>
        <v>0</v>
      </c>
      <c r="BL512" s="17" t="s">
        <v>159</v>
      </c>
      <c r="BM512" s="138" t="s">
        <v>850</v>
      </c>
    </row>
    <row r="513" spans="2:65" s="1" customFormat="1">
      <c r="B513" s="32"/>
      <c r="D513" s="140" t="s">
        <v>161</v>
      </c>
      <c r="F513" s="141" t="s">
        <v>851</v>
      </c>
      <c r="I513" s="142"/>
      <c r="L513" s="32"/>
      <c r="M513" s="143"/>
      <c r="T513" s="53"/>
      <c r="AT513" s="17" t="s">
        <v>161</v>
      </c>
      <c r="AU513" s="17" t="s">
        <v>81</v>
      </c>
    </row>
    <row r="514" spans="2:65" s="12" customFormat="1">
      <c r="B514" s="144"/>
      <c r="D514" s="145" t="s">
        <v>163</v>
      </c>
      <c r="E514" s="146" t="s">
        <v>19</v>
      </c>
      <c r="F514" s="147" t="s">
        <v>852</v>
      </c>
      <c r="H514" s="148">
        <v>5.4</v>
      </c>
      <c r="I514" s="149"/>
      <c r="L514" s="144"/>
      <c r="M514" s="150"/>
      <c r="T514" s="151"/>
      <c r="AT514" s="146" t="s">
        <v>163</v>
      </c>
      <c r="AU514" s="146" t="s">
        <v>81</v>
      </c>
      <c r="AV514" s="12" t="s">
        <v>81</v>
      </c>
      <c r="AW514" s="12" t="s">
        <v>33</v>
      </c>
      <c r="AX514" s="12" t="s">
        <v>71</v>
      </c>
      <c r="AY514" s="146" t="s">
        <v>152</v>
      </c>
    </row>
    <row r="515" spans="2:65" s="12" customFormat="1" ht="20.399999999999999">
      <c r="B515" s="144"/>
      <c r="D515" s="145" t="s">
        <v>163</v>
      </c>
      <c r="E515" s="146" t="s">
        <v>19</v>
      </c>
      <c r="F515" s="147" t="s">
        <v>853</v>
      </c>
      <c r="H515" s="148">
        <v>8.9830000000000005</v>
      </c>
      <c r="I515" s="149"/>
      <c r="L515" s="144"/>
      <c r="M515" s="150"/>
      <c r="T515" s="151"/>
      <c r="AT515" s="146" t="s">
        <v>163</v>
      </c>
      <c r="AU515" s="146" t="s">
        <v>81</v>
      </c>
      <c r="AV515" s="12" t="s">
        <v>81</v>
      </c>
      <c r="AW515" s="12" t="s">
        <v>33</v>
      </c>
      <c r="AX515" s="12" t="s">
        <v>71</v>
      </c>
      <c r="AY515" s="146" t="s">
        <v>152</v>
      </c>
    </row>
    <row r="516" spans="2:65" s="13" customFormat="1">
      <c r="B516" s="152"/>
      <c r="D516" s="145" t="s">
        <v>163</v>
      </c>
      <c r="E516" s="153" t="s">
        <v>19</v>
      </c>
      <c r="F516" s="154" t="s">
        <v>281</v>
      </c>
      <c r="H516" s="155">
        <v>14.383000000000001</v>
      </c>
      <c r="I516" s="156"/>
      <c r="L516" s="152"/>
      <c r="M516" s="157"/>
      <c r="T516" s="158"/>
      <c r="AT516" s="153" t="s">
        <v>163</v>
      </c>
      <c r="AU516" s="153" t="s">
        <v>81</v>
      </c>
      <c r="AV516" s="13" t="s">
        <v>159</v>
      </c>
      <c r="AW516" s="13" t="s">
        <v>33</v>
      </c>
      <c r="AX516" s="13" t="s">
        <v>79</v>
      </c>
      <c r="AY516" s="153" t="s">
        <v>152</v>
      </c>
    </row>
    <row r="517" spans="2:65" s="1" customFormat="1" ht="24.15" customHeight="1">
      <c r="B517" s="32"/>
      <c r="C517" s="127" t="s">
        <v>854</v>
      </c>
      <c r="D517" s="127" t="s">
        <v>154</v>
      </c>
      <c r="E517" s="128" t="s">
        <v>855</v>
      </c>
      <c r="F517" s="129" t="s">
        <v>856</v>
      </c>
      <c r="G517" s="130" t="s">
        <v>173</v>
      </c>
      <c r="H517" s="131">
        <v>5.6820000000000004</v>
      </c>
      <c r="I517" s="132"/>
      <c r="J517" s="133">
        <f>ROUND(I517*H517,2)</f>
        <v>0</v>
      </c>
      <c r="K517" s="129" t="s">
        <v>158</v>
      </c>
      <c r="L517" s="32"/>
      <c r="M517" s="134" t="s">
        <v>19</v>
      </c>
      <c r="N517" s="135" t="s">
        <v>42</v>
      </c>
      <c r="P517" s="136">
        <f>O517*H517</f>
        <v>0</v>
      </c>
      <c r="Q517" s="136">
        <v>0</v>
      </c>
      <c r="R517" s="136">
        <f>Q517*H517</f>
        <v>0</v>
      </c>
      <c r="S517" s="136">
        <v>0</v>
      </c>
      <c r="T517" s="137">
        <f>S517*H517</f>
        <v>0</v>
      </c>
      <c r="AR517" s="138" t="s">
        <v>159</v>
      </c>
      <c r="AT517" s="138" t="s">
        <v>154</v>
      </c>
      <c r="AU517" s="138" t="s">
        <v>81</v>
      </c>
      <c r="AY517" s="17" t="s">
        <v>152</v>
      </c>
      <c r="BE517" s="139">
        <f>IF(N517="základní",J517,0)</f>
        <v>0</v>
      </c>
      <c r="BF517" s="139">
        <f>IF(N517="snížená",J517,0)</f>
        <v>0</v>
      </c>
      <c r="BG517" s="139">
        <f>IF(N517="zákl. přenesená",J517,0)</f>
        <v>0</v>
      </c>
      <c r="BH517" s="139">
        <f>IF(N517="sníž. přenesená",J517,0)</f>
        <v>0</v>
      </c>
      <c r="BI517" s="139">
        <f>IF(N517="nulová",J517,0)</f>
        <v>0</v>
      </c>
      <c r="BJ517" s="17" t="s">
        <v>79</v>
      </c>
      <c r="BK517" s="139">
        <f>ROUND(I517*H517,2)</f>
        <v>0</v>
      </c>
      <c r="BL517" s="17" t="s">
        <v>159</v>
      </c>
      <c r="BM517" s="138" t="s">
        <v>857</v>
      </c>
    </row>
    <row r="518" spans="2:65" s="1" customFormat="1">
      <c r="B518" s="32"/>
      <c r="D518" s="140" t="s">
        <v>161</v>
      </c>
      <c r="F518" s="141" t="s">
        <v>858</v>
      </c>
      <c r="I518" s="142"/>
      <c r="L518" s="32"/>
      <c r="M518" s="143"/>
      <c r="T518" s="53"/>
      <c r="AT518" s="17" t="s">
        <v>161</v>
      </c>
      <c r="AU518" s="17" t="s">
        <v>81</v>
      </c>
    </row>
    <row r="519" spans="2:65" s="12" customFormat="1">
      <c r="B519" s="144"/>
      <c r="D519" s="145" t="s">
        <v>163</v>
      </c>
      <c r="E519" s="146" t="s">
        <v>19</v>
      </c>
      <c r="F519" s="147" t="s">
        <v>859</v>
      </c>
      <c r="H519" s="148">
        <v>5.6820000000000004</v>
      </c>
      <c r="I519" s="149"/>
      <c r="L519" s="144"/>
      <c r="M519" s="150"/>
      <c r="T519" s="151"/>
      <c r="AT519" s="146" t="s">
        <v>163</v>
      </c>
      <c r="AU519" s="146" t="s">
        <v>81</v>
      </c>
      <c r="AV519" s="12" t="s">
        <v>81</v>
      </c>
      <c r="AW519" s="12" t="s">
        <v>33</v>
      </c>
      <c r="AX519" s="12" t="s">
        <v>79</v>
      </c>
      <c r="AY519" s="146" t="s">
        <v>152</v>
      </c>
    </row>
    <row r="520" spans="2:65" s="1" customFormat="1" ht="24.15" customHeight="1">
      <c r="B520" s="32"/>
      <c r="C520" s="127" t="s">
        <v>860</v>
      </c>
      <c r="D520" s="127" t="s">
        <v>154</v>
      </c>
      <c r="E520" s="128" t="s">
        <v>861</v>
      </c>
      <c r="F520" s="129" t="s">
        <v>862</v>
      </c>
      <c r="G520" s="130" t="s">
        <v>173</v>
      </c>
      <c r="H520" s="131">
        <v>0.36</v>
      </c>
      <c r="I520" s="132"/>
      <c r="J520" s="133">
        <f>ROUND(I520*H520,2)</f>
        <v>0</v>
      </c>
      <c r="K520" s="129" t="s">
        <v>158</v>
      </c>
      <c r="L520" s="32"/>
      <c r="M520" s="134" t="s">
        <v>19</v>
      </c>
      <c r="N520" s="135" t="s">
        <v>42</v>
      </c>
      <c r="P520" s="136">
        <f>O520*H520</f>
        <v>0</v>
      </c>
      <c r="Q520" s="136">
        <v>0</v>
      </c>
      <c r="R520" s="136">
        <f>Q520*H520</f>
        <v>0</v>
      </c>
      <c r="S520" s="136">
        <v>2.2000000000000002</v>
      </c>
      <c r="T520" s="137">
        <f>S520*H520</f>
        <v>0.79200000000000004</v>
      </c>
      <c r="AR520" s="138" t="s">
        <v>159</v>
      </c>
      <c r="AT520" s="138" t="s">
        <v>154</v>
      </c>
      <c r="AU520" s="138" t="s">
        <v>81</v>
      </c>
      <c r="AY520" s="17" t="s">
        <v>152</v>
      </c>
      <c r="BE520" s="139">
        <f>IF(N520="základní",J520,0)</f>
        <v>0</v>
      </c>
      <c r="BF520" s="139">
        <f>IF(N520="snížená",J520,0)</f>
        <v>0</v>
      </c>
      <c r="BG520" s="139">
        <f>IF(N520="zákl. přenesená",J520,0)</f>
        <v>0</v>
      </c>
      <c r="BH520" s="139">
        <f>IF(N520="sníž. přenesená",J520,0)</f>
        <v>0</v>
      </c>
      <c r="BI520" s="139">
        <f>IF(N520="nulová",J520,0)</f>
        <v>0</v>
      </c>
      <c r="BJ520" s="17" t="s">
        <v>79</v>
      </c>
      <c r="BK520" s="139">
        <f>ROUND(I520*H520,2)</f>
        <v>0</v>
      </c>
      <c r="BL520" s="17" t="s">
        <v>159</v>
      </c>
      <c r="BM520" s="138" t="s">
        <v>863</v>
      </c>
    </row>
    <row r="521" spans="2:65" s="1" customFormat="1">
      <c r="B521" s="32"/>
      <c r="D521" s="140" t="s">
        <v>161</v>
      </c>
      <c r="F521" s="141" t="s">
        <v>864</v>
      </c>
      <c r="I521" s="142"/>
      <c r="L521" s="32"/>
      <c r="M521" s="143"/>
      <c r="T521" s="53"/>
      <c r="AT521" s="17" t="s">
        <v>161</v>
      </c>
      <c r="AU521" s="17" t="s">
        <v>81</v>
      </c>
    </row>
    <row r="522" spans="2:65" s="12" customFormat="1">
      <c r="B522" s="144"/>
      <c r="D522" s="145" t="s">
        <v>163</v>
      </c>
      <c r="E522" s="146" t="s">
        <v>19</v>
      </c>
      <c r="F522" s="147" t="s">
        <v>865</v>
      </c>
      <c r="H522" s="148">
        <v>0.36</v>
      </c>
      <c r="I522" s="149"/>
      <c r="L522" s="144"/>
      <c r="M522" s="150"/>
      <c r="T522" s="151"/>
      <c r="AT522" s="146" t="s">
        <v>163</v>
      </c>
      <c r="AU522" s="146" t="s">
        <v>81</v>
      </c>
      <c r="AV522" s="12" t="s">
        <v>81</v>
      </c>
      <c r="AW522" s="12" t="s">
        <v>33</v>
      </c>
      <c r="AX522" s="12" t="s">
        <v>79</v>
      </c>
      <c r="AY522" s="146" t="s">
        <v>152</v>
      </c>
    </row>
    <row r="523" spans="2:65" s="1" customFormat="1" ht="24.15" customHeight="1">
      <c r="B523" s="32"/>
      <c r="C523" s="127" t="s">
        <v>866</v>
      </c>
      <c r="D523" s="127" t="s">
        <v>154</v>
      </c>
      <c r="E523" s="128" t="s">
        <v>867</v>
      </c>
      <c r="F523" s="129" t="s">
        <v>868</v>
      </c>
      <c r="G523" s="130" t="s">
        <v>157</v>
      </c>
      <c r="H523" s="131">
        <v>2.2799999999999998</v>
      </c>
      <c r="I523" s="132"/>
      <c r="J523" s="133">
        <f>ROUND(I523*H523,2)</f>
        <v>0</v>
      </c>
      <c r="K523" s="129" t="s">
        <v>158</v>
      </c>
      <c r="L523" s="32"/>
      <c r="M523" s="134" t="s">
        <v>19</v>
      </c>
      <c r="N523" s="135" t="s">
        <v>42</v>
      </c>
      <c r="P523" s="136">
        <f>O523*H523</f>
        <v>0</v>
      </c>
      <c r="Q523" s="136">
        <v>0</v>
      </c>
      <c r="R523" s="136">
        <f>Q523*H523</f>
        <v>0</v>
      </c>
      <c r="S523" s="136">
        <v>0.1</v>
      </c>
      <c r="T523" s="137">
        <f>S523*H523</f>
        <v>0.22799999999999998</v>
      </c>
      <c r="AR523" s="138" t="s">
        <v>159</v>
      </c>
      <c r="AT523" s="138" t="s">
        <v>154</v>
      </c>
      <c r="AU523" s="138" t="s">
        <v>81</v>
      </c>
      <c r="AY523" s="17" t="s">
        <v>152</v>
      </c>
      <c r="BE523" s="139">
        <f>IF(N523="základní",J523,0)</f>
        <v>0</v>
      </c>
      <c r="BF523" s="139">
        <f>IF(N523="snížená",J523,0)</f>
        <v>0</v>
      </c>
      <c r="BG523" s="139">
        <f>IF(N523="zákl. přenesená",J523,0)</f>
        <v>0</v>
      </c>
      <c r="BH523" s="139">
        <f>IF(N523="sníž. přenesená",J523,0)</f>
        <v>0</v>
      </c>
      <c r="BI523" s="139">
        <f>IF(N523="nulová",J523,0)</f>
        <v>0</v>
      </c>
      <c r="BJ523" s="17" t="s">
        <v>79</v>
      </c>
      <c r="BK523" s="139">
        <f>ROUND(I523*H523,2)</f>
        <v>0</v>
      </c>
      <c r="BL523" s="17" t="s">
        <v>159</v>
      </c>
      <c r="BM523" s="138" t="s">
        <v>869</v>
      </c>
    </row>
    <row r="524" spans="2:65" s="1" customFormat="1">
      <c r="B524" s="32"/>
      <c r="D524" s="140" t="s">
        <v>161</v>
      </c>
      <c r="F524" s="141" t="s">
        <v>870</v>
      </c>
      <c r="I524" s="142"/>
      <c r="L524" s="32"/>
      <c r="M524" s="143"/>
      <c r="T524" s="53"/>
      <c r="AT524" s="17" t="s">
        <v>161</v>
      </c>
      <c r="AU524" s="17" t="s">
        <v>81</v>
      </c>
    </row>
    <row r="525" spans="2:65" s="12" customFormat="1">
      <c r="B525" s="144"/>
      <c r="D525" s="145" t="s">
        <v>163</v>
      </c>
      <c r="E525" s="146" t="s">
        <v>19</v>
      </c>
      <c r="F525" s="147" t="s">
        <v>871</v>
      </c>
      <c r="H525" s="148">
        <v>2.2799999999999998</v>
      </c>
      <c r="I525" s="149"/>
      <c r="L525" s="144"/>
      <c r="M525" s="150"/>
      <c r="T525" s="151"/>
      <c r="AT525" s="146" t="s">
        <v>163</v>
      </c>
      <c r="AU525" s="146" t="s">
        <v>81</v>
      </c>
      <c r="AV525" s="12" t="s">
        <v>81</v>
      </c>
      <c r="AW525" s="12" t="s">
        <v>33</v>
      </c>
      <c r="AX525" s="12" t="s">
        <v>79</v>
      </c>
      <c r="AY525" s="146" t="s">
        <v>152</v>
      </c>
    </row>
    <row r="526" spans="2:65" s="1" customFormat="1" ht="24.15" customHeight="1">
      <c r="B526" s="32"/>
      <c r="C526" s="127" t="s">
        <v>872</v>
      </c>
      <c r="D526" s="127" t="s">
        <v>154</v>
      </c>
      <c r="E526" s="128" t="s">
        <v>873</v>
      </c>
      <c r="F526" s="129" t="s">
        <v>874</v>
      </c>
      <c r="G526" s="130" t="s">
        <v>344</v>
      </c>
      <c r="H526" s="131">
        <v>3.5</v>
      </c>
      <c r="I526" s="132"/>
      <c r="J526" s="133">
        <f>ROUND(I526*H526,2)</f>
        <v>0</v>
      </c>
      <c r="K526" s="129" t="s">
        <v>158</v>
      </c>
      <c r="L526" s="32"/>
      <c r="M526" s="134" t="s">
        <v>19</v>
      </c>
      <c r="N526" s="135" t="s">
        <v>42</v>
      </c>
      <c r="P526" s="136">
        <f>O526*H526</f>
        <v>0</v>
      </c>
      <c r="Q526" s="136">
        <v>0</v>
      </c>
      <c r="R526" s="136">
        <f>Q526*H526</f>
        <v>0</v>
      </c>
      <c r="S526" s="136">
        <v>0.112</v>
      </c>
      <c r="T526" s="137">
        <f>S526*H526</f>
        <v>0.39200000000000002</v>
      </c>
      <c r="AR526" s="138" t="s">
        <v>159</v>
      </c>
      <c r="AT526" s="138" t="s">
        <v>154</v>
      </c>
      <c r="AU526" s="138" t="s">
        <v>81</v>
      </c>
      <c r="AY526" s="17" t="s">
        <v>152</v>
      </c>
      <c r="BE526" s="139">
        <f>IF(N526="základní",J526,0)</f>
        <v>0</v>
      </c>
      <c r="BF526" s="139">
        <f>IF(N526="snížená",J526,0)</f>
        <v>0</v>
      </c>
      <c r="BG526" s="139">
        <f>IF(N526="zákl. přenesená",J526,0)</f>
        <v>0</v>
      </c>
      <c r="BH526" s="139">
        <f>IF(N526="sníž. přenesená",J526,0)</f>
        <v>0</v>
      </c>
      <c r="BI526" s="139">
        <f>IF(N526="nulová",J526,0)</f>
        <v>0</v>
      </c>
      <c r="BJ526" s="17" t="s">
        <v>79</v>
      </c>
      <c r="BK526" s="139">
        <f>ROUND(I526*H526,2)</f>
        <v>0</v>
      </c>
      <c r="BL526" s="17" t="s">
        <v>159</v>
      </c>
      <c r="BM526" s="138" t="s">
        <v>875</v>
      </c>
    </row>
    <row r="527" spans="2:65" s="1" customFormat="1">
      <c r="B527" s="32"/>
      <c r="D527" s="140" t="s">
        <v>161</v>
      </c>
      <c r="F527" s="141" t="s">
        <v>876</v>
      </c>
      <c r="I527" s="142"/>
      <c r="L527" s="32"/>
      <c r="M527" s="143"/>
      <c r="T527" s="53"/>
      <c r="AT527" s="17" t="s">
        <v>161</v>
      </c>
      <c r="AU527" s="17" t="s">
        <v>81</v>
      </c>
    </row>
    <row r="528" spans="2:65" s="12" customFormat="1">
      <c r="B528" s="144"/>
      <c r="D528" s="145" t="s">
        <v>163</v>
      </c>
      <c r="E528" s="146" t="s">
        <v>19</v>
      </c>
      <c r="F528" s="147" t="s">
        <v>877</v>
      </c>
      <c r="H528" s="148">
        <v>3.5</v>
      </c>
      <c r="I528" s="149"/>
      <c r="L528" s="144"/>
      <c r="M528" s="150"/>
      <c r="T528" s="151"/>
      <c r="AT528" s="146" t="s">
        <v>163</v>
      </c>
      <c r="AU528" s="146" t="s">
        <v>81</v>
      </c>
      <c r="AV528" s="12" t="s">
        <v>81</v>
      </c>
      <c r="AW528" s="12" t="s">
        <v>33</v>
      </c>
      <c r="AX528" s="12" t="s">
        <v>79</v>
      </c>
      <c r="AY528" s="146" t="s">
        <v>152</v>
      </c>
    </row>
    <row r="529" spans="2:65" s="1" customFormat="1" ht="37.799999999999997" customHeight="1">
      <c r="B529" s="32"/>
      <c r="C529" s="127" t="s">
        <v>878</v>
      </c>
      <c r="D529" s="127" t="s">
        <v>154</v>
      </c>
      <c r="E529" s="128" t="s">
        <v>879</v>
      </c>
      <c r="F529" s="129" t="s">
        <v>880</v>
      </c>
      <c r="G529" s="130" t="s">
        <v>173</v>
      </c>
      <c r="H529" s="131">
        <v>0.16200000000000001</v>
      </c>
      <c r="I529" s="132"/>
      <c r="J529" s="133">
        <f>ROUND(I529*H529,2)</f>
        <v>0</v>
      </c>
      <c r="K529" s="129" t="s">
        <v>158</v>
      </c>
      <c r="L529" s="32"/>
      <c r="M529" s="134" t="s">
        <v>19</v>
      </c>
      <c r="N529" s="135" t="s">
        <v>42</v>
      </c>
      <c r="P529" s="136">
        <f>O529*H529</f>
        <v>0</v>
      </c>
      <c r="Q529" s="136">
        <v>0</v>
      </c>
      <c r="R529" s="136">
        <f>Q529*H529</f>
        <v>0</v>
      </c>
      <c r="S529" s="136">
        <v>2.4</v>
      </c>
      <c r="T529" s="137">
        <f>S529*H529</f>
        <v>0.38879999999999998</v>
      </c>
      <c r="AR529" s="138" t="s">
        <v>159</v>
      </c>
      <c r="AT529" s="138" t="s">
        <v>154</v>
      </c>
      <c r="AU529" s="138" t="s">
        <v>81</v>
      </c>
      <c r="AY529" s="17" t="s">
        <v>152</v>
      </c>
      <c r="BE529" s="139">
        <f>IF(N529="základní",J529,0)</f>
        <v>0</v>
      </c>
      <c r="BF529" s="139">
        <f>IF(N529="snížená",J529,0)</f>
        <v>0</v>
      </c>
      <c r="BG529" s="139">
        <f>IF(N529="zákl. přenesená",J529,0)</f>
        <v>0</v>
      </c>
      <c r="BH529" s="139">
        <f>IF(N529="sníž. přenesená",J529,0)</f>
        <v>0</v>
      </c>
      <c r="BI529" s="139">
        <f>IF(N529="nulová",J529,0)</f>
        <v>0</v>
      </c>
      <c r="BJ529" s="17" t="s">
        <v>79</v>
      </c>
      <c r="BK529" s="139">
        <f>ROUND(I529*H529,2)</f>
        <v>0</v>
      </c>
      <c r="BL529" s="17" t="s">
        <v>159</v>
      </c>
      <c r="BM529" s="138" t="s">
        <v>881</v>
      </c>
    </row>
    <row r="530" spans="2:65" s="1" customFormat="1">
      <c r="B530" s="32"/>
      <c r="D530" s="140" t="s">
        <v>161</v>
      </c>
      <c r="F530" s="141" t="s">
        <v>882</v>
      </c>
      <c r="I530" s="142"/>
      <c r="L530" s="32"/>
      <c r="M530" s="143"/>
      <c r="T530" s="53"/>
      <c r="AT530" s="17" t="s">
        <v>161</v>
      </c>
      <c r="AU530" s="17" t="s">
        <v>81</v>
      </c>
    </row>
    <row r="531" spans="2:65" s="12" customFormat="1">
      <c r="B531" s="144"/>
      <c r="D531" s="145" t="s">
        <v>163</v>
      </c>
      <c r="E531" s="146" t="s">
        <v>19</v>
      </c>
      <c r="F531" s="147" t="s">
        <v>883</v>
      </c>
      <c r="H531" s="148">
        <v>0.16200000000000001</v>
      </c>
      <c r="I531" s="149"/>
      <c r="L531" s="144"/>
      <c r="M531" s="150"/>
      <c r="T531" s="151"/>
      <c r="AT531" s="146" t="s">
        <v>163</v>
      </c>
      <c r="AU531" s="146" t="s">
        <v>81</v>
      </c>
      <c r="AV531" s="12" t="s">
        <v>81</v>
      </c>
      <c r="AW531" s="12" t="s">
        <v>33</v>
      </c>
      <c r="AX531" s="12" t="s">
        <v>79</v>
      </c>
      <c r="AY531" s="146" t="s">
        <v>152</v>
      </c>
    </row>
    <row r="532" spans="2:65" s="1" customFormat="1" ht="24.15" customHeight="1">
      <c r="B532" s="32"/>
      <c r="C532" s="127" t="s">
        <v>884</v>
      </c>
      <c r="D532" s="127" t="s">
        <v>154</v>
      </c>
      <c r="E532" s="128" t="s">
        <v>885</v>
      </c>
      <c r="F532" s="129" t="s">
        <v>886</v>
      </c>
      <c r="G532" s="130" t="s">
        <v>173</v>
      </c>
      <c r="H532" s="131">
        <v>17.5</v>
      </c>
      <c r="I532" s="132"/>
      <c r="J532" s="133">
        <f>ROUND(I532*H532,2)</f>
        <v>0</v>
      </c>
      <c r="K532" s="129" t="s">
        <v>158</v>
      </c>
      <c r="L532" s="32"/>
      <c r="M532" s="134" t="s">
        <v>19</v>
      </c>
      <c r="N532" s="135" t="s">
        <v>42</v>
      </c>
      <c r="P532" s="136">
        <f>O532*H532</f>
        <v>0</v>
      </c>
      <c r="Q532" s="136">
        <v>0</v>
      </c>
      <c r="R532" s="136">
        <f>Q532*H532</f>
        <v>0</v>
      </c>
      <c r="S532" s="136">
        <v>2.2000000000000002</v>
      </c>
      <c r="T532" s="137">
        <f>S532*H532</f>
        <v>38.5</v>
      </c>
      <c r="AR532" s="138" t="s">
        <v>159</v>
      </c>
      <c r="AT532" s="138" t="s">
        <v>154</v>
      </c>
      <c r="AU532" s="138" t="s">
        <v>81</v>
      </c>
      <c r="AY532" s="17" t="s">
        <v>152</v>
      </c>
      <c r="BE532" s="139">
        <f>IF(N532="základní",J532,0)</f>
        <v>0</v>
      </c>
      <c r="BF532" s="139">
        <f>IF(N532="snížená",J532,0)</f>
        <v>0</v>
      </c>
      <c r="BG532" s="139">
        <f>IF(N532="zákl. přenesená",J532,0)</f>
        <v>0</v>
      </c>
      <c r="BH532" s="139">
        <f>IF(N532="sníž. přenesená",J532,0)</f>
        <v>0</v>
      </c>
      <c r="BI532" s="139">
        <f>IF(N532="nulová",J532,0)</f>
        <v>0</v>
      </c>
      <c r="BJ532" s="17" t="s">
        <v>79</v>
      </c>
      <c r="BK532" s="139">
        <f>ROUND(I532*H532,2)</f>
        <v>0</v>
      </c>
      <c r="BL532" s="17" t="s">
        <v>159</v>
      </c>
      <c r="BM532" s="138" t="s">
        <v>887</v>
      </c>
    </row>
    <row r="533" spans="2:65" s="1" customFormat="1">
      <c r="B533" s="32"/>
      <c r="D533" s="140" t="s">
        <v>161</v>
      </c>
      <c r="F533" s="141" t="s">
        <v>888</v>
      </c>
      <c r="I533" s="142"/>
      <c r="L533" s="32"/>
      <c r="M533" s="143"/>
      <c r="T533" s="53"/>
      <c r="AT533" s="17" t="s">
        <v>161</v>
      </c>
      <c r="AU533" s="17" t="s">
        <v>81</v>
      </c>
    </row>
    <row r="534" spans="2:65" s="12" customFormat="1">
      <c r="B534" s="144"/>
      <c r="D534" s="145" t="s">
        <v>163</v>
      </c>
      <c r="E534" s="146" t="s">
        <v>19</v>
      </c>
      <c r="F534" s="147" t="s">
        <v>889</v>
      </c>
      <c r="H534" s="148">
        <v>17.5</v>
      </c>
      <c r="I534" s="149"/>
      <c r="L534" s="144"/>
      <c r="M534" s="150"/>
      <c r="T534" s="151"/>
      <c r="AT534" s="146" t="s">
        <v>163</v>
      </c>
      <c r="AU534" s="146" t="s">
        <v>81</v>
      </c>
      <c r="AV534" s="12" t="s">
        <v>81</v>
      </c>
      <c r="AW534" s="12" t="s">
        <v>33</v>
      </c>
      <c r="AX534" s="12" t="s">
        <v>79</v>
      </c>
      <c r="AY534" s="146" t="s">
        <v>152</v>
      </c>
    </row>
    <row r="535" spans="2:65" s="1" customFormat="1" ht="37.799999999999997" customHeight="1">
      <c r="B535" s="32"/>
      <c r="C535" s="127" t="s">
        <v>890</v>
      </c>
      <c r="D535" s="127" t="s">
        <v>154</v>
      </c>
      <c r="E535" s="128" t="s">
        <v>891</v>
      </c>
      <c r="F535" s="129" t="s">
        <v>892</v>
      </c>
      <c r="G535" s="130" t="s">
        <v>173</v>
      </c>
      <c r="H535" s="131">
        <v>17.5</v>
      </c>
      <c r="I535" s="132"/>
      <c r="J535" s="133">
        <f>ROUND(I535*H535,2)</f>
        <v>0</v>
      </c>
      <c r="K535" s="129" t="s">
        <v>158</v>
      </c>
      <c r="L535" s="32"/>
      <c r="M535" s="134" t="s">
        <v>19</v>
      </c>
      <c r="N535" s="135" t="s">
        <v>42</v>
      </c>
      <c r="P535" s="136">
        <f>O535*H535</f>
        <v>0</v>
      </c>
      <c r="Q535" s="136">
        <v>0</v>
      </c>
      <c r="R535" s="136">
        <f>Q535*H535</f>
        <v>0</v>
      </c>
      <c r="S535" s="136">
        <v>2.9000000000000001E-2</v>
      </c>
      <c r="T535" s="137">
        <f>S535*H535</f>
        <v>0.50750000000000006</v>
      </c>
      <c r="AR535" s="138" t="s">
        <v>159</v>
      </c>
      <c r="AT535" s="138" t="s">
        <v>154</v>
      </c>
      <c r="AU535" s="138" t="s">
        <v>81</v>
      </c>
      <c r="AY535" s="17" t="s">
        <v>152</v>
      </c>
      <c r="BE535" s="139">
        <f>IF(N535="základní",J535,0)</f>
        <v>0</v>
      </c>
      <c r="BF535" s="139">
        <f>IF(N535="snížená",J535,0)</f>
        <v>0</v>
      </c>
      <c r="BG535" s="139">
        <f>IF(N535="zákl. přenesená",J535,0)</f>
        <v>0</v>
      </c>
      <c r="BH535" s="139">
        <f>IF(N535="sníž. přenesená",J535,0)</f>
        <v>0</v>
      </c>
      <c r="BI535" s="139">
        <f>IF(N535="nulová",J535,0)</f>
        <v>0</v>
      </c>
      <c r="BJ535" s="17" t="s">
        <v>79</v>
      </c>
      <c r="BK535" s="139">
        <f>ROUND(I535*H535,2)</f>
        <v>0</v>
      </c>
      <c r="BL535" s="17" t="s">
        <v>159</v>
      </c>
      <c r="BM535" s="138" t="s">
        <v>893</v>
      </c>
    </row>
    <row r="536" spans="2:65" s="1" customFormat="1">
      <c r="B536" s="32"/>
      <c r="D536" s="140" t="s">
        <v>161</v>
      </c>
      <c r="F536" s="141" t="s">
        <v>894</v>
      </c>
      <c r="I536" s="142"/>
      <c r="L536" s="32"/>
      <c r="M536" s="143"/>
      <c r="T536" s="53"/>
      <c r="AT536" s="17" t="s">
        <v>161</v>
      </c>
      <c r="AU536" s="17" t="s">
        <v>81</v>
      </c>
    </row>
    <row r="537" spans="2:65" s="12" customFormat="1">
      <c r="B537" s="144"/>
      <c r="D537" s="145" t="s">
        <v>163</v>
      </c>
      <c r="E537" s="146" t="s">
        <v>19</v>
      </c>
      <c r="F537" s="147" t="s">
        <v>895</v>
      </c>
      <c r="H537" s="148">
        <v>17.5</v>
      </c>
      <c r="I537" s="149"/>
      <c r="L537" s="144"/>
      <c r="M537" s="150"/>
      <c r="T537" s="151"/>
      <c r="AT537" s="146" t="s">
        <v>163</v>
      </c>
      <c r="AU537" s="146" t="s">
        <v>81</v>
      </c>
      <c r="AV537" s="12" t="s">
        <v>81</v>
      </c>
      <c r="AW537" s="12" t="s">
        <v>33</v>
      </c>
      <c r="AX537" s="12" t="s">
        <v>79</v>
      </c>
      <c r="AY537" s="146" t="s">
        <v>152</v>
      </c>
    </row>
    <row r="538" spans="2:65" s="1" customFormat="1" ht="44.25" customHeight="1">
      <c r="B538" s="32"/>
      <c r="C538" s="127" t="s">
        <v>896</v>
      </c>
      <c r="D538" s="127" t="s">
        <v>154</v>
      </c>
      <c r="E538" s="128" t="s">
        <v>897</v>
      </c>
      <c r="F538" s="129" t="s">
        <v>898</v>
      </c>
      <c r="G538" s="130" t="s">
        <v>157</v>
      </c>
      <c r="H538" s="131">
        <v>40.5</v>
      </c>
      <c r="I538" s="132"/>
      <c r="J538" s="133">
        <f>ROUND(I538*H538,2)</f>
        <v>0</v>
      </c>
      <c r="K538" s="129" t="s">
        <v>158</v>
      </c>
      <c r="L538" s="32"/>
      <c r="M538" s="134" t="s">
        <v>19</v>
      </c>
      <c r="N538" s="135" t="s">
        <v>42</v>
      </c>
      <c r="P538" s="136">
        <f>O538*H538</f>
        <v>0</v>
      </c>
      <c r="Q538" s="136">
        <v>0</v>
      </c>
      <c r="R538" s="136">
        <f>Q538*H538</f>
        <v>0</v>
      </c>
      <c r="S538" s="136">
        <v>5.7000000000000002E-2</v>
      </c>
      <c r="T538" s="137">
        <f>S538*H538</f>
        <v>2.3085</v>
      </c>
      <c r="AR538" s="138" t="s">
        <v>159</v>
      </c>
      <c r="AT538" s="138" t="s">
        <v>154</v>
      </c>
      <c r="AU538" s="138" t="s">
        <v>81</v>
      </c>
      <c r="AY538" s="17" t="s">
        <v>152</v>
      </c>
      <c r="BE538" s="139">
        <f>IF(N538="základní",J538,0)</f>
        <v>0</v>
      </c>
      <c r="BF538" s="139">
        <f>IF(N538="snížená",J538,0)</f>
        <v>0</v>
      </c>
      <c r="BG538" s="139">
        <f>IF(N538="zákl. přenesená",J538,0)</f>
        <v>0</v>
      </c>
      <c r="BH538" s="139">
        <f>IF(N538="sníž. přenesená",J538,0)</f>
        <v>0</v>
      </c>
      <c r="BI538" s="139">
        <f>IF(N538="nulová",J538,0)</f>
        <v>0</v>
      </c>
      <c r="BJ538" s="17" t="s">
        <v>79</v>
      </c>
      <c r="BK538" s="139">
        <f>ROUND(I538*H538,2)</f>
        <v>0</v>
      </c>
      <c r="BL538" s="17" t="s">
        <v>159</v>
      </c>
      <c r="BM538" s="138" t="s">
        <v>899</v>
      </c>
    </row>
    <row r="539" spans="2:65" s="1" customFormat="1">
      <c r="B539" s="32"/>
      <c r="D539" s="140" t="s">
        <v>161</v>
      </c>
      <c r="F539" s="141" t="s">
        <v>900</v>
      </c>
      <c r="I539" s="142"/>
      <c r="L539" s="32"/>
      <c r="M539" s="143"/>
      <c r="T539" s="53"/>
      <c r="AT539" s="17" t="s">
        <v>161</v>
      </c>
      <c r="AU539" s="17" t="s">
        <v>81</v>
      </c>
    </row>
    <row r="540" spans="2:65" s="12" customFormat="1">
      <c r="B540" s="144"/>
      <c r="D540" s="145" t="s">
        <v>163</v>
      </c>
      <c r="E540" s="146" t="s">
        <v>19</v>
      </c>
      <c r="F540" s="147" t="s">
        <v>901</v>
      </c>
      <c r="H540" s="148">
        <v>40.5</v>
      </c>
      <c r="I540" s="149"/>
      <c r="L540" s="144"/>
      <c r="M540" s="150"/>
      <c r="T540" s="151"/>
      <c r="AT540" s="146" t="s">
        <v>163</v>
      </c>
      <c r="AU540" s="146" t="s">
        <v>81</v>
      </c>
      <c r="AV540" s="12" t="s">
        <v>81</v>
      </c>
      <c r="AW540" s="12" t="s">
        <v>33</v>
      </c>
      <c r="AX540" s="12" t="s">
        <v>79</v>
      </c>
      <c r="AY540" s="146" t="s">
        <v>152</v>
      </c>
    </row>
    <row r="541" spans="2:65" s="1" customFormat="1" ht="37.799999999999997" customHeight="1">
      <c r="B541" s="32"/>
      <c r="C541" s="127" t="s">
        <v>902</v>
      </c>
      <c r="D541" s="127" t="s">
        <v>154</v>
      </c>
      <c r="E541" s="128" t="s">
        <v>903</v>
      </c>
      <c r="F541" s="129" t="s">
        <v>904</v>
      </c>
      <c r="G541" s="130" t="s">
        <v>157</v>
      </c>
      <c r="H541" s="131">
        <v>1.89</v>
      </c>
      <c r="I541" s="132"/>
      <c r="J541" s="133">
        <f>ROUND(I541*H541,2)</f>
        <v>0</v>
      </c>
      <c r="K541" s="129" t="s">
        <v>158</v>
      </c>
      <c r="L541" s="32"/>
      <c r="M541" s="134" t="s">
        <v>19</v>
      </c>
      <c r="N541" s="135" t="s">
        <v>42</v>
      </c>
      <c r="P541" s="136">
        <f>O541*H541</f>
        <v>0</v>
      </c>
      <c r="Q541" s="136">
        <v>0</v>
      </c>
      <c r="R541" s="136">
        <f>Q541*H541</f>
        <v>0</v>
      </c>
      <c r="S541" s="136">
        <v>7.4999999999999997E-2</v>
      </c>
      <c r="T541" s="137">
        <f>S541*H541</f>
        <v>0.14174999999999999</v>
      </c>
      <c r="AR541" s="138" t="s">
        <v>159</v>
      </c>
      <c r="AT541" s="138" t="s">
        <v>154</v>
      </c>
      <c r="AU541" s="138" t="s">
        <v>81</v>
      </c>
      <c r="AY541" s="17" t="s">
        <v>152</v>
      </c>
      <c r="BE541" s="139">
        <f>IF(N541="základní",J541,0)</f>
        <v>0</v>
      </c>
      <c r="BF541" s="139">
        <f>IF(N541="snížená",J541,0)</f>
        <v>0</v>
      </c>
      <c r="BG541" s="139">
        <f>IF(N541="zákl. přenesená",J541,0)</f>
        <v>0</v>
      </c>
      <c r="BH541" s="139">
        <f>IF(N541="sníž. přenesená",J541,0)</f>
        <v>0</v>
      </c>
      <c r="BI541" s="139">
        <f>IF(N541="nulová",J541,0)</f>
        <v>0</v>
      </c>
      <c r="BJ541" s="17" t="s">
        <v>79</v>
      </c>
      <c r="BK541" s="139">
        <f>ROUND(I541*H541,2)</f>
        <v>0</v>
      </c>
      <c r="BL541" s="17" t="s">
        <v>159</v>
      </c>
      <c r="BM541" s="138" t="s">
        <v>905</v>
      </c>
    </row>
    <row r="542" spans="2:65" s="1" customFormat="1">
      <c r="B542" s="32"/>
      <c r="D542" s="140" t="s">
        <v>161</v>
      </c>
      <c r="F542" s="141" t="s">
        <v>906</v>
      </c>
      <c r="I542" s="142"/>
      <c r="L542" s="32"/>
      <c r="M542" s="143"/>
      <c r="T542" s="53"/>
      <c r="AT542" s="17" t="s">
        <v>161</v>
      </c>
      <c r="AU542" s="17" t="s">
        <v>81</v>
      </c>
    </row>
    <row r="543" spans="2:65" s="12" customFormat="1">
      <c r="B543" s="144"/>
      <c r="D543" s="145" t="s">
        <v>163</v>
      </c>
      <c r="E543" s="146" t="s">
        <v>19</v>
      </c>
      <c r="F543" s="147" t="s">
        <v>907</v>
      </c>
      <c r="H543" s="148">
        <v>1.89</v>
      </c>
      <c r="I543" s="149"/>
      <c r="L543" s="144"/>
      <c r="M543" s="150"/>
      <c r="T543" s="151"/>
      <c r="AT543" s="146" t="s">
        <v>163</v>
      </c>
      <c r="AU543" s="146" t="s">
        <v>81</v>
      </c>
      <c r="AV543" s="12" t="s">
        <v>81</v>
      </c>
      <c r="AW543" s="12" t="s">
        <v>33</v>
      </c>
      <c r="AX543" s="12" t="s">
        <v>79</v>
      </c>
      <c r="AY543" s="146" t="s">
        <v>152</v>
      </c>
    </row>
    <row r="544" spans="2:65" s="1" customFormat="1" ht="55.5" customHeight="1">
      <c r="B544" s="32"/>
      <c r="C544" s="127" t="s">
        <v>908</v>
      </c>
      <c r="D544" s="127" t="s">
        <v>154</v>
      </c>
      <c r="E544" s="128" t="s">
        <v>909</v>
      </c>
      <c r="F544" s="129" t="s">
        <v>910</v>
      </c>
      <c r="G544" s="130" t="s">
        <v>157</v>
      </c>
      <c r="H544" s="131">
        <v>1.4850000000000001</v>
      </c>
      <c r="I544" s="132"/>
      <c r="J544" s="133">
        <f>ROUND(I544*H544,2)</f>
        <v>0</v>
      </c>
      <c r="K544" s="129" t="s">
        <v>158</v>
      </c>
      <c r="L544" s="32"/>
      <c r="M544" s="134" t="s">
        <v>19</v>
      </c>
      <c r="N544" s="135" t="s">
        <v>42</v>
      </c>
      <c r="P544" s="136">
        <f>O544*H544</f>
        <v>0</v>
      </c>
      <c r="Q544" s="136">
        <v>0</v>
      </c>
      <c r="R544" s="136">
        <f>Q544*H544</f>
        <v>0</v>
      </c>
      <c r="S544" s="136">
        <v>0.27500000000000002</v>
      </c>
      <c r="T544" s="137">
        <f>S544*H544</f>
        <v>0.40837500000000004</v>
      </c>
      <c r="AR544" s="138" t="s">
        <v>159</v>
      </c>
      <c r="AT544" s="138" t="s">
        <v>154</v>
      </c>
      <c r="AU544" s="138" t="s">
        <v>81</v>
      </c>
      <c r="AY544" s="17" t="s">
        <v>152</v>
      </c>
      <c r="BE544" s="139">
        <f>IF(N544="základní",J544,0)</f>
        <v>0</v>
      </c>
      <c r="BF544" s="139">
        <f>IF(N544="snížená",J544,0)</f>
        <v>0</v>
      </c>
      <c r="BG544" s="139">
        <f>IF(N544="zákl. přenesená",J544,0)</f>
        <v>0</v>
      </c>
      <c r="BH544" s="139">
        <f>IF(N544="sníž. přenesená",J544,0)</f>
        <v>0</v>
      </c>
      <c r="BI544" s="139">
        <f>IF(N544="nulová",J544,0)</f>
        <v>0</v>
      </c>
      <c r="BJ544" s="17" t="s">
        <v>79</v>
      </c>
      <c r="BK544" s="139">
        <f>ROUND(I544*H544,2)</f>
        <v>0</v>
      </c>
      <c r="BL544" s="17" t="s">
        <v>159</v>
      </c>
      <c r="BM544" s="138" t="s">
        <v>911</v>
      </c>
    </row>
    <row r="545" spans="2:65" s="1" customFormat="1">
      <c r="B545" s="32"/>
      <c r="D545" s="140" t="s">
        <v>161</v>
      </c>
      <c r="F545" s="141" t="s">
        <v>912</v>
      </c>
      <c r="I545" s="142"/>
      <c r="L545" s="32"/>
      <c r="M545" s="143"/>
      <c r="T545" s="53"/>
      <c r="AT545" s="17" t="s">
        <v>161</v>
      </c>
      <c r="AU545" s="17" t="s">
        <v>81</v>
      </c>
    </row>
    <row r="546" spans="2:65" s="14" customFormat="1">
      <c r="B546" s="170"/>
      <c r="D546" s="145" t="s">
        <v>163</v>
      </c>
      <c r="E546" s="171" t="s">
        <v>19</v>
      </c>
      <c r="F546" s="172" t="s">
        <v>913</v>
      </c>
      <c r="H546" s="171" t="s">
        <v>19</v>
      </c>
      <c r="I546" s="173"/>
      <c r="L546" s="170"/>
      <c r="M546" s="174"/>
      <c r="T546" s="175"/>
      <c r="AT546" s="171" t="s">
        <v>163</v>
      </c>
      <c r="AU546" s="171" t="s">
        <v>81</v>
      </c>
      <c r="AV546" s="14" t="s">
        <v>79</v>
      </c>
      <c r="AW546" s="14" t="s">
        <v>33</v>
      </c>
      <c r="AX546" s="14" t="s">
        <v>71</v>
      </c>
      <c r="AY546" s="171" t="s">
        <v>152</v>
      </c>
    </row>
    <row r="547" spans="2:65" s="12" customFormat="1">
      <c r="B547" s="144"/>
      <c r="D547" s="145" t="s">
        <v>163</v>
      </c>
      <c r="E547" s="146" t="s">
        <v>19</v>
      </c>
      <c r="F547" s="147" t="s">
        <v>914</v>
      </c>
      <c r="H547" s="148">
        <v>1.4850000000000001</v>
      </c>
      <c r="I547" s="149"/>
      <c r="L547" s="144"/>
      <c r="M547" s="150"/>
      <c r="T547" s="151"/>
      <c r="AT547" s="146" t="s">
        <v>163</v>
      </c>
      <c r="AU547" s="146" t="s">
        <v>81</v>
      </c>
      <c r="AV547" s="12" t="s">
        <v>81</v>
      </c>
      <c r="AW547" s="12" t="s">
        <v>33</v>
      </c>
      <c r="AX547" s="12" t="s">
        <v>79</v>
      </c>
      <c r="AY547" s="146" t="s">
        <v>152</v>
      </c>
    </row>
    <row r="548" spans="2:65" s="1" customFormat="1" ht="55.5" customHeight="1">
      <c r="B548" s="32"/>
      <c r="C548" s="127" t="s">
        <v>915</v>
      </c>
      <c r="D548" s="127" t="s">
        <v>154</v>
      </c>
      <c r="E548" s="128" t="s">
        <v>916</v>
      </c>
      <c r="F548" s="129" t="s">
        <v>917</v>
      </c>
      <c r="G548" s="130" t="s">
        <v>157</v>
      </c>
      <c r="H548" s="131">
        <v>4.4550000000000001</v>
      </c>
      <c r="I548" s="132"/>
      <c r="J548" s="133">
        <f>ROUND(I548*H548,2)</f>
        <v>0</v>
      </c>
      <c r="K548" s="129" t="s">
        <v>158</v>
      </c>
      <c r="L548" s="32"/>
      <c r="M548" s="134" t="s">
        <v>19</v>
      </c>
      <c r="N548" s="135" t="s">
        <v>42</v>
      </c>
      <c r="P548" s="136">
        <f>O548*H548</f>
        <v>0</v>
      </c>
      <c r="Q548" s="136">
        <v>0</v>
      </c>
      <c r="R548" s="136">
        <f>Q548*H548</f>
        <v>0</v>
      </c>
      <c r="S548" s="136">
        <v>0.54500000000000004</v>
      </c>
      <c r="T548" s="137">
        <f>S548*H548</f>
        <v>2.4279750000000004</v>
      </c>
      <c r="AR548" s="138" t="s">
        <v>159</v>
      </c>
      <c r="AT548" s="138" t="s">
        <v>154</v>
      </c>
      <c r="AU548" s="138" t="s">
        <v>81</v>
      </c>
      <c r="AY548" s="17" t="s">
        <v>152</v>
      </c>
      <c r="BE548" s="139">
        <f>IF(N548="základní",J548,0)</f>
        <v>0</v>
      </c>
      <c r="BF548" s="139">
        <f>IF(N548="snížená",J548,0)</f>
        <v>0</v>
      </c>
      <c r="BG548" s="139">
        <f>IF(N548="zákl. přenesená",J548,0)</f>
        <v>0</v>
      </c>
      <c r="BH548" s="139">
        <f>IF(N548="sníž. přenesená",J548,0)</f>
        <v>0</v>
      </c>
      <c r="BI548" s="139">
        <f>IF(N548="nulová",J548,0)</f>
        <v>0</v>
      </c>
      <c r="BJ548" s="17" t="s">
        <v>79</v>
      </c>
      <c r="BK548" s="139">
        <f>ROUND(I548*H548,2)</f>
        <v>0</v>
      </c>
      <c r="BL548" s="17" t="s">
        <v>159</v>
      </c>
      <c r="BM548" s="138" t="s">
        <v>918</v>
      </c>
    </row>
    <row r="549" spans="2:65" s="1" customFormat="1">
      <c r="B549" s="32"/>
      <c r="D549" s="140" t="s">
        <v>161</v>
      </c>
      <c r="F549" s="141" t="s">
        <v>919</v>
      </c>
      <c r="I549" s="142"/>
      <c r="L549" s="32"/>
      <c r="M549" s="143"/>
      <c r="T549" s="53"/>
      <c r="AT549" s="17" t="s">
        <v>161</v>
      </c>
      <c r="AU549" s="17" t="s">
        <v>81</v>
      </c>
    </row>
    <row r="550" spans="2:65" s="14" customFormat="1">
      <c r="B550" s="170"/>
      <c r="D550" s="145" t="s">
        <v>163</v>
      </c>
      <c r="E550" s="171" t="s">
        <v>19</v>
      </c>
      <c r="F550" s="172" t="s">
        <v>920</v>
      </c>
      <c r="H550" s="171" t="s">
        <v>19</v>
      </c>
      <c r="I550" s="173"/>
      <c r="L550" s="170"/>
      <c r="M550" s="174"/>
      <c r="T550" s="175"/>
      <c r="AT550" s="171" t="s">
        <v>163</v>
      </c>
      <c r="AU550" s="171" t="s">
        <v>81</v>
      </c>
      <c r="AV550" s="14" t="s">
        <v>79</v>
      </c>
      <c r="AW550" s="14" t="s">
        <v>33</v>
      </c>
      <c r="AX550" s="14" t="s">
        <v>71</v>
      </c>
      <c r="AY550" s="171" t="s">
        <v>152</v>
      </c>
    </row>
    <row r="551" spans="2:65" s="12" customFormat="1">
      <c r="B551" s="144"/>
      <c r="D551" s="145" t="s">
        <v>163</v>
      </c>
      <c r="E551" s="146" t="s">
        <v>19</v>
      </c>
      <c r="F551" s="147" t="s">
        <v>921</v>
      </c>
      <c r="H551" s="148">
        <v>1.4850000000000001</v>
      </c>
      <c r="I551" s="149"/>
      <c r="L551" s="144"/>
      <c r="M551" s="150"/>
      <c r="T551" s="151"/>
      <c r="AT551" s="146" t="s">
        <v>163</v>
      </c>
      <c r="AU551" s="146" t="s">
        <v>81</v>
      </c>
      <c r="AV551" s="12" t="s">
        <v>81</v>
      </c>
      <c r="AW551" s="12" t="s">
        <v>33</v>
      </c>
      <c r="AX551" s="12" t="s">
        <v>71</v>
      </c>
      <c r="AY551" s="146" t="s">
        <v>152</v>
      </c>
    </row>
    <row r="552" spans="2:65" s="12" customFormat="1">
      <c r="B552" s="144"/>
      <c r="D552" s="145" t="s">
        <v>163</v>
      </c>
      <c r="E552" s="146" t="s">
        <v>19</v>
      </c>
      <c r="F552" s="147" t="s">
        <v>922</v>
      </c>
      <c r="H552" s="148">
        <v>2.97</v>
      </c>
      <c r="I552" s="149"/>
      <c r="L552" s="144"/>
      <c r="M552" s="150"/>
      <c r="T552" s="151"/>
      <c r="AT552" s="146" t="s">
        <v>163</v>
      </c>
      <c r="AU552" s="146" t="s">
        <v>81</v>
      </c>
      <c r="AV552" s="12" t="s">
        <v>81</v>
      </c>
      <c r="AW552" s="12" t="s">
        <v>33</v>
      </c>
      <c r="AX552" s="12" t="s">
        <v>71</v>
      </c>
      <c r="AY552" s="146" t="s">
        <v>152</v>
      </c>
    </row>
    <row r="553" spans="2:65" s="13" customFormat="1">
      <c r="B553" s="152"/>
      <c r="D553" s="145" t="s">
        <v>163</v>
      </c>
      <c r="E553" s="153" t="s">
        <v>19</v>
      </c>
      <c r="F553" s="154" t="s">
        <v>281</v>
      </c>
      <c r="H553" s="155">
        <v>4.4550000000000001</v>
      </c>
      <c r="I553" s="156"/>
      <c r="L553" s="152"/>
      <c r="M553" s="157"/>
      <c r="T553" s="158"/>
      <c r="AT553" s="153" t="s">
        <v>163</v>
      </c>
      <c r="AU553" s="153" t="s">
        <v>81</v>
      </c>
      <c r="AV553" s="13" t="s">
        <v>159</v>
      </c>
      <c r="AW553" s="13" t="s">
        <v>33</v>
      </c>
      <c r="AX553" s="13" t="s">
        <v>79</v>
      </c>
      <c r="AY553" s="153" t="s">
        <v>152</v>
      </c>
    </row>
    <row r="554" spans="2:65" s="1" customFormat="1" ht="37.799999999999997" customHeight="1">
      <c r="B554" s="32"/>
      <c r="C554" s="127" t="s">
        <v>923</v>
      </c>
      <c r="D554" s="127" t="s">
        <v>154</v>
      </c>
      <c r="E554" s="128" t="s">
        <v>924</v>
      </c>
      <c r="F554" s="129" t="s">
        <v>925</v>
      </c>
      <c r="G554" s="130" t="s">
        <v>157</v>
      </c>
      <c r="H554" s="131">
        <v>14.4</v>
      </c>
      <c r="I554" s="132"/>
      <c r="J554" s="133">
        <f>ROUND(I554*H554,2)</f>
        <v>0</v>
      </c>
      <c r="K554" s="129" t="s">
        <v>158</v>
      </c>
      <c r="L554" s="32"/>
      <c r="M554" s="134" t="s">
        <v>19</v>
      </c>
      <c r="N554" s="135" t="s">
        <v>42</v>
      </c>
      <c r="P554" s="136">
        <f>O554*H554</f>
        <v>0</v>
      </c>
      <c r="Q554" s="136">
        <v>0</v>
      </c>
      <c r="R554" s="136">
        <f>Q554*H554</f>
        <v>0</v>
      </c>
      <c r="S554" s="136">
        <v>7.5999999999999998E-2</v>
      </c>
      <c r="T554" s="137">
        <f>S554*H554</f>
        <v>1.0944</v>
      </c>
      <c r="AR554" s="138" t="s">
        <v>159</v>
      </c>
      <c r="AT554" s="138" t="s">
        <v>154</v>
      </c>
      <c r="AU554" s="138" t="s">
        <v>81</v>
      </c>
      <c r="AY554" s="17" t="s">
        <v>152</v>
      </c>
      <c r="BE554" s="139">
        <f>IF(N554="základní",J554,0)</f>
        <v>0</v>
      </c>
      <c r="BF554" s="139">
        <f>IF(N554="snížená",J554,0)</f>
        <v>0</v>
      </c>
      <c r="BG554" s="139">
        <f>IF(N554="zákl. přenesená",J554,0)</f>
        <v>0</v>
      </c>
      <c r="BH554" s="139">
        <f>IF(N554="sníž. přenesená",J554,0)</f>
        <v>0</v>
      </c>
      <c r="BI554" s="139">
        <f>IF(N554="nulová",J554,0)</f>
        <v>0</v>
      </c>
      <c r="BJ554" s="17" t="s">
        <v>79</v>
      </c>
      <c r="BK554" s="139">
        <f>ROUND(I554*H554,2)</f>
        <v>0</v>
      </c>
      <c r="BL554" s="17" t="s">
        <v>159</v>
      </c>
      <c r="BM554" s="138" t="s">
        <v>926</v>
      </c>
    </row>
    <row r="555" spans="2:65" s="1" customFormat="1">
      <c r="B555" s="32"/>
      <c r="D555" s="140" t="s">
        <v>161</v>
      </c>
      <c r="F555" s="141" t="s">
        <v>927</v>
      </c>
      <c r="I555" s="142"/>
      <c r="L555" s="32"/>
      <c r="M555" s="143"/>
      <c r="T555" s="53"/>
      <c r="AT555" s="17" t="s">
        <v>161</v>
      </c>
      <c r="AU555" s="17" t="s">
        <v>81</v>
      </c>
    </row>
    <row r="556" spans="2:65" s="12" customFormat="1">
      <c r="B556" s="144"/>
      <c r="D556" s="145" t="s">
        <v>163</v>
      </c>
      <c r="E556" s="146" t="s">
        <v>19</v>
      </c>
      <c r="F556" s="147" t="s">
        <v>928</v>
      </c>
      <c r="H556" s="148">
        <v>14.4</v>
      </c>
      <c r="I556" s="149"/>
      <c r="L556" s="144"/>
      <c r="M556" s="150"/>
      <c r="T556" s="151"/>
      <c r="AT556" s="146" t="s">
        <v>163</v>
      </c>
      <c r="AU556" s="146" t="s">
        <v>81</v>
      </c>
      <c r="AV556" s="12" t="s">
        <v>81</v>
      </c>
      <c r="AW556" s="12" t="s">
        <v>33</v>
      </c>
      <c r="AX556" s="12" t="s">
        <v>79</v>
      </c>
      <c r="AY556" s="146" t="s">
        <v>152</v>
      </c>
    </row>
    <row r="557" spans="2:65" s="1" customFormat="1" ht="37.799999999999997" customHeight="1">
      <c r="B557" s="32"/>
      <c r="C557" s="127" t="s">
        <v>929</v>
      </c>
      <c r="D557" s="127" t="s">
        <v>154</v>
      </c>
      <c r="E557" s="128" t="s">
        <v>930</v>
      </c>
      <c r="F557" s="129" t="s">
        <v>931</v>
      </c>
      <c r="G557" s="130" t="s">
        <v>157</v>
      </c>
      <c r="H557" s="131">
        <v>2.86</v>
      </c>
      <c r="I557" s="132"/>
      <c r="J557" s="133">
        <f>ROUND(I557*H557,2)</f>
        <v>0</v>
      </c>
      <c r="K557" s="129" t="s">
        <v>158</v>
      </c>
      <c r="L557" s="32"/>
      <c r="M557" s="134" t="s">
        <v>19</v>
      </c>
      <c r="N557" s="135" t="s">
        <v>42</v>
      </c>
      <c r="P557" s="136">
        <f>O557*H557</f>
        <v>0</v>
      </c>
      <c r="Q557" s="136">
        <v>0</v>
      </c>
      <c r="R557" s="136">
        <f>Q557*H557</f>
        <v>0</v>
      </c>
      <c r="S557" s="136">
        <v>6.3E-2</v>
      </c>
      <c r="T557" s="137">
        <f>S557*H557</f>
        <v>0.18018000000000001</v>
      </c>
      <c r="AR557" s="138" t="s">
        <v>159</v>
      </c>
      <c r="AT557" s="138" t="s">
        <v>154</v>
      </c>
      <c r="AU557" s="138" t="s">
        <v>81</v>
      </c>
      <c r="AY557" s="17" t="s">
        <v>152</v>
      </c>
      <c r="BE557" s="139">
        <f>IF(N557="základní",J557,0)</f>
        <v>0</v>
      </c>
      <c r="BF557" s="139">
        <f>IF(N557="snížená",J557,0)</f>
        <v>0</v>
      </c>
      <c r="BG557" s="139">
        <f>IF(N557="zákl. přenesená",J557,0)</f>
        <v>0</v>
      </c>
      <c r="BH557" s="139">
        <f>IF(N557="sníž. přenesená",J557,0)</f>
        <v>0</v>
      </c>
      <c r="BI557" s="139">
        <f>IF(N557="nulová",J557,0)</f>
        <v>0</v>
      </c>
      <c r="BJ557" s="17" t="s">
        <v>79</v>
      </c>
      <c r="BK557" s="139">
        <f>ROUND(I557*H557,2)</f>
        <v>0</v>
      </c>
      <c r="BL557" s="17" t="s">
        <v>159</v>
      </c>
      <c r="BM557" s="138" t="s">
        <v>932</v>
      </c>
    </row>
    <row r="558" spans="2:65" s="1" customFormat="1">
      <c r="B558" s="32"/>
      <c r="D558" s="140" t="s">
        <v>161</v>
      </c>
      <c r="F558" s="141" t="s">
        <v>933</v>
      </c>
      <c r="I558" s="142"/>
      <c r="L558" s="32"/>
      <c r="M558" s="143"/>
      <c r="T558" s="53"/>
      <c r="AT558" s="17" t="s">
        <v>161</v>
      </c>
      <c r="AU558" s="17" t="s">
        <v>81</v>
      </c>
    </row>
    <row r="559" spans="2:65" s="12" customFormat="1">
      <c r="B559" s="144"/>
      <c r="D559" s="145" t="s">
        <v>163</v>
      </c>
      <c r="E559" s="146" t="s">
        <v>19</v>
      </c>
      <c r="F559" s="147" t="s">
        <v>934</v>
      </c>
      <c r="H559" s="148">
        <v>2.86</v>
      </c>
      <c r="I559" s="149"/>
      <c r="L559" s="144"/>
      <c r="M559" s="150"/>
      <c r="T559" s="151"/>
      <c r="AT559" s="146" t="s">
        <v>163</v>
      </c>
      <c r="AU559" s="146" t="s">
        <v>81</v>
      </c>
      <c r="AV559" s="12" t="s">
        <v>81</v>
      </c>
      <c r="AW559" s="12" t="s">
        <v>33</v>
      </c>
      <c r="AX559" s="12" t="s">
        <v>79</v>
      </c>
      <c r="AY559" s="146" t="s">
        <v>152</v>
      </c>
    </row>
    <row r="560" spans="2:65" s="1" customFormat="1" ht="33" customHeight="1">
      <c r="B560" s="32"/>
      <c r="C560" s="127" t="s">
        <v>935</v>
      </c>
      <c r="D560" s="127" t="s">
        <v>154</v>
      </c>
      <c r="E560" s="128" t="s">
        <v>936</v>
      </c>
      <c r="F560" s="129" t="s">
        <v>937</v>
      </c>
      <c r="G560" s="130" t="s">
        <v>157</v>
      </c>
      <c r="H560" s="131">
        <v>5.4</v>
      </c>
      <c r="I560" s="132"/>
      <c r="J560" s="133">
        <f>ROUND(I560*H560,2)</f>
        <v>0</v>
      </c>
      <c r="K560" s="129" t="s">
        <v>158</v>
      </c>
      <c r="L560" s="32"/>
      <c r="M560" s="134" t="s">
        <v>19</v>
      </c>
      <c r="N560" s="135" t="s">
        <v>42</v>
      </c>
      <c r="P560" s="136">
        <f>O560*H560</f>
        <v>0</v>
      </c>
      <c r="Q560" s="136">
        <v>0</v>
      </c>
      <c r="R560" s="136">
        <f>Q560*H560</f>
        <v>0</v>
      </c>
      <c r="S560" s="136">
        <v>5.8999999999999997E-2</v>
      </c>
      <c r="T560" s="137">
        <f>S560*H560</f>
        <v>0.31859999999999999</v>
      </c>
      <c r="AR560" s="138" t="s">
        <v>159</v>
      </c>
      <c r="AT560" s="138" t="s">
        <v>154</v>
      </c>
      <c r="AU560" s="138" t="s">
        <v>81</v>
      </c>
      <c r="AY560" s="17" t="s">
        <v>152</v>
      </c>
      <c r="BE560" s="139">
        <f>IF(N560="základní",J560,0)</f>
        <v>0</v>
      </c>
      <c r="BF560" s="139">
        <f>IF(N560="snížená",J560,0)</f>
        <v>0</v>
      </c>
      <c r="BG560" s="139">
        <f>IF(N560="zákl. přenesená",J560,0)</f>
        <v>0</v>
      </c>
      <c r="BH560" s="139">
        <f>IF(N560="sníž. přenesená",J560,0)</f>
        <v>0</v>
      </c>
      <c r="BI560" s="139">
        <f>IF(N560="nulová",J560,0)</f>
        <v>0</v>
      </c>
      <c r="BJ560" s="17" t="s">
        <v>79</v>
      </c>
      <c r="BK560" s="139">
        <f>ROUND(I560*H560,2)</f>
        <v>0</v>
      </c>
      <c r="BL560" s="17" t="s">
        <v>159</v>
      </c>
      <c r="BM560" s="138" t="s">
        <v>938</v>
      </c>
    </row>
    <row r="561" spans="2:65" s="1" customFormat="1">
      <c r="B561" s="32"/>
      <c r="D561" s="140" t="s">
        <v>161</v>
      </c>
      <c r="F561" s="141" t="s">
        <v>939</v>
      </c>
      <c r="I561" s="142"/>
      <c r="L561" s="32"/>
      <c r="M561" s="143"/>
      <c r="T561" s="53"/>
      <c r="AT561" s="17" t="s">
        <v>161</v>
      </c>
      <c r="AU561" s="17" t="s">
        <v>81</v>
      </c>
    </row>
    <row r="562" spans="2:65" s="12" customFormat="1">
      <c r="B562" s="144"/>
      <c r="D562" s="145" t="s">
        <v>163</v>
      </c>
      <c r="E562" s="146" t="s">
        <v>19</v>
      </c>
      <c r="F562" s="147" t="s">
        <v>940</v>
      </c>
      <c r="H562" s="148">
        <v>5.4</v>
      </c>
      <c r="I562" s="149"/>
      <c r="L562" s="144"/>
      <c r="M562" s="150"/>
      <c r="T562" s="151"/>
      <c r="AT562" s="146" t="s">
        <v>163</v>
      </c>
      <c r="AU562" s="146" t="s">
        <v>81</v>
      </c>
      <c r="AV562" s="12" t="s">
        <v>81</v>
      </c>
      <c r="AW562" s="12" t="s">
        <v>33</v>
      </c>
      <c r="AX562" s="12" t="s">
        <v>79</v>
      </c>
      <c r="AY562" s="146" t="s">
        <v>152</v>
      </c>
    </row>
    <row r="563" spans="2:65" s="1" customFormat="1" ht="37.799999999999997" customHeight="1">
      <c r="B563" s="32"/>
      <c r="C563" s="127" t="s">
        <v>941</v>
      </c>
      <c r="D563" s="127" t="s">
        <v>154</v>
      </c>
      <c r="E563" s="128" t="s">
        <v>942</v>
      </c>
      <c r="F563" s="129" t="s">
        <v>943</v>
      </c>
      <c r="G563" s="130" t="s">
        <v>173</v>
      </c>
      <c r="H563" s="131">
        <v>5.6689999999999996</v>
      </c>
      <c r="I563" s="132"/>
      <c r="J563" s="133">
        <f>ROUND(I563*H563,2)</f>
        <v>0</v>
      </c>
      <c r="K563" s="129" t="s">
        <v>158</v>
      </c>
      <c r="L563" s="32"/>
      <c r="M563" s="134" t="s">
        <v>19</v>
      </c>
      <c r="N563" s="135" t="s">
        <v>42</v>
      </c>
      <c r="P563" s="136">
        <f>O563*H563</f>
        <v>0</v>
      </c>
      <c r="Q563" s="136">
        <v>0</v>
      </c>
      <c r="R563" s="136">
        <f>Q563*H563</f>
        <v>0</v>
      </c>
      <c r="S563" s="136">
        <v>2</v>
      </c>
      <c r="T563" s="137">
        <f>S563*H563</f>
        <v>11.337999999999999</v>
      </c>
      <c r="AR563" s="138" t="s">
        <v>159</v>
      </c>
      <c r="AT563" s="138" t="s">
        <v>154</v>
      </c>
      <c r="AU563" s="138" t="s">
        <v>81</v>
      </c>
      <c r="AY563" s="17" t="s">
        <v>152</v>
      </c>
      <c r="BE563" s="139">
        <f>IF(N563="základní",J563,0)</f>
        <v>0</v>
      </c>
      <c r="BF563" s="139">
        <f>IF(N563="snížená",J563,0)</f>
        <v>0</v>
      </c>
      <c r="BG563" s="139">
        <f>IF(N563="zákl. přenesená",J563,0)</f>
        <v>0</v>
      </c>
      <c r="BH563" s="139">
        <f>IF(N563="sníž. přenesená",J563,0)</f>
        <v>0</v>
      </c>
      <c r="BI563" s="139">
        <f>IF(N563="nulová",J563,0)</f>
        <v>0</v>
      </c>
      <c r="BJ563" s="17" t="s">
        <v>79</v>
      </c>
      <c r="BK563" s="139">
        <f>ROUND(I563*H563,2)</f>
        <v>0</v>
      </c>
      <c r="BL563" s="17" t="s">
        <v>159</v>
      </c>
      <c r="BM563" s="138" t="s">
        <v>944</v>
      </c>
    </row>
    <row r="564" spans="2:65" s="1" customFormat="1">
      <c r="B564" s="32"/>
      <c r="D564" s="140" t="s">
        <v>161</v>
      </c>
      <c r="F564" s="141" t="s">
        <v>945</v>
      </c>
      <c r="I564" s="142"/>
      <c r="L564" s="32"/>
      <c r="M564" s="143"/>
      <c r="T564" s="53"/>
      <c r="AT564" s="17" t="s">
        <v>161</v>
      </c>
      <c r="AU564" s="17" t="s">
        <v>81</v>
      </c>
    </row>
    <row r="565" spans="2:65" s="12" customFormat="1">
      <c r="B565" s="144"/>
      <c r="D565" s="145" t="s">
        <v>163</v>
      </c>
      <c r="E565" s="146" t="s">
        <v>19</v>
      </c>
      <c r="F565" s="147" t="s">
        <v>946</v>
      </c>
      <c r="H565" s="148">
        <v>4.8650000000000002</v>
      </c>
      <c r="I565" s="149"/>
      <c r="L565" s="144"/>
      <c r="M565" s="150"/>
      <c r="T565" s="151"/>
      <c r="AT565" s="146" t="s">
        <v>163</v>
      </c>
      <c r="AU565" s="146" t="s">
        <v>81</v>
      </c>
      <c r="AV565" s="12" t="s">
        <v>81</v>
      </c>
      <c r="AW565" s="12" t="s">
        <v>33</v>
      </c>
      <c r="AX565" s="12" t="s">
        <v>71</v>
      </c>
      <c r="AY565" s="146" t="s">
        <v>152</v>
      </c>
    </row>
    <row r="566" spans="2:65" s="12" customFormat="1">
      <c r="B566" s="144"/>
      <c r="D566" s="145" t="s">
        <v>163</v>
      </c>
      <c r="E566" s="146" t="s">
        <v>19</v>
      </c>
      <c r="F566" s="147" t="s">
        <v>947</v>
      </c>
      <c r="H566" s="148">
        <v>0.80400000000000005</v>
      </c>
      <c r="I566" s="149"/>
      <c r="L566" s="144"/>
      <c r="M566" s="150"/>
      <c r="T566" s="151"/>
      <c r="AT566" s="146" t="s">
        <v>163</v>
      </c>
      <c r="AU566" s="146" t="s">
        <v>81</v>
      </c>
      <c r="AV566" s="12" t="s">
        <v>81</v>
      </c>
      <c r="AW566" s="12" t="s">
        <v>33</v>
      </c>
      <c r="AX566" s="12" t="s">
        <v>71</v>
      </c>
      <c r="AY566" s="146" t="s">
        <v>152</v>
      </c>
    </row>
    <row r="567" spans="2:65" s="13" customFormat="1">
      <c r="B567" s="152"/>
      <c r="D567" s="145" t="s">
        <v>163</v>
      </c>
      <c r="E567" s="153" t="s">
        <v>19</v>
      </c>
      <c r="F567" s="154" t="s">
        <v>281</v>
      </c>
      <c r="H567" s="155">
        <v>5.6690000000000005</v>
      </c>
      <c r="I567" s="156"/>
      <c r="L567" s="152"/>
      <c r="M567" s="157"/>
      <c r="T567" s="158"/>
      <c r="AT567" s="153" t="s">
        <v>163</v>
      </c>
      <c r="AU567" s="153" t="s">
        <v>81</v>
      </c>
      <c r="AV567" s="13" t="s">
        <v>159</v>
      </c>
      <c r="AW567" s="13" t="s">
        <v>33</v>
      </c>
      <c r="AX567" s="13" t="s">
        <v>79</v>
      </c>
      <c r="AY567" s="153" t="s">
        <v>152</v>
      </c>
    </row>
    <row r="568" spans="2:65" s="1" customFormat="1" ht="49.05" customHeight="1">
      <c r="B568" s="32"/>
      <c r="C568" s="127" t="s">
        <v>948</v>
      </c>
      <c r="D568" s="127" t="s">
        <v>154</v>
      </c>
      <c r="E568" s="128" t="s">
        <v>949</v>
      </c>
      <c r="F568" s="129" t="s">
        <v>950</v>
      </c>
      <c r="G568" s="130" t="s">
        <v>157</v>
      </c>
      <c r="H568" s="131">
        <v>3.1280000000000001</v>
      </c>
      <c r="I568" s="132"/>
      <c r="J568" s="133">
        <f>ROUND(I568*H568,2)</f>
        <v>0</v>
      </c>
      <c r="K568" s="129" t="s">
        <v>158</v>
      </c>
      <c r="L568" s="32"/>
      <c r="M568" s="134" t="s">
        <v>19</v>
      </c>
      <c r="N568" s="135" t="s">
        <v>42</v>
      </c>
      <c r="P568" s="136">
        <f>O568*H568</f>
        <v>0</v>
      </c>
      <c r="Q568" s="136">
        <v>0</v>
      </c>
      <c r="R568" s="136">
        <f>Q568*H568</f>
        <v>0</v>
      </c>
      <c r="S568" s="136">
        <v>0.11700000000000001</v>
      </c>
      <c r="T568" s="137">
        <f>S568*H568</f>
        <v>0.36597600000000002</v>
      </c>
      <c r="AR568" s="138" t="s">
        <v>159</v>
      </c>
      <c r="AT568" s="138" t="s">
        <v>154</v>
      </c>
      <c r="AU568" s="138" t="s">
        <v>81</v>
      </c>
      <c r="AY568" s="17" t="s">
        <v>152</v>
      </c>
      <c r="BE568" s="139">
        <f>IF(N568="základní",J568,0)</f>
        <v>0</v>
      </c>
      <c r="BF568" s="139">
        <f>IF(N568="snížená",J568,0)</f>
        <v>0</v>
      </c>
      <c r="BG568" s="139">
        <f>IF(N568="zákl. přenesená",J568,0)</f>
        <v>0</v>
      </c>
      <c r="BH568" s="139">
        <f>IF(N568="sníž. přenesená",J568,0)</f>
        <v>0</v>
      </c>
      <c r="BI568" s="139">
        <f>IF(N568="nulová",J568,0)</f>
        <v>0</v>
      </c>
      <c r="BJ568" s="17" t="s">
        <v>79</v>
      </c>
      <c r="BK568" s="139">
        <f>ROUND(I568*H568,2)</f>
        <v>0</v>
      </c>
      <c r="BL568" s="17" t="s">
        <v>159</v>
      </c>
      <c r="BM568" s="138" t="s">
        <v>951</v>
      </c>
    </row>
    <row r="569" spans="2:65" s="1" customFormat="1">
      <c r="B569" s="32"/>
      <c r="D569" s="140" t="s">
        <v>161</v>
      </c>
      <c r="F569" s="141" t="s">
        <v>952</v>
      </c>
      <c r="I569" s="142"/>
      <c r="L569" s="32"/>
      <c r="M569" s="143"/>
      <c r="T569" s="53"/>
      <c r="AT569" s="17" t="s">
        <v>161</v>
      </c>
      <c r="AU569" s="17" t="s">
        <v>81</v>
      </c>
    </row>
    <row r="570" spans="2:65" s="12" customFormat="1">
      <c r="B570" s="144"/>
      <c r="D570" s="145" t="s">
        <v>163</v>
      </c>
      <c r="E570" s="146" t="s">
        <v>19</v>
      </c>
      <c r="F570" s="147" t="s">
        <v>953</v>
      </c>
      <c r="H570" s="148">
        <v>3.1280000000000001</v>
      </c>
      <c r="I570" s="149"/>
      <c r="L570" s="144"/>
      <c r="M570" s="150"/>
      <c r="T570" s="151"/>
      <c r="AT570" s="146" t="s">
        <v>163</v>
      </c>
      <c r="AU570" s="146" t="s">
        <v>81</v>
      </c>
      <c r="AV570" s="12" t="s">
        <v>81</v>
      </c>
      <c r="AW570" s="12" t="s">
        <v>33</v>
      </c>
      <c r="AX570" s="12" t="s">
        <v>79</v>
      </c>
      <c r="AY570" s="146" t="s">
        <v>152</v>
      </c>
    </row>
    <row r="571" spans="2:65" s="1" customFormat="1" ht="49.05" customHeight="1">
      <c r="B571" s="32"/>
      <c r="C571" s="127" t="s">
        <v>954</v>
      </c>
      <c r="D571" s="127" t="s">
        <v>154</v>
      </c>
      <c r="E571" s="128" t="s">
        <v>955</v>
      </c>
      <c r="F571" s="129" t="s">
        <v>956</v>
      </c>
      <c r="G571" s="130" t="s">
        <v>173</v>
      </c>
      <c r="H571" s="131">
        <v>2.31</v>
      </c>
      <c r="I571" s="132"/>
      <c r="J571" s="133">
        <f>ROUND(I571*H571,2)</f>
        <v>0</v>
      </c>
      <c r="K571" s="129" t="s">
        <v>158</v>
      </c>
      <c r="L571" s="32"/>
      <c r="M571" s="134" t="s">
        <v>19</v>
      </c>
      <c r="N571" s="135" t="s">
        <v>42</v>
      </c>
      <c r="P571" s="136">
        <f>O571*H571</f>
        <v>0</v>
      </c>
      <c r="Q571" s="136">
        <v>0</v>
      </c>
      <c r="R571" s="136">
        <f>Q571*H571</f>
        <v>0</v>
      </c>
      <c r="S571" s="136">
        <v>1.5</v>
      </c>
      <c r="T571" s="137">
        <f>S571*H571</f>
        <v>3.4649999999999999</v>
      </c>
      <c r="AR571" s="138" t="s">
        <v>159</v>
      </c>
      <c r="AT571" s="138" t="s">
        <v>154</v>
      </c>
      <c r="AU571" s="138" t="s">
        <v>81</v>
      </c>
      <c r="AY571" s="17" t="s">
        <v>152</v>
      </c>
      <c r="BE571" s="139">
        <f>IF(N571="základní",J571,0)</f>
        <v>0</v>
      </c>
      <c r="BF571" s="139">
        <f>IF(N571="snížená",J571,0)</f>
        <v>0</v>
      </c>
      <c r="BG571" s="139">
        <f>IF(N571="zákl. přenesená",J571,0)</f>
        <v>0</v>
      </c>
      <c r="BH571" s="139">
        <f>IF(N571="sníž. přenesená",J571,0)</f>
        <v>0</v>
      </c>
      <c r="BI571" s="139">
        <f>IF(N571="nulová",J571,0)</f>
        <v>0</v>
      </c>
      <c r="BJ571" s="17" t="s">
        <v>79</v>
      </c>
      <c r="BK571" s="139">
        <f>ROUND(I571*H571,2)</f>
        <v>0</v>
      </c>
      <c r="BL571" s="17" t="s">
        <v>159</v>
      </c>
      <c r="BM571" s="138" t="s">
        <v>957</v>
      </c>
    </row>
    <row r="572" spans="2:65" s="1" customFormat="1">
      <c r="B572" s="32"/>
      <c r="D572" s="140" t="s">
        <v>161</v>
      </c>
      <c r="F572" s="141" t="s">
        <v>958</v>
      </c>
      <c r="I572" s="142"/>
      <c r="L572" s="32"/>
      <c r="M572" s="143"/>
      <c r="T572" s="53"/>
      <c r="AT572" s="17" t="s">
        <v>161</v>
      </c>
      <c r="AU572" s="17" t="s">
        <v>81</v>
      </c>
    </row>
    <row r="573" spans="2:65" s="12" customFormat="1">
      <c r="B573" s="144"/>
      <c r="D573" s="145" t="s">
        <v>163</v>
      </c>
      <c r="E573" s="146" t="s">
        <v>19</v>
      </c>
      <c r="F573" s="147" t="s">
        <v>959</v>
      </c>
      <c r="H573" s="148">
        <v>2.31</v>
      </c>
      <c r="I573" s="149"/>
      <c r="L573" s="144"/>
      <c r="M573" s="150"/>
      <c r="T573" s="151"/>
      <c r="AT573" s="146" t="s">
        <v>163</v>
      </c>
      <c r="AU573" s="146" t="s">
        <v>81</v>
      </c>
      <c r="AV573" s="12" t="s">
        <v>81</v>
      </c>
      <c r="AW573" s="12" t="s">
        <v>33</v>
      </c>
      <c r="AX573" s="12" t="s">
        <v>79</v>
      </c>
      <c r="AY573" s="146" t="s">
        <v>152</v>
      </c>
    </row>
    <row r="574" spans="2:65" s="1" customFormat="1" ht="37.799999999999997" customHeight="1">
      <c r="B574" s="32"/>
      <c r="C574" s="127" t="s">
        <v>960</v>
      </c>
      <c r="D574" s="127" t="s">
        <v>154</v>
      </c>
      <c r="E574" s="128" t="s">
        <v>961</v>
      </c>
      <c r="F574" s="129" t="s">
        <v>962</v>
      </c>
      <c r="G574" s="130" t="s">
        <v>284</v>
      </c>
      <c r="H574" s="131">
        <v>5</v>
      </c>
      <c r="I574" s="132"/>
      <c r="J574" s="133">
        <f>ROUND(I574*H574,2)</f>
        <v>0</v>
      </c>
      <c r="K574" s="129" t="s">
        <v>158</v>
      </c>
      <c r="L574" s="32"/>
      <c r="M574" s="134" t="s">
        <v>19</v>
      </c>
      <c r="N574" s="135" t="s">
        <v>42</v>
      </c>
      <c r="P574" s="136">
        <f>O574*H574</f>
        <v>0</v>
      </c>
      <c r="Q574" s="136">
        <v>0</v>
      </c>
      <c r="R574" s="136">
        <f>Q574*H574</f>
        <v>0</v>
      </c>
      <c r="S574" s="136">
        <v>1.4999999999999999E-2</v>
      </c>
      <c r="T574" s="137">
        <f>S574*H574</f>
        <v>7.4999999999999997E-2</v>
      </c>
      <c r="AR574" s="138" t="s">
        <v>159</v>
      </c>
      <c r="AT574" s="138" t="s">
        <v>154</v>
      </c>
      <c r="AU574" s="138" t="s">
        <v>81</v>
      </c>
      <c r="AY574" s="17" t="s">
        <v>152</v>
      </c>
      <c r="BE574" s="139">
        <f>IF(N574="základní",J574,0)</f>
        <v>0</v>
      </c>
      <c r="BF574" s="139">
        <f>IF(N574="snížená",J574,0)</f>
        <v>0</v>
      </c>
      <c r="BG574" s="139">
        <f>IF(N574="zákl. přenesená",J574,0)</f>
        <v>0</v>
      </c>
      <c r="BH574" s="139">
        <f>IF(N574="sníž. přenesená",J574,0)</f>
        <v>0</v>
      </c>
      <c r="BI574" s="139">
        <f>IF(N574="nulová",J574,0)</f>
        <v>0</v>
      </c>
      <c r="BJ574" s="17" t="s">
        <v>79</v>
      </c>
      <c r="BK574" s="139">
        <f>ROUND(I574*H574,2)</f>
        <v>0</v>
      </c>
      <c r="BL574" s="17" t="s">
        <v>159</v>
      </c>
      <c r="BM574" s="138" t="s">
        <v>963</v>
      </c>
    </row>
    <row r="575" spans="2:65" s="1" customFormat="1">
      <c r="B575" s="32"/>
      <c r="D575" s="140" t="s">
        <v>161</v>
      </c>
      <c r="F575" s="141" t="s">
        <v>964</v>
      </c>
      <c r="I575" s="142"/>
      <c r="L575" s="32"/>
      <c r="M575" s="143"/>
      <c r="T575" s="53"/>
      <c r="AT575" s="17" t="s">
        <v>161</v>
      </c>
      <c r="AU575" s="17" t="s">
        <v>81</v>
      </c>
    </row>
    <row r="576" spans="2:65" s="12" customFormat="1">
      <c r="B576" s="144"/>
      <c r="D576" s="145" t="s">
        <v>163</v>
      </c>
      <c r="E576" s="146" t="s">
        <v>19</v>
      </c>
      <c r="F576" s="147" t="s">
        <v>965</v>
      </c>
      <c r="H576" s="148">
        <v>5</v>
      </c>
      <c r="I576" s="149"/>
      <c r="L576" s="144"/>
      <c r="M576" s="150"/>
      <c r="T576" s="151"/>
      <c r="AT576" s="146" t="s">
        <v>163</v>
      </c>
      <c r="AU576" s="146" t="s">
        <v>81</v>
      </c>
      <c r="AV576" s="12" t="s">
        <v>81</v>
      </c>
      <c r="AW576" s="12" t="s">
        <v>33</v>
      </c>
      <c r="AX576" s="12" t="s">
        <v>79</v>
      </c>
      <c r="AY576" s="146" t="s">
        <v>152</v>
      </c>
    </row>
    <row r="577" spans="2:65" s="1" customFormat="1" ht="37.799999999999997" customHeight="1">
      <c r="B577" s="32"/>
      <c r="C577" s="127" t="s">
        <v>966</v>
      </c>
      <c r="D577" s="127" t="s">
        <v>154</v>
      </c>
      <c r="E577" s="128" t="s">
        <v>967</v>
      </c>
      <c r="F577" s="129" t="s">
        <v>968</v>
      </c>
      <c r="G577" s="130" t="s">
        <v>284</v>
      </c>
      <c r="H577" s="131">
        <v>24</v>
      </c>
      <c r="I577" s="132"/>
      <c r="J577" s="133">
        <f>ROUND(I577*H577,2)</f>
        <v>0</v>
      </c>
      <c r="K577" s="129" t="s">
        <v>158</v>
      </c>
      <c r="L577" s="32"/>
      <c r="M577" s="134" t="s">
        <v>19</v>
      </c>
      <c r="N577" s="135" t="s">
        <v>42</v>
      </c>
      <c r="P577" s="136">
        <f>O577*H577</f>
        <v>0</v>
      </c>
      <c r="Q577" s="136">
        <v>0</v>
      </c>
      <c r="R577" s="136">
        <f>Q577*H577</f>
        <v>0</v>
      </c>
      <c r="S577" s="136">
        <v>4.9000000000000002E-2</v>
      </c>
      <c r="T577" s="137">
        <f>S577*H577</f>
        <v>1.1760000000000002</v>
      </c>
      <c r="AR577" s="138" t="s">
        <v>159</v>
      </c>
      <c r="AT577" s="138" t="s">
        <v>154</v>
      </c>
      <c r="AU577" s="138" t="s">
        <v>81</v>
      </c>
      <c r="AY577" s="17" t="s">
        <v>152</v>
      </c>
      <c r="BE577" s="139">
        <f>IF(N577="základní",J577,0)</f>
        <v>0</v>
      </c>
      <c r="BF577" s="139">
        <f>IF(N577="snížená",J577,0)</f>
        <v>0</v>
      </c>
      <c r="BG577" s="139">
        <f>IF(N577="zákl. přenesená",J577,0)</f>
        <v>0</v>
      </c>
      <c r="BH577" s="139">
        <f>IF(N577="sníž. přenesená",J577,0)</f>
        <v>0</v>
      </c>
      <c r="BI577" s="139">
        <f>IF(N577="nulová",J577,0)</f>
        <v>0</v>
      </c>
      <c r="BJ577" s="17" t="s">
        <v>79</v>
      </c>
      <c r="BK577" s="139">
        <f>ROUND(I577*H577,2)</f>
        <v>0</v>
      </c>
      <c r="BL577" s="17" t="s">
        <v>159</v>
      </c>
      <c r="BM577" s="138" t="s">
        <v>969</v>
      </c>
    </row>
    <row r="578" spans="2:65" s="1" customFormat="1">
      <c r="B578" s="32"/>
      <c r="D578" s="140" t="s">
        <v>161</v>
      </c>
      <c r="F578" s="141" t="s">
        <v>970</v>
      </c>
      <c r="I578" s="142"/>
      <c r="L578" s="32"/>
      <c r="M578" s="143"/>
      <c r="T578" s="53"/>
      <c r="AT578" s="17" t="s">
        <v>161</v>
      </c>
      <c r="AU578" s="17" t="s">
        <v>81</v>
      </c>
    </row>
    <row r="579" spans="2:65" s="12" customFormat="1">
      <c r="B579" s="144"/>
      <c r="D579" s="145" t="s">
        <v>163</v>
      </c>
      <c r="E579" s="146" t="s">
        <v>19</v>
      </c>
      <c r="F579" s="147" t="s">
        <v>971</v>
      </c>
      <c r="H579" s="148">
        <v>12</v>
      </c>
      <c r="I579" s="149"/>
      <c r="L579" s="144"/>
      <c r="M579" s="150"/>
      <c r="T579" s="151"/>
      <c r="AT579" s="146" t="s">
        <v>163</v>
      </c>
      <c r="AU579" s="146" t="s">
        <v>81</v>
      </c>
      <c r="AV579" s="12" t="s">
        <v>81</v>
      </c>
      <c r="AW579" s="12" t="s">
        <v>33</v>
      </c>
      <c r="AX579" s="12" t="s">
        <v>71</v>
      </c>
      <c r="AY579" s="146" t="s">
        <v>152</v>
      </c>
    </row>
    <row r="580" spans="2:65" s="12" customFormat="1">
      <c r="B580" s="144"/>
      <c r="D580" s="145" t="s">
        <v>163</v>
      </c>
      <c r="E580" s="146" t="s">
        <v>19</v>
      </c>
      <c r="F580" s="147" t="s">
        <v>972</v>
      </c>
      <c r="H580" s="148">
        <v>4</v>
      </c>
      <c r="I580" s="149"/>
      <c r="L580" s="144"/>
      <c r="M580" s="150"/>
      <c r="T580" s="151"/>
      <c r="AT580" s="146" t="s">
        <v>163</v>
      </c>
      <c r="AU580" s="146" t="s">
        <v>81</v>
      </c>
      <c r="AV580" s="12" t="s">
        <v>81</v>
      </c>
      <c r="AW580" s="12" t="s">
        <v>33</v>
      </c>
      <c r="AX580" s="12" t="s">
        <v>71</v>
      </c>
      <c r="AY580" s="146" t="s">
        <v>152</v>
      </c>
    </row>
    <row r="581" spans="2:65" s="12" customFormat="1">
      <c r="B581" s="144"/>
      <c r="D581" s="145" t="s">
        <v>163</v>
      </c>
      <c r="E581" s="146" t="s">
        <v>19</v>
      </c>
      <c r="F581" s="147" t="s">
        <v>973</v>
      </c>
      <c r="H581" s="148">
        <v>8</v>
      </c>
      <c r="I581" s="149"/>
      <c r="L581" s="144"/>
      <c r="M581" s="150"/>
      <c r="T581" s="151"/>
      <c r="AT581" s="146" t="s">
        <v>163</v>
      </c>
      <c r="AU581" s="146" t="s">
        <v>81</v>
      </c>
      <c r="AV581" s="12" t="s">
        <v>81</v>
      </c>
      <c r="AW581" s="12" t="s">
        <v>33</v>
      </c>
      <c r="AX581" s="12" t="s">
        <v>71</v>
      </c>
      <c r="AY581" s="146" t="s">
        <v>152</v>
      </c>
    </row>
    <row r="582" spans="2:65" s="13" customFormat="1">
      <c r="B582" s="152"/>
      <c r="D582" s="145" t="s">
        <v>163</v>
      </c>
      <c r="E582" s="153" t="s">
        <v>19</v>
      </c>
      <c r="F582" s="154" t="s">
        <v>281</v>
      </c>
      <c r="H582" s="155">
        <v>24</v>
      </c>
      <c r="I582" s="156"/>
      <c r="L582" s="152"/>
      <c r="M582" s="157"/>
      <c r="T582" s="158"/>
      <c r="AT582" s="153" t="s">
        <v>163</v>
      </c>
      <c r="AU582" s="153" t="s">
        <v>81</v>
      </c>
      <c r="AV582" s="13" t="s">
        <v>159</v>
      </c>
      <c r="AW582" s="13" t="s">
        <v>33</v>
      </c>
      <c r="AX582" s="13" t="s">
        <v>79</v>
      </c>
      <c r="AY582" s="153" t="s">
        <v>152</v>
      </c>
    </row>
    <row r="583" spans="2:65" s="1" customFormat="1" ht="37.799999999999997" customHeight="1">
      <c r="B583" s="32"/>
      <c r="C583" s="127" t="s">
        <v>974</v>
      </c>
      <c r="D583" s="127" t="s">
        <v>154</v>
      </c>
      <c r="E583" s="128" t="s">
        <v>975</v>
      </c>
      <c r="F583" s="129" t="s">
        <v>976</v>
      </c>
      <c r="G583" s="130" t="s">
        <v>284</v>
      </c>
      <c r="H583" s="131">
        <v>2</v>
      </c>
      <c r="I583" s="132"/>
      <c r="J583" s="133">
        <f>ROUND(I583*H583,2)</f>
        <v>0</v>
      </c>
      <c r="K583" s="129" t="s">
        <v>158</v>
      </c>
      <c r="L583" s="32"/>
      <c r="M583" s="134" t="s">
        <v>19</v>
      </c>
      <c r="N583" s="135" t="s">
        <v>42</v>
      </c>
      <c r="P583" s="136">
        <f>O583*H583</f>
        <v>0</v>
      </c>
      <c r="Q583" s="136">
        <v>0</v>
      </c>
      <c r="R583" s="136">
        <f>Q583*H583</f>
        <v>0</v>
      </c>
      <c r="S583" s="136">
        <v>0.154</v>
      </c>
      <c r="T583" s="137">
        <f>S583*H583</f>
        <v>0.308</v>
      </c>
      <c r="AR583" s="138" t="s">
        <v>159</v>
      </c>
      <c r="AT583" s="138" t="s">
        <v>154</v>
      </c>
      <c r="AU583" s="138" t="s">
        <v>81</v>
      </c>
      <c r="AY583" s="17" t="s">
        <v>152</v>
      </c>
      <c r="BE583" s="139">
        <f>IF(N583="základní",J583,0)</f>
        <v>0</v>
      </c>
      <c r="BF583" s="139">
        <f>IF(N583="snížená",J583,0)</f>
        <v>0</v>
      </c>
      <c r="BG583" s="139">
        <f>IF(N583="zákl. přenesená",J583,0)</f>
        <v>0</v>
      </c>
      <c r="BH583" s="139">
        <f>IF(N583="sníž. přenesená",J583,0)</f>
        <v>0</v>
      </c>
      <c r="BI583" s="139">
        <f>IF(N583="nulová",J583,0)</f>
        <v>0</v>
      </c>
      <c r="BJ583" s="17" t="s">
        <v>79</v>
      </c>
      <c r="BK583" s="139">
        <f>ROUND(I583*H583,2)</f>
        <v>0</v>
      </c>
      <c r="BL583" s="17" t="s">
        <v>159</v>
      </c>
      <c r="BM583" s="138" t="s">
        <v>977</v>
      </c>
    </row>
    <row r="584" spans="2:65" s="1" customFormat="1">
      <c r="B584" s="32"/>
      <c r="D584" s="140" t="s">
        <v>161</v>
      </c>
      <c r="F584" s="141" t="s">
        <v>978</v>
      </c>
      <c r="I584" s="142"/>
      <c r="L584" s="32"/>
      <c r="M584" s="143"/>
      <c r="T584" s="53"/>
      <c r="AT584" s="17" t="s">
        <v>161</v>
      </c>
      <c r="AU584" s="17" t="s">
        <v>81</v>
      </c>
    </row>
    <row r="585" spans="2:65" s="12" customFormat="1">
      <c r="B585" s="144"/>
      <c r="D585" s="145" t="s">
        <v>163</v>
      </c>
      <c r="E585" s="146" t="s">
        <v>19</v>
      </c>
      <c r="F585" s="147" t="s">
        <v>979</v>
      </c>
      <c r="H585" s="148">
        <v>2</v>
      </c>
      <c r="I585" s="149"/>
      <c r="L585" s="144"/>
      <c r="M585" s="150"/>
      <c r="T585" s="151"/>
      <c r="AT585" s="146" t="s">
        <v>163</v>
      </c>
      <c r="AU585" s="146" t="s">
        <v>81</v>
      </c>
      <c r="AV585" s="12" t="s">
        <v>81</v>
      </c>
      <c r="AW585" s="12" t="s">
        <v>33</v>
      </c>
      <c r="AX585" s="12" t="s">
        <v>79</v>
      </c>
      <c r="AY585" s="146" t="s">
        <v>152</v>
      </c>
    </row>
    <row r="586" spans="2:65" s="1" customFormat="1" ht="49.05" customHeight="1">
      <c r="B586" s="32"/>
      <c r="C586" s="127" t="s">
        <v>980</v>
      </c>
      <c r="D586" s="127" t="s">
        <v>154</v>
      </c>
      <c r="E586" s="128" t="s">
        <v>981</v>
      </c>
      <c r="F586" s="129" t="s">
        <v>982</v>
      </c>
      <c r="G586" s="130" t="s">
        <v>344</v>
      </c>
      <c r="H586" s="131">
        <v>5.0999999999999996</v>
      </c>
      <c r="I586" s="132"/>
      <c r="J586" s="133">
        <f>ROUND(I586*H586,2)</f>
        <v>0</v>
      </c>
      <c r="K586" s="129" t="s">
        <v>158</v>
      </c>
      <c r="L586" s="32"/>
      <c r="M586" s="134" t="s">
        <v>19</v>
      </c>
      <c r="N586" s="135" t="s">
        <v>42</v>
      </c>
      <c r="P586" s="136">
        <f>O586*H586</f>
        <v>0</v>
      </c>
      <c r="Q586" s="136">
        <v>0</v>
      </c>
      <c r="R586" s="136">
        <f>Q586*H586</f>
        <v>0</v>
      </c>
      <c r="S586" s="136">
        <v>4.2000000000000003E-2</v>
      </c>
      <c r="T586" s="137">
        <f>S586*H586</f>
        <v>0.2142</v>
      </c>
      <c r="AR586" s="138" t="s">
        <v>159</v>
      </c>
      <c r="AT586" s="138" t="s">
        <v>154</v>
      </c>
      <c r="AU586" s="138" t="s">
        <v>81</v>
      </c>
      <c r="AY586" s="17" t="s">
        <v>152</v>
      </c>
      <c r="BE586" s="139">
        <f>IF(N586="základní",J586,0)</f>
        <v>0</v>
      </c>
      <c r="BF586" s="139">
        <f>IF(N586="snížená",J586,0)</f>
        <v>0</v>
      </c>
      <c r="BG586" s="139">
        <f>IF(N586="zákl. přenesená",J586,0)</f>
        <v>0</v>
      </c>
      <c r="BH586" s="139">
        <f>IF(N586="sníž. přenesená",J586,0)</f>
        <v>0</v>
      </c>
      <c r="BI586" s="139">
        <f>IF(N586="nulová",J586,0)</f>
        <v>0</v>
      </c>
      <c r="BJ586" s="17" t="s">
        <v>79</v>
      </c>
      <c r="BK586" s="139">
        <f>ROUND(I586*H586,2)</f>
        <v>0</v>
      </c>
      <c r="BL586" s="17" t="s">
        <v>159</v>
      </c>
      <c r="BM586" s="138" t="s">
        <v>983</v>
      </c>
    </row>
    <row r="587" spans="2:65" s="1" customFormat="1">
      <c r="B587" s="32"/>
      <c r="D587" s="140" t="s">
        <v>161</v>
      </c>
      <c r="F587" s="141" t="s">
        <v>984</v>
      </c>
      <c r="I587" s="142"/>
      <c r="L587" s="32"/>
      <c r="M587" s="143"/>
      <c r="T587" s="53"/>
      <c r="AT587" s="17" t="s">
        <v>161</v>
      </c>
      <c r="AU587" s="17" t="s">
        <v>81</v>
      </c>
    </row>
    <row r="588" spans="2:65" s="12" customFormat="1">
      <c r="B588" s="144"/>
      <c r="D588" s="145" t="s">
        <v>163</v>
      </c>
      <c r="E588" s="146" t="s">
        <v>19</v>
      </c>
      <c r="F588" s="147" t="s">
        <v>985</v>
      </c>
      <c r="H588" s="148">
        <v>2.2999999999999998</v>
      </c>
      <c r="I588" s="149"/>
      <c r="L588" s="144"/>
      <c r="M588" s="150"/>
      <c r="T588" s="151"/>
      <c r="AT588" s="146" t="s">
        <v>163</v>
      </c>
      <c r="AU588" s="146" t="s">
        <v>81</v>
      </c>
      <c r="AV588" s="12" t="s">
        <v>81</v>
      </c>
      <c r="AW588" s="12" t="s">
        <v>33</v>
      </c>
      <c r="AX588" s="12" t="s">
        <v>71</v>
      </c>
      <c r="AY588" s="146" t="s">
        <v>152</v>
      </c>
    </row>
    <row r="589" spans="2:65" s="12" customFormat="1">
      <c r="B589" s="144"/>
      <c r="D589" s="145" t="s">
        <v>163</v>
      </c>
      <c r="E589" s="146" t="s">
        <v>19</v>
      </c>
      <c r="F589" s="147" t="s">
        <v>986</v>
      </c>
      <c r="H589" s="148">
        <v>2.8</v>
      </c>
      <c r="I589" s="149"/>
      <c r="L589" s="144"/>
      <c r="M589" s="150"/>
      <c r="T589" s="151"/>
      <c r="AT589" s="146" t="s">
        <v>163</v>
      </c>
      <c r="AU589" s="146" t="s">
        <v>81</v>
      </c>
      <c r="AV589" s="12" t="s">
        <v>81</v>
      </c>
      <c r="AW589" s="12" t="s">
        <v>33</v>
      </c>
      <c r="AX589" s="12" t="s">
        <v>71</v>
      </c>
      <c r="AY589" s="146" t="s">
        <v>152</v>
      </c>
    </row>
    <row r="590" spans="2:65" s="13" customFormat="1">
      <c r="B590" s="152"/>
      <c r="D590" s="145" t="s">
        <v>163</v>
      </c>
      <c r="E590" s="153" t="s">
        <v>19</v>
      </c>
      <c r="F590" s="154" t="s">
        <v>281</v>
      </c>
      <c r="H590" s="155">
        <v>5.0999999999999996</v>
      </c>
      <c r="I590" s="156"/>
      <c r="L590" s="152"/>
      <c r="M590" s="157"/>
      <c r="T590" s="158"/>
      <c r="AT590" s="153" t="s">
        <v>163</v>
      </c>
      <c r="AU590" s="153" t="s">
        <v>81</v>
      </c>
      <c r="AV590" s="13" t="s">
        <v>159</v>
      </c>
      <c r="AW590" s="13" t="s">
        <v>33</v>
      </c>
      <c r="AX590" s="13" t="s">
        <v>79</v>
      </c>
      <c r="AY590" s="153" t="s">
        <v>152</v>
      </c>
    </row>
    <row r="591" spans="2:65" s="1" customFormat="1" ht="49.05" customHeight="1">
      <c r="B591" s="32"/>
      <c r="C591" s="127" t="s">
        <v>987</v>
      </c>
      <c r="D591" s="127" t="s">
        <v>154</v>
      </c>
      <c r="E591" s="128" t="s">
        <v>988</v>
      </c>
      <c r="F591" s="129" t="s">
        <v>989</v>
      </c>
      <c r="G591" s="130" t="s">
        <v>344</v>
      </c>
      <c r="H591" s="131">
        <v>12.45</v>
      </c>
      <c r="I591" s="132"/>
      <c r="J591" s="133">
        <f>ROUND(I591*H591,2)</f>
        <v>0</v>
      </c>
      <c r="K591" s="129" t="s">
        <v>158</v>
      </c>
      <c r="L591" s="32"/>
      <c r="M591" s="134" t="s">
        <v>19</v>
      </c>
      <c r="N591" s="135" t="s">
        <v>42</v>
      </c>
      <c r="P591" s="136">
        <f>O591*H591</f>
        <v>0</v>
      </c>
      <c r="Q591" s="136">
        <v>0</v>
      </c>
      <c r="R591" s="136">
        <f>Q591*H591</f>
        <v>0</v>
      </c>
      <c r="S591" s="136">
        <v>6.5000000000000002E-2</v>
      </c>
      <c r="T591" s="137">
        <f>S591*H591</f>
        <v>0.80925000000000002</v>
      </c>
      <c r="AR591" s="138" t="s">
        <v>159</v>
      </c>
      <c r="AT591" s="138" t="s">
        <v>154</v>
      </c>
      <c r="AU591" s="138" t="s">
        <v>81</v>
      </c>
      <c r="AY591" s="17" t="s">
        <v>152</v>
      </c>
      <c r="BE591" s="139">
        <f>IF(N591="základní",J591,0)</f>
        <v>0</v>
      </c>
      <c r="BF591" s="139">
        <f>IF(N591="snížená",J591,0)</f>
        <v>0</v>
      </c>
      <c r="BG591" s="139">
        <f>IF(N591="zákl. přenesená",J591,0)</f>
        <v>0</v>
      </c>
      <c r="BH591" s="139">
        <f>IF(N591="sníž. přenesená",J591,0)</f>
        <v>0</v>
      </c>
      <c r="BI591" s="139">
        <f>IF(N591="nulová",J591,0)</f>
        <v>0</v>
      </c>
      <c r="BJ591" s="17" t="s">
        <v>79</v>
      </c>
      <c r="BK591" s="139">
        <f>ROUND(I591*H591,2)</f>
        <v>0</v>
      </c>
      <c r="BL591" s="17" t="s">
        <v>159</v>
      </c>
      <c r="BM591" s="138" t="s">
        <v>990</v>
      </c>
    </row>
    <row r="592" spans="2:65" s="1" customFormat="1">
      <c r="B592" s="32"/>
      <c r="D592" s="140" t="s">
        <v>161</v>
      </c>
      <c r="F592" s="141" t="s">
        <v>991</v>
      </c>
      <c r="I592" s="142"/>
      <c r="L592" s="32"/>
      <c r="M592" s="143"/>
      <c r="T592" s="53"/>
      <c r="AT592" s="17" t="s">
        <v>161</v>
      </c>
      <c r="AU592" s="17" t="s">
        <v>81</v>
      </c>
    </row>
    <row r="593" spans="2:65" s="12" customFormat="1">
      <c r="B593" s="144"/>
      <c r="D593" s="145" t="s">
        <v>163</v>
      </c>
      <c r="E593" s="146" t="s">
        <v>19</v>
      </c>
      <c r="F593" s="147" t="s">
        <v>992</v>
      </c>
      <c r="H593" s="148">
        <v>12.45</v>
      </c>
      <c r="I593" s="149"/>
      <c r="L593" s="144"/>
      <c r="M593" s="150"/>
      <c r="T593" s="151"/>
      <c r="AT593" s="146" t="s">
        <v>163</v>
      </c>
      <c r="AU593" s="146" t="s">
        <v>81</v>
      </c>
      <c r="AV593" s="12" t="s">
        <v>81</v>
      </c>
      <c r="AW593" s="12" t="s">
        <v>33</v>
      </c>
      <c r="AX593" s="12" t="s">
        <v>79</v>
      </c>
      <c r="AY593" s="146" t="s">
        <v>152</v>
      </c>
    </row>
    <row r="594" spans="2:65" s="1" customFormat="1" ht="44.25" customHeight="1">
      <c r="B594" s="32"/>
      <c r="C594" s="127" t="s">
        <v>993</v>
      </c>
      <c r="D594" s="127" t="s">
        <v>154</v>
      </c>
      <c r="E594" s="128" t="s">
        <v>994</v>
      </c>
      <c r="F594" s="129" t="s">
        <v>995</v>
      </c>
      <c r="G594" s="130" t="s">
        <v>344</v>
      </c>
      <c r="H594" s="131">
        <v>54.05</v>
      </c>
      <c r="I594" s="132"/>
      <c r="J594" s="133">
        <f>ROUND(I594*H594,2)</f>
        <v>0</v>
      </c>
      <c r="K594" s="129" t="s">
        <v>158</v>
      </c>
      <c r="L594" s="32"/>
      <c r="M594" s="134" t="s">
        <v>19</v>
      </c>
      <c r="N594" s="135" t="s">
        <v>42</v>
      </c>
      <c r="P594" s="136">
        <f>O594*H594</f>
        <v>0</v>
      </c>
      <c r="Q594" s="136">
        <v>0</v>
      </c>
      <c r="R594" s="136">
        <f>Q594*H594</f>
        <v>0</v>
      </c>
      <c r="S594" s="136">
        <v>0</v>
      </c>
      <c r="T594" s="137">
        <f>S594*H594</f>
        <v>0</v>
      </c>
      <c r="AR594" s="138" t="s">
        <v>159</v>
      </c>
      <c r="AT594" s="138" t="s">
        <v>154</v>
      </c>
      <c r="AU594" s="138" t="s">
        <v>81</v>
      </c>
      <c r="AY594" s="17" t="s">
        <v>152</v>
      </c>
      <c r="BE594" s="139">
        <f>IF(N594="základní",J594,0)</f>
        <v>0</v>
      </c>
      <c r="BF594" s="139">
        <f>IF(N594="snížená",J594,0)</f>
        <v>0</v>
      </c>
      <c r="BG594" s="139">
        <f>IF(N594="zákl. přenesená",J594,0)</f>
        <v>0</v>
      </c>
      <c r="BH594" s="139">
        <f>IF(N594="sníž. přenesená",J594,0)</f>
        <v>0</v>
      </c>
      <c r="BI594" s="139">
        <f>IF(N594="nulová",J594,0)</f>
        <v>0</v>
      </c>
      <c r="BJ594" s="17" t="s">
        <v>79</v>
      </c>
      <c r="BK594" s="139">
        <f>ROUND(I594*H594,2)</f>
        <v>0</v>
      </c>
      <c r="BL594" s="17" t="s">
        <v>159</v>
      </c>
      <c r="BM594" s="138" t="s">
        <v>996</v>
      </c>
    </row>
    <row r="595" spans="2:65" s="1" customFormat="1">
      <c r="B595" s="32"/>
      <c r="D595" s="140" t="s">
        <v>161</v>
      </c>
      <c r="F595" s="141" t="s">
        <v>997</v>
      </c>
      <c r="I595" s="142"/>
      <c r="L595" s="32"/>
      <c r="M595" s="143"/>
      <c r="T595" s="53"/>
      <c r="AT595" s="17" t="s">
        <v>161</v>
      </c>
      <c r="AU595" s="17" t="s">
        <v>81</v>
      </c>
    </row>
    <row r="596" spans="2:65" s="12" customFormat="1">
      <c r="B596" s="144"/>
      <c r="D596" s="145" t="s">
        <v>163</v>
      </c>
      <c r="E596" s="146" t="s">
        <v>19</v>
      </c>
      <c r="F596" s="147" t="s">
        <v>998</v>
      </c>
      <c r="H596" s="148">
        <v>31.8</v>
      </c>
      <c r="I596" s="149"/>
      <c r="L596" s="144"/>
      <c r="M596" s="150"/>
      <c r="T596" s="151"/>
      <c r="AT596" s="146" t="s">
        <v>163</v>
      </c>
      <c r="AU596" s="146" t="s">
        <v>81</v>
      </c>
      <c r="AV596" s="12" t="s">
        <v>81</v>
      </c>
      <c r="AW596" s="12" t="s">
        <v>33</v>
      </c>
      <c r="AX596" s="12" t="s">
        <v>71</v>
      </c>
      <c r="AY596" s="146" t="s">
        <v>152</v>
      </c>
    </row>
    <row r="597" spans="2:65" s="12" customFormat="1">
      <c r="B597" s="144"/>
      <c r="D597" s="145" t="s">
        <v>163</v>
      </c>
      <c r="E597" s="146" t="s">
        <v>19</v>
      </c>
      <c r="F597" s="147" t="s">
        <v>999</v>
      </c>
      <c r="H597" s="148">
        <v>22.25</v>
      </c>
      <c r="I597" s="149"/>
      <c r="L597" s="144"/>
      <c r="M597" s="150"/>
      <c r="T597" s="151"/>
      <c r="AT597" s="146" t="s">
        <v>163</v>
      </c>
      <c r="AU597" s="146" t="s">
        <v>81</v>
      </c>
      <c r="AV597" s="12" t="s">
        <v>81</v>
      </c>
      <c r="AW597" s="12" t="s">
        <v>33</v>
      </c>
      <c r="AX597" s="12" t="s">
        <v>71</v>
      </c>
      <c r="AY597" s="146" t="s">
        <v>152</v>
      </c>
    </row>
    <row r="598" spans="2:65" s="13" customFormat="1">
      <c r="B598" s="152"/>
      <c r="D598" s="145" t="s">
        <v>163</v>
      </c>
      <c r="E598" s="153" t="s">
        <v>19</v>
      </c>
      <c r="F598" s="154" t="s">
        <v>281</v>
      </c>
      <c r="H598" s="155">
        <v>54.05</v>
      </c>
      <c r="I598" s="156"/>
      <c r="L598" s="152"/>
      <c r="M598" s="157"/>
      <c r="T598" s="158"/>
      <c r="AT598" s="153" t="s">
        <v>163</v>
      </c>
      <c r="AU598" s="153" t="s">
        <v>81</v>
      </c>
      <c r="AV598" s="13" t="s">
        <v>159</v>
      </c>
      <c r="AW598" s="13" t="s">
        <v>33</v>
      </c>
      <c r="AX598" s="13" t="s">
        <v>79</v>
      </c>
      <c r="AY598" s="153" t="s">
        <v>152</v>
      </c>
    </row>
    <row r="599" spans="2:65" s="1" customFormat="1" ht="49.05" customHeight="1">
      <c r="B599" s="32"/>
      <c r="C599" s="127" t="s">
        <v>1000</v>
      </c>
      <c r="D599" s="127" t="s">
        <v>154</v>
      </c>
      <c r="E599" s="128" t="s">
        <v>1001</v>
      </c>
      <c r="F599" s="129" t="s">
        <v>1002</v>
      </c>
      <c r="G599" s="130" t="s">
        <v>344</v>
      </c>
      <c r="H599" s="131">
        <v>1109.75</v>
      </c>
      <c r="I599" s="132"/>
      <c r="J599" s="133">
        <f>ROUND(I599*H599,2)</f>
        <v>0</v>
      </c>
      <c r="K599" s="129" t="s">
        <v>158</v>
      </c>
      <c r="L599" s="32"/>
      <c r="M599" s="134" t="s">
        <v>19</v>
      </c>
      <c r="N599" s="135" t="s">
        <v>42</v>
      </c>
      <c r="P599" s="136">
        <f>O599*H599</f>
        <v>0</v>
      </c>
      <c r="Q599" s="136">
        <v>0</v>
      </c>
      <c r="R599" s="136">
        <f>Q599*H599</f>
        <v>0</v>
      </c>
      <c r="S599" s="136">
        <v>0</v>
      </c>
      <c r="T599" s="137">
        <f>S599*H599</f>
        <v>0</v>
      </c>
      <c r="AR599" s="138" t="s">
        <v>159</v>
      </c>
      <c r="AT599" s="138" t="s">
        <v>154</v>
      </c>
      <c r="AU599" s="138" t="s">
        <v>81</v>
      </c>
      <c r="AY599" s="17" t="s">
        <v>152</v>
      </c>
      <c r="BE599" s="139">
        <f>IF(N599="základní",J599,0)</f>
        <v>0</v>
      </c>
      <c r="BF599" s="139">
        <f>IF(N599="snížená",J599,0)</f>
        <v>0</v>
      </c>
      <c r="BG599" s="139">
        <f>IF(N599="zákl. přenesená",J599,0)</f>
        <v>0</v>
      </c>
      <c r="BH599" s="139">
        <f>IF(N599="sníž. přenesená",J599,0)</f>
        <v>0</v>
      </c>
      <c r="BI599" s="139">
        <f>IF(N599="nulová",J599,0)</f>
        <v>0</v>
      </c>
      <c r="BJ599" s="17" t="s">
        <v>79</v>
      </c>
      <c r="BK599" s="139">
        <f>ROUND(I599*H599,2)</f>
        <v>0</v>
      </c>
      <c r="BL599" s="17" t="s">
        <v>159</v>
      </c>
      <c r="BM599" s="138" t="s">
        <v>1003</v>
      </c>
    </row>
    <row r="600" spans="2:65" s="1" customFormat="1">
      <c r="B600" s="32"/>
      <c r="D600" s="140" t="s">
        <v>161</v>
      </c>
      <c r="F600" s="141" t="s">
        <v>1004</v>
      </c>
      <c r="I600" s="142"/>
      <c r="L600" s="32"/>
      <c r="M600" s="143"/>
      <c r="T600" s="53"/>
      <c r="AT600" s="17" t="s">
        <v>161</v>
      </c>
      <c r="AU600" s="17" t="s">
        <v>81</v>
      </c>
    </row>
    <row r="601" spans="2:65" s="12" customFormat="1">
      <c r="B601" s="144"/>
      <c r="D601" s="145" t="s">
        <v>163</v>
      </c>
      <c r="E601" s="146" t="s">
        <v>19</v>
      </c>
      <c r="F601" s="147" t="s">
        <v>1005</v>
      </c>
      <c r="H601" s="148">
        <v>954</v>
      </c>
      <c r="I601" s="149"/>
      <c r="L601" s="144"/>
      <c r="M601" s="150"/>
      <c r="T601" s="151"/>
      <c r="AT601" s="146" t="s">
        <v>163</v>
      </c>
      <c r="AU601" s="146" t="s">
        <v>81</v>
      </c>
      <c r="AV601" s="12" t="s">
        <v>81</v>
      </c>
      <c r="AW601" s="12" t="s">
        <v>33</v>
      </c>
      <c r="AX601" s="12" t="s">
        <v>71</v>
      </c>
      <c r="AY601" s="146" t="s">
        <v>152</v>
      </c>
    </row>
    <row r="602" spans="2:65" s="12" customFormat="1">
      <c r="B602" s="144"/>
      <c r="D602" s="145" t="s">
        <v>163</v>
      </c>
      <c r="E602" s="146" t="s">
        <v>19</v>
      </c>
      <c r="F602" s="147" t="s">
        <v>1006</v>
      </c>
      <c r="H602" s="148">
        <v>155.75</v>
      </c>
      <c r="I602" s="149"/>
      <c r="L602" s="144"/>
      <c r="M602" s="150"/>
      <c r="T602" s="151"/>
      <c r="AT602" s="146" t="s">
        <v>163</v>
      </c>
      <c r="AU602" s="146" t="s">
        <v>81</v>
      </c>
      <c r="AV602" s="12" t="s">
        <v>81</v>
      </c>
      <c r="AW602" s="12" t="s">
        <v>33</v>
      </c>
      <c r="AX602" s="12" t="s">
        <v>71</v>
      </c>
      <c r="AY602" s="146" t="s">
        <v>152</v>
      </c>
    </row>
    <row r="603" spans="2:65" s="13" customFormat="1">
      <c r="B603" s="152"/>
      <c r="D603" s="145" t="s">
        <v>163</v>
      </c>
      <c r="E603" s="153" t="s">
        <v>19</v>
      </c>
      <c r="F603" s="154" t="s">
        <v>281</v>
      </c>
      <c r="H603" s="155">
        <v>1109.75</v>
      </c>
      <c r="I603" s="156"/>
      <c r="L603" s="152"/>
      <c r="M603" s="157"/>
      <c r="T603" s="158"/>
      <c r="AT603" s="153" t="s">
        <v>163</v>
      </c>
      <c r="AU603" s="153" t="s">
        <v>81</v>
      </c>
      <c r="AV603" s="13" t="s">
        <v>159</v>
      </c>
      <c r="AW603" s="13" t="s">
        <v>33</v>
      </c>
      <c r="AX603" s="13" t="s">
        <v>79</v>
      </c>
      <c r="AY603" s="153" t="s">
        <v>152</v>
      </c>
    </row>
    <row r="604" spans="2:65" s="1" customFormat="1" ht="44.25" customHeight="1">
      <c r="B604" s="32"/>
      <c r="C604" s="127" t="s">
        <v>1007</v>
      </c>
      <c r="D604" s="127" t="s">
        <v>154</v>
      </c>
      <c r="E604" s="128" t="s">
        <v>1008</v>
      </c>
      <c r="F604" s="129" t="s">
        <v>1009</v>
      </c>
      <c r="G604" s="130" t="s">
        <v>344</v>
      </c>
      <c r="H604" s="131">
        <v>54.05</v>
      </c>
      <c r="I604" s="132"/>
      <c r="J604" s="133">
        <f>ROUND(I604*H604,2)</f>
        <v>0</v>
      </c>
      <c r="K604" s="129" t="s">
        <v>158</v>
      </c>
      <c r="L604" s="32"/>
      <c r="M604" s="134" t="s">
        <v>19</v>
      </c>
      <c r="N604" s="135" t="s">
        <v>42</v>
      </c>
      <c r="P604" s="136">
        <f>O604*H604</f>
        <v>0</v>
      </c>
      <c r="Q604" s="136">
        <v>0</v>
      </c>
      <c r="R604" s="136">
        <f>Q604*H604</f>
        <v>0</v>
      </c>
      <c r="S604" s="136">
        <v>0</v>
      </c>
      <c r="T604" s="137">
        <f>S604*H604</f>
        <v>0</v>
      </c>
      <c r="AR604" s="138" t="s">
        <v>159</v>
      </c>
      <c r="AT604" s="138" t="s">
        <v>154</v>
      </c>
      <c r="AU604" s="138" t="s">
        <v>81</v>
      </c>
      <c r="AY604" s="17" t="s">
        <v>152</v>
      </c>
      <c r="BE604" s="139">
        <f>IF(N604="základní",J604,0)</f>
        <v>0</v>
      </c>
      <c r="BF604" s="139">
        <f>IF(N604="snížená",J604,0)</f>
        <v>0</v>
      </c>
      <c r="BG604" s="139">
        <f>IF(N604="zákl. přenesená",J604,0)</f>
        <v>0</v>
      </c>
      <c r="BH604" s="139">
        <f>IF(N604="sníž. přenesená",J604,0)</f>
        <v>0</v>
      </c>
      <c r="BI604" s="139">
        <f>IF(N604="nulová",J604,0)</f>
        <v>0</v>
      </c>
      <c r="BJ604" s="17" t="s">
        <v>79</v>
      </c>
      <c r="BK604" s="139">
        <f>ROUND(I604*H604,2)</f>
        <v>0</v>
      </c>
      <c r="BL604" s="17" t="s">
        <v>159</v>
      </c>
      <c r="BM604" s="138" t="s">
        <v>1010</v>
      </c>
    </row>
    <row r="605" spans="2:65" s="1" customFormat="1">
      <c r="B605" s="32"/>
      <c r="D605" s="140" t="s">
        <v>161</v>
      </c>
      <c r="F605" s="141" t="s">
        <v>1011</v>
      </c>
      <c r="I605" s="142"/>
      <c r="L605" s="32"/>
      <c r="M605" s="143"/>
      <c r="T605" s="53"/>
      <c r="AT605" s="17" t="s">
        <v>161</v>
      </c>
      <c r="AU605" s="17" t="s">
        <v>81</v>
      </c>
    </row>
    <row r="606" spans="2:65" s="12" customFormat="1">
      <c r="B606" s="144"/>
      <c r="D606" s="145" t="s">
        <v>163</v>
      </c>
      <c r="E606" s="146" t="s">
        <v>19</v>
      </c>
      <c r="F606" s="147" t="s">
        <v>1012</v>
      </c>
      <c r="H606" s="148">
        <v>54.05</v>
      </c>
      <c r="I606" s="149"/>
      <c r="L606" s="144"/>
      <c r="M606" s="150"/>
      <c r="T606" s="151"/>
      <c r="AT606" s="146" t="s">
        <v>163</v>
      </c>
      <c r="AU606" s="146" t="s">
        <v>81</v>
      </c>
      <c r="AV606" s="12" t="s">
        <v>81</v>
      </c>
      <c r="AW606" s="12" t="s">
        <v>33</v>
      </c>
      <c r="AX606" s="12" t="s">
        <v>79</v>
      </c>
      <c r="AY606" s="146" t="s">
        <v>152</v>
      </c>
    </row>
    <row r="607" spans="2:65" s="1" customFormat="1" ht="24.15" customHeight="1">
      <c r="B607" s="32"/>
      <c r="C607" s="127" t="s">
        <v>1013</v>
      </c>
      <c r="D607" s="127" t="s">
        <v>154</v>
      </c>
      <c r="E607" s="128" t="s">
        <v>1014</v>
      </c>
      <c r="F607" s="129" t="s">
        <v>1015</v>
      </c>
      <c r="G607" s="130" t="s">
        <v>344</v>
      </c>
      <c r="H607" s="131">
        <v>10.25</v>
      </c>
      <c r="I607" s="132"/>
      <c r="J607" s="133">
        <f>ROUND(I607*H607,2)</f>
        <v>0</v>
      </c>
      <c r="K607" s="129" t="s">
        <v>158</v>
      </c>
      <c r="L607" s="32"/>
      <c r="M607" s="134" t="s">
        <v>19</v>
      </c>
      <c r="N607" s="135" t="s">
        <v>42</v>
      </c>
      <c r="P607" s="136">
        <f>O607*H607</f>
        <v>0</v>
      </c>
      <c r="Q607" s="136">
        <v>4.4999999999999999E-4</v>
      </c>
      <c r="R607" s="136">
        <f>Q607*H607</f>
        <v>4.6125000000000003E-3</v>
      </c>
      <c r="S607" s="136">
        <v>0</v>
      </c>
      <c r="T607" s="137">
        <f>S607*H607</f>
        <v>0</v>
      </c>
      <c r="AR607" s="138" t="s">
        <v>159</v>
      </c>
      <c r="AT607" s="138" t="s">
        <v>154</v>
      </c>
      <c r="AU607" s="138" t="s">
        <v>81</v>
      </c>
      <c r="AY607" s="17" t="s">
        <v>152</v>
      </c>
      <c r="BE607" s="139">
        <f>IF(N607="základní",J607,0)</f>
        <v>0</v>
      </c>
      <c r="BF607" s="139">
        <f>IF(N607="snížená",J607,0)</f>
        <v>0</v>
      </c>
      <c r="BG607" s="139">
        <f>IF(N607="zákl. přenesená",J607,0)</f>
        <v>0</v>
      </c>
      <c r="BH607" s="139">
        <f>IF(N607="sníž. přenesená",J607,0)</f>
        <v>0</v>
      </c>
      <c r="BI607" s="139">
        <f>IF(N607="nulová",J607,0)</f>
        <v>0</v>
      </c>
      <c r="BJ607" s="17" t="s">
        <v>79</v>
      </c>
      <c r="BK607" s="139">
        <f>ROUND(I607*H607,2)</f>
        <v>0</v>
      </c>
      <c r="BL607" s="17" t="s">
        <v>159</v>
      </c>
      <c r="BM607" s="138" t="s">
        <v>1016</v>
      </c>
    </row>
    <row r="608" spans="2:65" s="1" customFormat="1">
      <c r="B608" s="32"/>
      <c r="D608" s="140" t="s">
        <v>161</v>
      </c>
      <c r="F608" s="141" t="s">
        <v>1017</v>
      </c>
      <c r="I608" s="142"/>
      <c r="L608" s="32"/>
      <c r="M608" s="143"/>
      <c r="T608" s="53"/>
      <c r="AT608" s="17" t="s">
        <v>161</v>
      </c>
      <c r="AU608" s="17" t="s">
        <v>81</v>
      </c>
    </row>
    <row r="609" spans="2:65" s="12" customFormat="1">
      <c r="B609" s="144"/>
      <c r="D609" s="145" t="s">
        <v>163</v>
      </c>
      <c r="E609" s="146" t="s">
        <v>19</v>
      </c>
      <c r="F609" s="147" t="s">
        <v>1018</v>
      </c>
      <c r="H609" s="148">
        <v>7</v>
      </c>
      <c r="I609" s="149"/>
      <c r="L609" s="144"/>
      <c r="M609" s="150"/>
      <c r="T609" s="151"/>
      <c r="AT609" s="146" t="s">
        <v>163</v>
      </c>
      <c r="AU609" s="146" t="s">
        <v>81</v>
      </c>
      <c r="AV609" s="12" t="s">
        <v>81</v>
      </c>
      <c r="AW609" s="12" t="s">
        <v>33</v>
      </c>
      <c r="AX609" s="12" t="s">
        <v>71</v>
      </c>
      <c r="AY609" s="146" t="s">
        <v>152</v>
      </c>
    </row>
    <row r="610" spans="2:65" s="12" customFormat="1">
      <c r="B610" s="144"/>
      <c r="D610" s="145" t="s">
        <v>163</v>
      </c>
      <c r="E610" s="146" t="s">
        <v>19</v>
      </c>
      <c r="F610" s="147" t="s">
        <v>1019</v>
      </c>
      <c r="H610" s="148">
        <v>3.25</v>
      </c>
      <c r="I610" s="149"/>
      <c r="L610" s="144"/>
      <c r="M610" s="150"/>
      <c r="T610" s="151"/>
      <c r="AT610" s="146" t="s">
        <v>163</v>
      </c>
      <c r="AU610" s="146" t="s">
        <v>81</v>
      </c>
      <c r="AV610" s="12" t="s">
        <v>81</v>
      </c>
      <c r="AW610" s="12" t="s">
        <v>33</v>
      </c>
      <c r="AX610" s="12" t="s">
        <v>71</v>
      </c>
      <c r="AY610" s="146" t="s">
        <v>152</v>
      </c>
    </row>
    <row r="611" spans="2:65" s="13" customFormat="1">
      <c r="B611" s="152"/>
      <c r="D611" s="145" t="s">
        <v>163</v>
      </c>
      <c r="E611" s="153" t="s">
        <v>19</v>
      </c>
      <c r="F611" s="154" t="s">
        <v>281</v>
      </c>
      <c r="H611" s="155">
        <v>10.25</v>
      </c>
      <c r="I611" s="156"/>
      <c r="L611" s="152"/>
      <c r="M611" s="157"/>
      <c r="T611" s="158"/>
      <c r="AT611" s="153" t="s">
        <v>163</v>
      </c>
      <c r="AU611" s="153" t="s">
        <v>81</v>
      </c>
      <c r="AV611" s="13" t="s">
        <v>159</v>
      </c>
      <c r="AW611" s="13" t="s">
        <v>33</v>
      </c>
      <c r="AX611" s="13" t="s">
        <v>79</v>
      </c>
      <c r="AY611" s="153" t="s">
        <v>152</v>
      </c>
    </row>
    <row r="612" spans="2:65" s="1" customFormat="1" ht="44.25" customHeight="1">
      <c r="B612" s="32"/>
      <c r="C612" s="127" t="s">
        <v>1020</v>
      </c>
      <c r="D612" s="127" t="s">
        <v>154</v>
      </c>
      <c r="E612" s="128" t="s">
        <v>1021</v>
      </c>
      <c r="F612" s="129" t="s">
        <v>1022</v>
      </c>
      <c r="G612" s="130" t="s">
        <v>157</v>
      </c>
      <c r="H612" s="131">
        <v>15</v>
      </c>
      <c r="I612" s="132"/>
      <c r="J612" s="133">
        <f>ROUND(I612*H612,2)</f>
        <v>0</v>
      </c>
      <c r="K612" s="129" t="s">
        <v>158</v>
      </c>
      <c r="L612" s="32"/>
      <c r="M612" s="134" t="s">
        <v>19</v>
      </c>
      <c r="N612" s="135" t="s">
        <v>42</v>
      </c>
      <c r="P612" s="136">
        <f>O612*H612</f>
        <v>0</v>
      </c>
      <c r="Q612" s="136">
        <v>0</v>
      </c>
      <c r="R612" s="136">
        <f>Q612*H612</f>
        <v>0</v>
      </c>
      <c r="S612" s="136">
        <v>5.8999999999999997E-2</v>
      </c>
      <c r="T612" s="137">
        <f>S612*H612</f>
        <v>0.88500000000000001</v>
      </c>
      <c r="AR612" s="138" t="s">
        <v>159</v>
      </c>
      <c r="AT612" s="138" t="s">
        <v>154</v>
      </c>
      <c r="AU612" s="138" t="s">
        <v>81</v>
      </c>
      <c r="AY612" s="17" t="s">
        <v>152</v>
      </c>
      <c r="BE612" s="139">
        <f>IF(N612="základní",J612,0)</f>
        <v>0</v>
      </c>
      <c r="BF612" s="139">
        <f>IF(N612="snížená",J612,0)</f>
        <v>0</v>
      </c>
      <c r="BG612" s="139">
        <f>IF(N612="zákl. přenesená",J612,0)</f>
        <v>0</v>
      </c>
      <c r="BH612" s="139">
        <f>IF(N612="sníž. přenesená",J612,0)</f>
        <v>0</v>
      </c>
      <c r="BI612" s="139">
        <f>IF(N612="nulová",J612,0)</f>
        <v>0</v>
      </c>
      <c r="BJ612" s="17" t="s">
        <v>79</v>
      </c>
      <c r="BK612" s="139">
        <f>ROUND(I612*H612,2)</f>
        <v>0</v>
      </c>
      <c r="BL612" s="17" t="s">
        <v>159</v>
      </c>
      <c r="BM612" s="138" t="s">
        <v>1023</v>
      </c>
    </row>
    <row r="613" spans="2:65" s="1" customFormat="1">
      <c r="B613" s="32"/>
      <c r="D613" s="140" t="s">
        <v>161</v>
      </c>
      <c r="F613" s="141" t="s">
        <v>1024</v>
      </c>
      <c r="I613" s="142"/>
      <c r="L613" s="32"/>
      <c r="M613" s="143"/>
      <c r="T613" s="53"/>
      <c r="AT613" s="17" t="s">
        <v>161</v>
      </c>
      <c r="AU613" s="17" t="s">
        <v>81</v>
      </c>
    </row>
    <row r="614" spans="2:65" s="12" customFormat="1">
      <c r="B614" s="144"/>
      <c r="D614" s="145" t="s">
        <v>163</v>
      </c>
      <c r="E614" s="146" t="s">
        <v>19</v>
      </c>
      <c r="F614" s="147" t="s">
        <v>1025</v>
      </c>
      <c r="H614" s="148">
        <v>15</v>
      </c>
      <c r="I614" s="149"/>
      <c r="L614" s="144"/>
      <c r="M614" s="150"/>
      <c r="T614" s="151"/>
      <c r="AT614" s="146" t="s">
        <v>163</v>
      </c>
      <c r="AU614" s="146" t="s">
        <v>81</v>
      </c>
      <c r="AV614" s="12" t="s">
        <v>81</v>
      </c>
      <c r="AW614" s="12" t="s">
        <v>33</v>
      </c>
      <c r="AX614" s="12" t="s">
        <v>79</v>
      </c>
      <c r="AY614" s="146" t="s">
        <v>152</v>
      </c>
    </row>
    <row r="615" spans="2:65" s="1" customFormat="1" ht="37.799999999999997" customHeight="1">
      <c r="B615" s="32"/>
      <c r="C615" s="127" t="s">
        <v>1026</v>
      </c>
      <c r="D615" s="127" t="s">
        <v>154</v>
      </c>
      <c r="E615" s="128" t="s">
        <v>1027</v>
      </c>
      <c r="F615" s="129" t="s">
        <v>1028</v>
      </c>
      <c r="G615" s="130" t="s">
        <v>157</v>
      </c>
      <c r="H615" s="131">
        <v>25.5</v>
      </c>
      <c r="I615" s="132"/>
      <c r="J615" s="133">
        <f>ROUND(I615*H615,2)</f>
        <v>0</v>
      </c>
      <c r="K615" s="129" t="s">
        <v>158</v>
      </c>
      <c r="L615" s="32"/>
      <c r="M615" s="134" t="s">
        <v>19</v>
      </c>
      <c r="N615" s="135" t="s">
        <v>42</v>
      </c>
      <c r="P615" s="136">
        <f>O615*H615</f>
        <v>0</v>
      </c>
      <c r="Q615" s="136">
        <v>0</v>
      </c>
      <c r="R615" s="136">
        <f>Q615*H615</f>
        <v>0</v>
      </c>
      <c r="S615" s="136">
        <v>6.8000000000000005E-2</v>
      </c>
      <c r="T615" s="137">
        <f>S615*H615</f>
        <v>1.7340000000000002</v>
      </c>
      <c r="AR615" s="138" t="s">
        <v>159</v>
      </c>
      <c r="AT615" s="138" t="s">
        <v>154</v>
      </c>
      <c r="AU615" s="138" t="s">
        <v>81</v>
      </c>
      <c r="AY615" s="17" t="s">
        <v>152</v>
      </c>
      <c r="BE615" s="139">
        <f>IF(N615="základní",J615,0)</f>
        <v>0</v>
      </c>
      <c r="BF615" s="139">
        <f>IF(N615="snížená",J615,0)</f>
        <v>0</v>
      </c>
      <c r="BG615" s="139">
        <f>IF(N615="zákl. přenesená",J615,0)</f>
        <v>0</v>
      </c>
      <c r="BH615" s="139">
        <f>IF(N615="sníž. přenesená",J615,0)</f>
        <v>0</v>
      </c>
      <c r="BI615" s="139">
        <f>IF(N615="nulová",J615,0)</f>
        <v>0</v>
      </c>
      <c r="BJ615" s="17" t="s">
        <v>79</v>
      </c>
      <c r="BK615" s="139">
        <f>ROUND(I615*H615,2)</f>
        <v>0</v>
      </c>
      <c r="BL615" s="17" t="s">
        <v>159</v>
      </c>
      <c r="BM615" s="138" t="s">
        <v>1029</v>
      </c>
    </row>
    <row r="616" spans="2:65" s="1" customFormat="1">
      <c r="B616" s="32"/>
      <c r="D616" s="140" t="s">
        <v>161</v>
      </c>
      <c r="F616" s="141" t="s">
        <v>1030</v>
      </c>
      <c r="I616" s="142"/>
      <c r="L616" s="32"/>
      <c r="M616" s="143"/>
      <c r="T616" s="53"/>
      <c r="AT616" s="17" t="s">
        <v>161</v>
      </c>
      <c r="AU616" s="17" t="s">
        <v>81</v>
      </c>
    </row>
    <row r="617" spans="2:65" s="12" customFormat="1">
      <c r="B617" s="144"/>
      <c r="D617" s="145" t="s">
        <v>163</v>
      </c>
      <c r="E617" s="146" t="s">
        <v>19</v>
      </c>
      <c r="F617" s="147" t="s">
        <v>1031</v>
      </c>
      <c r="H617" s="148">
        <v>25.5</v>
      </c>
      <c r="I617" s="149"/>
      <c r="L617" s="144"/>
      <c r="M617" s="150"/>
      <c r="T617" s="151"/>
      <c r="AT617" s="146" t="s">
        <v>163</v>
      </c>
      <c r="AU617" s="146" t="s">
        <v>81</v>
      </c>
      <c r="AV617" s="12" t="s">
        <v>81</v>
      </c>
      <c r="AW617" s="12" t="s">
        <v>33</v>
      </c>
      <c r="AX617" s="12" t="s">
        <v>79</v>
      </c>
      <c r="AY617" s="146" t="s">
        <v>152</v>
      </c>
    </row>
    <row r="618" spans="2:65" s="1" customFormat="1" ht="33" customHeight="1">
      <c r="B618" s="32"/>
      <c r="C618" s="127" t="s">
        <v>1032</v>
      </c>
      <c r="D618" s="127" t="s">
        <v>154</v>
      </c>
      <c r="E618" s="128" t="s">
        <v>1033</v>
      </c>
      <c r="F618" s="129" t="s">
        <v>1034</v>
      </c>
      <c r="G618" s="130" t="s">
        <v>220</v>
      </c>
      <c r="H618" s="131">
        <v>5.5</v>
      </c>
      <c r="I618" s="132"/>
      <c r="J618" s="133">
        <f>ROUND(I618*H618,2)</f>
        <v>0</v>
      </c>
      <c r="K618" s="129" t="s">
        <v>158</v>
      </c>
      <c r="L618" s="32"/>
      <c r="M618" s="134" t="s">
        <v>19</v>
      </c>
      <c r="N618" s="135" t="s">
        <v>42</v>
      </c>
      <c r="P618" s="136">
        <f>O618*H618</f>
        <v>0</v>
      </c>
      <c r="Q618" s="136">
        <v>0</v>
      </c>
      <c r="R618" s="136">
        <f>Q618*H618</f>
        <v>0</v>
      </c>
      <c r="S618" s="136">
        <v>1</v>
      </c>
      <c r="T618" s="137">
        <f>S618*H618</f>
        <v>5.5</v>
      </c>
      <c r="AR618" s="138" t="s">
        <v>159</v>
      </c>
      <c r="AT618" s="138" t="s">
        <v>154</v>
      </c>
      <c r="AU618" s="138" t="s">
        <v>81</v>
      </c>
      <c r="AY618" s="17" t="s">
        <v>152</v>
      </c>
      <c r="BE618" s="139">
        <f>IF(N618="základní",J618,0)</f>
        <v>0</v>
      </c>
      <c r="BF618" s="139">
        <f>IF(N618="snížená",J618,0)</f>
        <v>0</v>
      </c>
      <c r="BG618" s="139">
        <f>IF(N618="zákl. přenesená",J618,0)</f>
        <v>0</v>
      </c>
      <c r="BH618" s="139">
        <f>IF(N618="sníž. přenesená",J618,0)</f>
        <v>0</v>
      </c>
      <c r="BI618" s="139">
        <f>IF(N618="nulová",J618,0)</f>
        <v>0</v>
      </c>
      <c r="BJ618" s="17" t="s">
        <v>79</v>
      </c>
      <c r="BK618" s="139">
        <f>ROUND(I618*H618,2)</f>
        <v>0</v>
      </c>
      <c r="BL618" s="17" t="s">
        <v>159</v>
      </c>
      <c r="BM618" s="138" t="s">
        <v>1035</v>
      </c>
    </row>
    <row r="619" spans="2:65" s="1" customFormat="1">
      <c r="B619" s="32"/>
      <c r="D619" s="140" t="s">
        <v>161</v>
      </c>
      <c r="F619" s="141" t="s">
        <v>1036</v>
      </c>
      <c r="I619" s="142"/>
      <c r="L619" s="32"/>
      <c r="M619" s="143"/>
      <c r="T619" s="53"/>
      <c r="AT619" s="17" t="s">
        <v>161</v>
      </c>
      <c r="AU619" s="17" t="s">
        <v>81</v>
      </c>
    </row>
    <row r="620" spans="2:65" s="12" customFormat="1">
      <c r="B620" s="144"/>
      <c r="D620" s="145" t="s">
        <v>163</v>
      </c>
      <c r="E620" s="146" t="s">
        <v>19</v>
      </c>
      <c r="F620" s="147" t="s">
        <v>1037</v>
      </c>
      <c r="H620" s="148">
        <v>0.5</v>
      </c>
      <c r="I620" s="149"/>
      <c r="L620" s="144"/>
      <c r="M620" s="150"/>
      <c r="T620" s="151"/>
      <c r="AT620" s="146" t="s">
        <v>163</v>
      </c>
      <c r="AU620" s="146" t="s">
        <v>81</v>
      </c>
      <c r="AV620" s="12" t="s">
        <v>81</v>
      </c>
      <c r="AW620" s="12" t="s">
        <v>33</v>
      </c>
      <c r="AX620" s="12" t="s">
        <v>71</v>
      </c>
      <c r="AY620" s="146" t="s">
        <v>152</v>
      </c>
    </row>
    <row r="621" spans="2:65" s="12" customFormat="1">
      <c r="B621" s="144"/>
      <c r="D621" s="145" t="s">
        <v>163</v>
      </c>
      <c r="E621" s="146" t="s">
        <v>19</v>
      </c>
      <c r="F621" s="147" t="s">
        <v>1038</v>
      </c>
      <c r="H621" s="148">
        <v>5</v>
      </c>
      <c r="I621" s="149"/>
      <c r="L621" s="144"/>
      <c r="M621" s="150"/>
      <c r="T621" s="151"/>
      <c r="AT621" s="146" t="s">
        <v>163</v>
      </c>
      <c r="AU621" s="146" t="s">
        <v>81</v>
      </c>
      <c r="AV621" s="12" t="s">
        <v>81</v>
      </c>
      <c r="AW621" s="12" t="s">
        <v>33</v>
      </c>
      <c r="AX621" s="12" t="s">
        <v>71</v>
      </c>
      <c r="AY621" s="146" t="s">
        <v>152</v>
      </c>
    </row>
    <row r="622" spans="2:65" s="13" customFormat="1">
      <c r="B622" s="152"/>
      <c r="D622" s="145" t="s">
        <v>163</v>
      </c>
      <c r="E622" s="153" t="s">
        <v>19</v>
      </c>
      <c r="F622" s="154" t="s">
        <v>281</v>
      </c>
      <c r="H622" s="155">
        <v>5.5</v>
      </c>
      <c r="I622" s="156"/>
      <c r="L622" s="152"/>
      <c r="M622" s="157"/>
      <c r="T622" s="158"/>
      <c r="AT622" s="153" t="s">
        <v>163</v>
      </c>
      <c r="AU622" s="153" t="s">
        <v>81</v>
      </c>
      <c r="AV622" s="13" t="s">
        <v>159</v>
      </c>
      <c r="AW622" s="13" t="s">
        <v>33</v>
      </c>
      <c r="AX622" s="13" t="s">
        <v>79</v>
      </c>
      <c r="AY622" s="153" t="s">
        <v>152</v>
      </c>
    </row>
    <row r="623" spans="2:65" s="1" customFormat="1" ht="16.5" customHeight="1">
      <c r="B623" s="32"/>
      <c r="C623" s="127" t="s">
        <v>1039</v>
      </c>
      <c r="D623" s="127" t="s">
        <v>154</v>
      </c>
      <c r="E623" s="128" t="s">
        <v>1040</v>
      </c>
      <c r="F623" s="129" t="s">
        <v>1041</v>
      </c>
      <c r="G623" s="130" t="s">
        <v>173</v>
      </c>
      <c r="H623" s="131">
        <v>3.4000000000000002E-2</v>
      </c>
      <c r="I623" s="132"/>
      <c r="J623" s="133">
        <f>ROUND(I623*H623,2)</f>
        <v>0</v>
      </c>
      <c r="K623" s="129" t="s">
        <v>158</v>
      </c>
      <c r="L623" s="32"/>
      <c r="M623" s="134" t="s">
        <v>19</v>
      </c>
      <c r="N623" s="135" t="s">
        <v>42</v>
      </c>
      <c r="P623" s="136">
        <f>O623*H623</f>
        <v>0</v>
      </c>
      <c r="Q623" s="136">
        <v>1.6372100000000001</v>
      </c>
      <c r="R623" s="136">
        <f>Q623*H623</f>
        <v>5.5665140000000009E-2</v>
      </c>
      <c r="S623" s="136">
        <v>0</v>
      </c>
      <c r="T623" s="137">
        <f>S623*H623</f>
        <v>0</v>
      </c>
      <c r="AR623" s="138" t="s">
        <v>159</v>
      </c>
      <c r="AT623" s="138" t="s">
        <v>154</v>
      </c>
      <c r="AU623" s="138" t="s">
        <v>81</v>
      </c>
      <c r="AY623" s="17" t="s">
        <v>152</v>
      </c>
      <c r="BE623" s="139">
        <f>IF(N623="základní",J623,0)</f>
        <v>0</v>
      </c>
      <c r="BF623" s="139">
        <f>IF(N623="snížená",J623,0)</f>
        <v>0</v>
      </c>
      <c r="BG623" s="139">
        <f>IF(N623="zákl. přenesená",J623,0)</f>
        <v>0</v>
      </c>
      <c r="BH623" s="139">
        <f>IF(N623="sníž. přenesená",J623,0)</f>
        <v>0</v>
      </c>
      <c r="BI623" s="139">
        <f>IF(N623="nulová",J623,0)</f>
        <v>0</v>
      </c>
      <c r="BJ623" s="17" t="s">
        <v>79</v>
      </c>
      <c r="BK623" s="139">
        <f>ROUND(I623*H623,2)</f>
        <v>0</v>
      </c>
      <c r="BL623" s="17" t="s">
        <v>159</v>
      </c>
      <c r="BM623" s="138" t="s">
        <v>1042</v>
      </c>
    </row>
    <row r="624" spans="2:65" s="1" customFormat="1">
      <c r="B624" s="32"/>
      <c r="D624" s="140" t="s">
        <v>161</v>
      </c>
      <c r="F624" s="141" t="s">
        <v>1043</v>
      </c>
      <c r="I624" s="142"/>
      <c r="L624" s="32"/>
      <c r="M624" s="143"/>
      <c r="T624" s="53"/>
      <c r="AT624" s="17" t="s">
        <v>161</v>
      </c>
      <c r="AU624" s="17" t="s">
        <v>81</v>
      </c>
    </row>
    <row r="625" spans="2:65" s="12" customFormat="1" ht="20.399999999999999">
      <c r="B625" s="144"/>
      <c r="D625" s="145" t="s">
        <v>163</v>
      </c>
      <c r="E625" s="146" t="s">
        <v>19</v>
      </c>
      <c r="F625" s="147" t="s">
        <v>1044</v>
      </c>
      <c r="H625" s="148">
        <v>3.4000000000000002E-2</v>
      </c>
      <c r="I625" s="149"/>
      <c r="L625" s="144"/>
      <c r="M625" s="150"/>
      <c r="T625" s="151"/>
      <c r="AT625" s="146" t="s">
        <v>163</v>
      </c>
      <c r="AU625" s="146" t="s">
        <v>81</v>
      </c>
      <c r="AV625" s="12" t="s">
        <v>81</v>
      </c>
      <c r="AW625" s="12" t="s">
        <v>33</v>
      </c>
      <c r="AX625" s="12" t="s">
        <v>79</v>
      </c>
      <c r="AY625" s="146" t="s">
        <v>152</v>
      </c>
    </row>
    <row r="626" spans="2:65" s="1" customFormat="1" ht="33" customHeight="1">
      <c r="B626" s="32"/>
      <c r="C626" s="127" t="s">
        <v>1045</v>
      </c>
      <c r="D626" s="127" t="s">
        <v>154</v>
      </c>
      <c r="E626" s="128" t="s">
        <v>1046</v>
      </c>
      <c r="F626" s="129" t="s">
        <v>1047</v>
      </c>
      <c r="G626" s="130" t="s">
        <v>157</v>
      </c>
      <c r="H626" s="131">
        <v>8.2200000000000006</v>
      </c>
      <c r="I626" s="132"/>
      <c r="J626" s="133">
        <f>ROUND(I626*H626,2)</f>
        <v>0</v>
      </c>
      <c r="K626" s="129" t="s">
        <v>158</v>
      </c>
      <c r="L626" s="32"/>
      <c r="M626" s="134" t="s">
        <v>19</v>
      </c>
      <c r="N626" s="135" t="s">
        <v>42</v>
      </c>
      <c r="P626" s="136">
        <f>O626*H626</f>
        <v>0</v>
      </c>
      <c r="Q626" s="136">
        <v>0.1008</v>
      </c>
      <c r="R626" s="136">
        <f>Q626*H626</f>
        <v>0.82857600000000009</v>
      </c>
      <c r="S626" s="136">
        <v>1.7999999999999999E-2</v>
      </c>
      <c r="T626" s="137">
        <f>S626*H626</f>
        <v>0.14796000000000001</v>
      </c>
      <c r="AR626" s="138" t="s">
        <v>159</v>
      </c>
      <c r="AT626" s="138" t="s">
        <v>154</v>
      </c>
      <c r="AU626" s="138" t="s">
        <v>81</v>
      </c>
      <c r="AY626" s="17" t="s">
        <v>152</v>
      </c>
      <c r="BE626" s="139">
        <f>IF(N626="základní",J626,0)</f>
        <v>0</v>
      </c>
      <c r="BF626" s="139">
        <f>IF(N626="snížená",J626,0)</f>
        <v>0</v>
      </c>
      <c r="BG626" s="139">
        <f>IF(N626="zákl. přenesená",J626,0)</f>
        <v>0</v>
      </c>
      <c r="BH626" s="139">
        <f>IF(N626="sníž. přenesená",J626,0)</f>
        <v>0</v>
      </c>
      <c r="BI626" s="139">
        <f>IF(N626="nulová",J626,0)</f>
        <v>0</v>
      </c>
      <c r="BJ626" s="17" t="s">
        <v>79</v>
      </c>
      <c r="BK626" s="139">
        <f>ROUND(I626*H626,2)</f>
        <v>0</v>
      </c>
      <c r="BL626" s="17" t="s">
        <v>159</v>
      </c>
      <c r="BM626" s="138" t="s">
        <v>1048</v>
      </c>
    </row>
    <row r="627" spans="2:65" s="1" customFormat="1">
      <c r="B627" s="32"/>
      <c r="D627" s="140" t="s">
        <v>161</v>
      </c>
      <c r="F627" s="141" t="s">
        <v>1049</v>
      </c>
      <c r="I627" s="142"/>
      <c r="L627" s="32"/>
      <c r="M627" s="143"/>
      <c r="T627" s="53"/>
      <c r="AT627" s="17" t="s">
        <v>161</v>
      </c>
      <c r="AU627" s="17" t="s">
        <v>81</v>
      </c>
    </row>
    <row r="628" spans="2:65" s="12" customFormat="1">
      <c r="B628" s="144"/>
      <c r="D628" s="145" t="s">
        <v>163</v>
      </c>
      <c r="E628" s="146" t="s">
        <v>19</v>
      </c>
      <c r="F628" s="147" t="s">
        <v>1050</v>
      </c>
      <c r="H628" s="148">
        <v>8.2200000000000006</v>
      </c>
      <c r="I628" s="149"/>
      <c r="L628" s="144"/>
      <c r="M628" s="150"/>
      <c r="T628" s="151"/>
      <c r="AT628" s="146" t="s">
        <v>163</v>
      </c>
      <c r="AU628" s="146" t="s">
        <v>81</v>
      </c>
      <c r="AV628" s="12" t="s">
        <v>81</v>
      </c>
      <c r="AW628" s="12" t="s">
        <v>33</v>
      </c>
      <c r="AX628" s="12" t="s">
        <v>79</v>
      </c>
      <c r="AY628" s="146" t="s">
        <v>152</v>
      </c>
    </row>
    <row r="629" spans="2:65" s="1" customFormat="1" ht="37.799999999999997" customHeight="1">
      <c r="B629" s="32"/>
      <c r="C629" s="127" t="s">
        <v>1051</v>
      </c>
      <c r="D629" s="127" t="s">
        <v>154</v>
      </c>
      <c r="E629" s="128" t="s">
        <v>1052</v>
      </c>
      <c r="F629" s="129" t="s">
        <v>1053</v>
      </c>
      <c r="G629" s="130" t="s">
        <v>157</v>
      </c>
      <c r="H629" s="131">
        <v>4.7249999999999996</v>
      </c>
      <c r="I629" s="132"/>
      <c r="J629" s="133">
        <f>ROUND(I629*H629,2)</f>
        <v>0</v>
      </c>
      <c r="K629" s="129" t="s">
        <v>158</v>
      </c>
      <c r="L629" s="32"/>
      <c r="M629" s="134" t="s">
        <v>19</v>
      </c>
      <c r="N629" s="135" t="s">
        <v>42</v>
      </c>
      <c r="P629" s="136">
        <f>O629*H629</f>
        <v>0</v>
      </c>
      <c r="Q629" s="136">
        <v>0.10584</v>
      </c>
      <c r="R629" s="136">
        <f>Q629*H629</f>
        <v>0.50009399999999993</v>
      </c>
      <c r="S629" s="136">
        <v>1.89E-2</v>
      </c>
      <c r="T629" s="137">
        <f>S629*H629</f>
        <v>8.9302499999999993E-2</v>
      </c>
      <c r="AR629" s="138" t="s">
        <v>159</v>
      </c>
      <c r="AT629" s="138" t="s">
        <v>154</v>
      </c>
      <c r="AU629" s="138" t="s">
        <v>81</v>
      </c>
      <c r="AY629" s="17" t="s">
        <v>152</v>
      </c>
      <c r="BE629" s="139">
        <f>IF(N629="základní",J629,0)</f>
        <v>0</v>
      </c>
      <c r="BF629" s="139">
        <f>IF(N629="snížená",J629,0)</f>
        <v>0</v>
      </c>
      <c r="BG629" s="139">
        <f>IF(N629="zákl. přenesená",J629,0)</f>
        <v>0</v>
      </c>
      <c r="BH629" s="139">
        <f>IF(N629="sníž. přenesená",J629,0)</f>
        <v>0</v>
      </c>
      <c r="BI629" s="139">
        <f>IF(N629="nulová",J629,0)</f>
        <v>0</v>
      </c>
      <c r="BJ629" s="17" t="s">
        <v>79</v>
      </c>
      <c r="BK629" s="139">
        <f>ROUND(I629*H629,2)</f>
        <v>0</v>
      </c>
      <c r="BL629" s="17" t="s">
        <v>159</v>
      </c>
      <c r="BM629" s="138" t="s">
        <v>1054</v>
      </c>
    </row>
    <row r="630" spans="2:65" s="1" customFormat="1">
      <c r="B630" s="32"/>
      <c r="D630" s="140" t="s">
        <v>161</v>
      </c>
      <c r="F630" s="141" t="s">
        <v>1055</v>
      </c>
      <c r="I630" s="142"/>
      <c r="L630" s="32"/>
      <c r="M630" s="143"/>
      <c r="T630" s="53"/>
      <c r="AT630" s="17" t="s">
        <v>161</v>
      </c>
      <c r="AU630" s="17" t="s">
        <v>81</v>
      </c>
    </row>
    <row r="631" spans="2:65" s="12" customFormat="1">
      <c r="B631" s="144"/>
      <c r="D631" s="145" t="s">
        <v>163</v>
      </c>
      <c r="E631" s="146" t="s">
        <v>19</v>
      </c>
      <c r="F631" s="147" t="s">
        <v>1056</v>
      </c>
      <c r="H631" s="148">
        <v>4.7249999999999996</v>
      </c>
      <c r="I631" s="149"/>
      <c r="L631" s="144"/>
      <c r="M631" s="150"/>
      <c r="T631" s="151"/>
      <c r="AT631" s="146" t="s">
        <v>163</v>
      </c>
      <c r="AU631" s="146" t="s">
        <v>81</v>
      </c>
      <c r="AV631" s="12" t="s">
        <v>81</v>
      </c>
      <c r="AW631" s="12" t="s">
        <v>33</v>
      </c>
      <c r="AX631" s="12" t="s">
        <v>79</v>
      </c>
      <c r="AY631" s="146" t="s">
        <v>152</v>
      </c>
    </row>
    <row r="632" spans="2:65" s="1" customFormat="1" ht="24.15" customHeight="1">
      <c r="B632" s="32"/>
      <c r="C632" s="127" t="s">
        <v>1057</v>
      </c>
      <c r="D632" s="127" t="s">
        <v>154</v>
      </c>
      <c r="E632" s="128" t="s">
        <v>1058</v>
      </c>
      <c r="F632" s="129" t="s">
        <v>1059</v>
      </c>
      <c r="G632" s="130" t="s">
        <v>157</v>
      </c>
      <c r="H632" s="131">
        <v>12.945</v>
      </c>
      <c r="I632" s="132"/>
      <c r="J632" s="133">
        <f>ROUND(I632*H632,2)</f>
        <v>0</v>
      </c>
      <c r="K632" s="129" t="s">
        <v>158</v>
      </c>
      <c r="L632" s="32"/>
      <c r="M632" s="134" t="s">
        <v>19</v>
      </c>
      <c r="N632" s="135" t="s">
        <v>42</v>
      </c>
      <c r="P632" s="136">
        <f>O632*H632</f>
        <v>0</v>
      </c>
      <c r="Q632" s="136">
        <v>0</v>
      </c>
      <c r="R632" s="136">
        <f>Q632*H632</f>
        <v>0</v>
      </c>
      <c r="S632" s="136">
        <v>0</v>
      </c>
      <c r="T632" s="137">
        <f>S632*H632</f>
        <v>0</v>
      </c>
      <c r="AR632" s="138" t="s">
        <v>159</v>
      </c>
      <c r="AT632" s="138" t="s">
        <v>154</v>
      </c>
      <c r="AU632" s="138" t="s">
        <v>81</v>
      </c>
      <c r="AY632" s="17" t="s">
        <v>152</v>
      </c>
      <c r="BE632" s="139">
        <f>IF(N632="základní",J632,0)</f>
        <v>0</v>
      </c>
      <c r="BF632" s="139">
        <f>IF(N632="snížená",J632,0)</f>
        <v>0</v>
      </c>
      <c r="BG632" s="139">
        <f>IF(N632="zákl. přenesená",J632,0)</f>
        <v>0</v>
      </c>
      <c r="BH632" s="139">
        <f>IF(N632="sníž. přenesená",J632,0)</f>
        <v>0</v>
      </c>
      <c r="BI632" s="139">
        <f>IF(N632="nulová",J632,0)</f>
        <v>0</v>
      </c>
      <c r="BJ632" s="17" t="s">
        <v>79</v>
      </c>
      <c r="BK632" s="139">
        <f>ROUND(I632*H632,2)</f>
        <v>0</v>
      </c>
      <c r="BL632" s="17" t="s">
        <v>159</v>
      </c>
      <c r="BM632" s="138" t="s">
        <v>1060</v>
      </c>
    </row>
    <row r="633" spans="2:65" s="1" customFormat="1">
      <c r="B633" s="32"/>
      <c r="D633" s="140" t="s">
        <v>161</v>
      </c>
      <c r="F633" s="141" t="s">
        <v>1061</v>
      </c>
      <c r="I633" s="142"/>
      <c r="L633" s="32"/>
      <c r="M633" s="143"/>
      <c r="T633" s="53"/>
      <c r="AT633" s="17" t="s">
        <v>161</v>
      </c>
      <c r="AU633" s="17" t="s">
        <v>81</v>
      </c>
    </row>
    <row r="634" spans="2:65" s="12" customFormat="1">
      <c r="B634" s="144"/>
      <c r="D634" s="145" t="s">
        <v>163</v>
      </c>
      <c r="E634" s="146" t="s">
        <v>19</v>
      </c>
      <c r="F634" s="147" t="s">
        <v>1062</v>
      </c>
      <c r="H634" s="148">
        <v>12.945</v>
      </c>
      <c r="I634" s="149"/>
      <c r="L634" s="144"/>
      <c r="M634" s="150"/>
      <c r="T634" s="151"/>
      <c r="AT634" s="146" t="s">
        <v>163</v>
      </c>
      <c r="AU634" s="146" t="s">
        <v>81</v>
      </c>
      <c r="AV634" s="12" t="s">
        <v>81</v>
      </c>
      <c r="AW634" s="12" t="s">
        <v>33</v>
      </c>
      <c r="AX634" s="12" t="s">
        <v>79</v>
      </c>
      <c r="AY634" s="146" t="s">
        <v>152</v>
      </c>
    </row>
    <row r="635" spans="2:65" s="1" customFormat="1" ht="33" customHeight="1">
      <c r="B635" s="32"/>
      <c r="C635" s="127" t="s">
        <v>1063</v>
      </c>
      <c r="D635" s="127" t="s">
        <v>154</v>
      </c>
      <c r="E635" s="128" t="s">
        <v>1064</v>
      </c>
      <c r="F635" s="129" t="s">
        <v>1065</v>
      </c>
      <c r="G635" s="130" t="s">
        <v>157</v>
      </c>
      <c r="H635" s="131">
        <v>12.945</v>
      </c>
      <c r="I635" s="132"/>
      <c r="J635" s="133">
        <f>ROUND(I635*H635,2)</f>
        <v>0</v>
      </c>
      <c r="K635" s="129" t="s">
        <v>158</v>
      </c>
      <c r="L635" s="32"/>
      <c r="M635" s="134" t="s">
        <v>19</v>
      </c>
      <c r="N635" s="135" t="s">
        <v>42</v>
      </c>
      <c r="P635" s="136">
        <f>O635*H635</f>
        <v>0</v>
      </c>
      <c r="Q635" s="136">
        <v>0</v>
      </c>
      <c r="R635" s="136">
        <f>Q635*H635</f>
        <v>0</v>
      </c>
      <c r="S635" s="136">
        <v>0</v>
      </c>
      <c r="T635" s="137">
        <f>S635*H635</f>
        <v>0</v>
      </c>
      <c r="AR635" s="138" t="s">
        <v>159</v>
      </c>
      <c r="AT635" s="138" t="s">
        <v>154</v>
      </c>
      <c r="AU635" s="138" t="s">
        <v>81</v>
      </c>
      <c r="AY635" s="17" t="s">
        <v>152</v>
      </c>
      <c r="BE635" s="139">
        <f>IF(N635="základní",J635,0)</f>
        <v>0</v>
      </c>
      <c r="BF635" s="139">
        <f>IF(N635="snížená",J635,0)</f>
        <v>0</v>
      </c>
      <c r="BG635" s="139">
        <f>IF(N635="zákl. přenesená",J635,0)</f>
        <v>0</v>
      </c>
      <c r="BH635" s="139">
        <f>IF(N635="sníž. přenesená",J635,0)</f>
        <v>0</v>
      </c>
      <c r="BI635" s="139">
        <f>IF(N635="nulová",J635,0)</f>
        <v>0</v>
      </c>
      <c r="BJ635" s="17" t="s">
        <v>79</v>
      </c>
      <c r="BK635" s="139">
        <f>ROUND(I635*H635,2)</f>
        <v>0</v>
      </c>
      <c r="BL635" s="17" t="s">
        <v>159</v>
      </c>
      <c r="BM635" s="138" t="s">
        <v>1066</v>
      </c>
    </row>
    <row r="636" spans="2:65" s="1" customFormat="1">
      <c r="B636" s="32"/>
      <c r="D636" s="140" t="s">
        <v>161</v>
      </c>
      <c r="F636" s="141" t="s">
        <v>1067</v>
      </c>
      <c r="I636" s="142"/>
      <c r="L636" s="32"/>
      <c r="M636" s="143"/>
      <c r="T636" s="53"/>
      <c r="AT636" s="17" t="s">
        <v>161</v>
      </c>
      <c r="AU636" s="17" t="s">
        <v>81</v>
      </c>
    </row>
    <row r="637" spans="2:65" s="12" customFormat="1">
      <c r="B637" s="144"/>
      <c r="D637" s="145" t="s">
        <v>163</v>
      </c>
      <c r="E637" s="146" t="s">
        <v>19</v>
      </c>
      <c r="F637" s="147" t="s">
        <v>1068</v>
      </c>
      <c r="H637" s="148">
        <v>12.945</v>
      </c>
      <c r="I637" s="149"/>
      <c r="L637" s="144"/>
      <c r="M637" s="150"/>
      <c r="T637" s="151"/>
      <c r="AT637" s="146" t="s">
        <v>163</v>
      </c>
      <c r="AU637" s="146" t="s">
        <v>81</v>
      </c>
      <c r="AV637" s="12" t="s">
        <v>81</v>
      </c>
      <c r="AW637" s="12" t="s">
        <v>33</v>
      </c>
      <c r="AX637" s="12" t="s">
        <v>79</v>
      </c>
      <c r="AY637" s="146" t="s">
        <v>152</v>
      </c>
    </row>
    <row r="638" spans="2:65" s="1" customFormat="1" ht="37.799999999999997" customHeight="1">
      <c r="B638" s="32"/>
      <c r="C638" s="127" t="s">
        <v>1069</v>
      </c>
      <c r="D638" s="127" t="s">
        <v>154</v>
      </c>
      <c r="E638" s="128" t="s">
        <v>1070</v>
      </c>
      <c r="F638" s="129" t="s">
        <v>1071</v>
      </c>
      <c r="G638" s="130" t="s">
        <v>157</v>
      </c>
      <c r="H638" s="131">
        <v>12.33</v>
      </c>
      <c r="I638" s="132"/>
      <c r="J638" s="133">
        <f>ROUND(I638*H638,2)</f>
        <v>0</v>
      </c>
      <c r="K638" s="129" t="s">
        <v>19</v>
      </c>
      <c r="L638" s="32"/>
      <c r="M638" s="134" t="s">
        <v>19</v>
      </c>
      <c r="N638" s="135" t="s">
        <v>42</v>
      </c>
      <c r="P638" s="136">
        <f>O638*H638</f>
        <v>0</v>
      </c>
      <c r="Q638" s="136">
        <v>4.4999999999999997E-3</v>
      </c>
      <c r="R638" s="136">
        <f>Q638*H638</f>
        <v>5.5484999999999993E-2</v>
      </c>
      <c r="S638" s="136">
        <v>0</v>
      </c>
      <c r="T638" s="137">
        <f>S638*H638</f>
        <v>0</v>
      </c>
      <c r="AR638" s="138" t="s">
        <v>159</v>
      </c>
      <c r="AT638" s="138" t="s">
        <v>154</v>
      </c>
      <c r="AU638" s="138" t="s">
        <v>81</v>
      </c>
      <c r="AY638" s="17" t="s">
        <v>152</v>
      </c>
      <c r="BE638" s="139">
        <f>IF(N638="základní",J638,0)</f>
        <v>0</v>
      </c>
      <c r="BF638" s="139">
        <f>IF(N638="snížená",J638,0)</f>
        <v>0</v>
      </c>
      <c r="BG638" s="139">
        <f>IF(N638="zákl. přenesená",J638,0)</f>
        <v>0</v>
      </c>
      <c r="BH638" s="139">
        <f>IF(N638="sníž. přenesená",J638,0)</f>
        <v>0</v>
      </c>
      <c r="BI638" s="139">
        <f>IF(N638="nulová",J638,0)</f>
        <v>0</v>
      </c>
      <c r="BJ638" s="17" t="s">
        <v>79</v>
      </c>
      <c r="BK638" s="139">
        <f>ROUND(I638*H638,2)</f>
        <v>0</v>
      </c>
      <c r="BL638" s="17" t="s">
        <v>159</v>
      </c>
      <c r="BM638" s="138" t="s">
        <v>1072</v>
      </c>
    </row>
    <row r="639" spans="2:65" s="1" customFormat="1" ht="19.2">
      <c r="B639" s="32"/>
      <c r="D639" s="145" t="s">
        <v>347</v>
      </c>
      <c r="F639" s="169" t="s">
        <v>1073</v>
      </c>
      <c r="I639" s="142"/>
      <c r="L639" s="32"/>
      <c r="M639" s="143"/>
      <c r="T639" s="53"/>
      <c r="AT639" s="17" t="s">
        <v>347</v>
      </c>
      <c r="AU639" s="17" t="s">
        <v>81</v>
      </c>
    </row>
    <row r="640" spans="2:65" s="12" customFormat="1">
      <c r="B640" s="144"/>
      <c r="D640" s="145" t="s">
        <v>163</v>
      </c>
      <c r="E640" s="146" t="s">
        <v>19</v>
      </c>
      <c r="F640" s="147" t="s">
        <v>1074</v>
      </c>
      <c r="H640" s="148">
        <v>8.2200000000000006</v>
      </c>
      <c r="I640" s="149"/>
      <c r="L640" s="144"/>
      <c r="M640" s="150"/>
      <c r="T640" s="151"/>
      <c r="AT640" s="146" t="s">
        <v>163</v>
      </c>
      <c r="AU640" s="146" t="s">
        <v>81</v>
      </c>
      <c r="AV640" s="12" t="s">
        <v>81</v>
      </c>
      <c r="AW640" s="12" t="s">
        <v>33</v>
      </c>
      <c r="AX640" s="12" t="s">
        <v>79</v>
      </c>
      <c r="AY640" s="146" t="s">
        <v>152</v>
      </c>
    </row>
    <row r="641" spans="2:65" s="12" customFormat="1">
      <c r="B641" s="144"/>
      <c r="D641" s="145" t="s">
        <v>163</v>
      </c>
      <c r="F641" s="147" t="s">
        <v>1075</v>
      </c>
      <c r="H641" s="148">
        <v>12.33</v>
      </c>
      <c r="I641" s="149"/>
      <c r="L641" s="144"/>
      <c r="M641" s="150"/>
      <c r="T641" s="151"/>
      <c r="AT641" s="146" t="s">
        <v>163</v>
      </c>
      <c r="AU641" s="146" t="s">
        <v>81</v>
      </c>
      <c r="AV641" s="12" t="s">
        <v>81</v>
      </c>
      <c r="AW641" s="12" t="s">
        <v>4</v>
      </c>
      <c r="AX641" s="12" t="s">
        <v>79</v>
      </c>
      <c r="AY641" s="146" t="s">
        <v>152</v>
      </c>
    </row>
    <row r="642" spans="2:65" s="1" customFormat="1" ht="44.25" customHeight="1">
      <c r="B642" s="32"/>
      <c r="C642" s="127" t="s">
        <v>1076</v>
      </c>
      <c r="D642" s="127" t="s">
        <v>154</v>
      </c>
      <c r="E642" s="128" t="s">
        <v>1077</v>
      </c>
      <c r="F642" s="129" t="s">
        <v>1078</v>
      </c>
      <c r="G642" s="130" t="s">
        <v>157</v>
      </c>
      <c r="H642" s="131">
        <v>7.0880000000000001</v>
      </c>
      <c r="I642" s="132"/>
      <c r="J642" s="133">
        <f>ROUND(I642*H642,2)</f>
        <v>0</v>
      </c>
      <c r="K642" s="129" t="s">
        <v>19</v>
      </c>
      <c r="L642" s="32"/>
      <c r="M642" s="134" t="s">
        <v>19</v>
      </c>
      <c r="N642" s="135" t="s">
        <v>42</v>
      </c>
      <c r="P642" s="136">
        <f>O642*H642</f>
        <v>0</v>
      </c>
      <c r="Q642" s="136">
        <v>4.4999999999999997E-3</v>
      </c>
      <c r="R642" s="136">
        <f>Q642*H642</f>
        <v>3.1896000000000001E-2</v>
      </c>
      <c r="S642" s="136">
        <v>0</v>
      </c>
      <c r="T642" s="137">
        <f>S642*H642</f>
        <v>0</v>
      </c>
      <c r="AR642" s="138" t="s">
        <v>159</v>
      </c>
      <c r="AT642" s="138" t="s">
        <v>154</v>
      </c>
      <c r="AU642" s="138" t="s">
        <v>81</v>
      </c>
      <c r="AY642" s="17" t="s">
        <v>152</v>
      </c>
      <c r="BE642" s="139">
        <f>IF(N642="základní",J642,0)</f>
        <v>0</v>
      </c>
      <c r="BF642" s="139">
        <f>IF(N642="snížená",J642,0)</f>
        <v>0</v>
      </c>
      <c r="BG642" s="139">
        <f>IF(N642="zákl. přenesená",J642,0)</f>
        <v>0</v>
      </c>
      <c r="BH642" s="139">
        <f>IF(N642="sníž. přenesená",J642,0)</f>
        <v>0</v>
      </c>
      <c r="BI642" s="139">
        <f>IF(N642="nulová",J642,0)</f>
        <v>0</v>
      </c>
      <c r="BJ642" s="17" t="s">
        <v>79</v>
      </c>
      <c r="BK642" s="139">
        <f>ROUND(I642*H642,2)</f>
        <v>0</v>
      </c>
      <c r="BL642" s="17" t="s">
        <v>159</v>
      </c>
      <c r="BM642" s="138" t="s">
        <v>1079</v>
      </c>
    </row>
    <row r="643" spans="2:65" s="1" customFormat="1" ht="19.2">
      <c r="B643" s="32"/>
      <c r="D643" s="145" t="s">
        <v>347</v>
      </c>
      <c r="F643" s="169" t="s">
        <v>1073</v>
      </c>
      <c r="I643" s="142"/>
      <c r="L643" s="32"/>
      <c r="M643" s="143"/>
      <c r="T643" s="53"/>
      <c r="AT643" s="17" t="s">
        <v>347</v>
      </c>
      <c r="AU643" s="17" t="s">
        <v>81</v>
      </c>
    </row>
    <row r="644" spans="2:65" s="12" customFormat="1">
      <c r="B644" s="144"/>
      <c r="D644" s="145" t="s">
        <v>163</v>
      </c>
      <c r="E644" s="146" t="s">
        <v>19</v>
      </c>
      <c r="F644" s="147" t="s">
        <v>1080</v>
      </c>
      <c r="H644" s="148">
        <v>4.7249999999999996</v>
      </c>
      <c r="I644" s="149"/>
      <c r="L644" s="144"/>
      <c r="M644" s="150"/>
      <c r="T644" s="151"/>
      <c r="AT644" s="146" t="s">
        <v>163</v>
      </c>
      <c r="AU644" s="146" t="s">
        <v>81</v>
      </c>
      <c r="AV644" s="12" t="s">
        <v>81</v>
      </c>
      <c r="AW644" s="12" t="s">
        <v>33</v>
      </c>
      <c r="AX644" s="12" t="s">
        <v>79</v>
      </c>
      <c r="AY644" s="146" t="s">
        <v>152</v>
      </c>
    </row>
    <row r="645" spans="2:65" s="12" customFormat="1">
      <c r="B645" s="144"/>
      <c r="D645" s="145" t="s">
        <v>163</v>
      </c>
      <c r="F645" s="147" t="s">
        <v>1081</v>
      </c>
      <c r="H645" s="148">
        <v>7.0880000000000001</v>
      </c>
      <c r="I645" s="149"/>
      <c r="L645" s="144"/>
      <c r="M645" s="150"/>
      <c r="T645" s="151"/>
      <c r="AT645" s="146" t="s">
        <v>163</v>
      </c>
      <c r="AU645" s="146" t="s">
        <v>81</v>
      </c>
      <c r="AV645" s="12" t="s">
        <v>81</v>
      </c>
      <c r="AW645" s="12" t="s">
        <v>4</v>
      </c>
      <c r="AX645" s="12" t="s">
        <v>79</v>
      </c>
      <c r="AY645" s="146" t="s">
        <v>152</v>
      </c>
    </row>
    <row r="646" spans="2:65" s="1" customFormat="1" ht="33" customHeight="1">
      <c r="B646" s="32"/>
      <c r="C646" s="127" t="s">
        <v>1082</v>
      </c>
      <c r="D646" s="127" t="s">
        <v>154</v>
      </c>
      <c r="E646" s="128" t="s">
        <v>1083</v>
      </c>
      <c r="F646" s="129" t="s">
        <v>1084</v>
      </c>
      <c r="G646" s="130" t="s">
        <v>157</v>
      </c>
      <c r="H646" s="131">
        <v>12.945</v>
      </c>
      <c r="I646" s="132"/>
      <c r="J646" s="133">
        <f>ROUND(I646*H646,2)</f>
        <v>0</v>
      </c>
      <c r="K646" s="129" t="s">
        <v>158</v>
      </c>
      <c r="L646" s="32"/>
      <c r="M646" s="134" t="s">
        <v>19</v>
      </c>
      <c r="N646" s="135" t="s">
        <v>42</v>
      </c>
      <c r="P646" s="136">
        <f>O646*H646</f>
        <v>0</v>
      </c>
      <c r="Q646" s="136">
        <v>0</v>
      </c>
      <c r="R646" s="136">
        <f>Q646*H646</f>
        <v>0</v>
      </c>
      <c r="S646" s="136">
        <v>0</v>
      </c>
      <c r="T646" s="137">
        <f>S646*H646</f>
        <v>0</v>
      </c>
      <c r="AR646" s="138" t="s">
        <v>159</v>
      </c>
      <c r="AT646" s="138" t="s">
        <v>154</v>
      </c>
      <c r="AU646" s="138" t="s">
        <v>81</v>
      </c>
      <c r="AY646" s="17" t="s">
        <v>152</v>
      </c>
      <c r="BE646" s="139">
        <f>IF(N646="základní",J646,0)</f>
        <v>0</v>
      </c>
      <c r="BF646" s="139">
        <f>IF(N646="snížená",J646,0)</f>
        <v>0</v>
      </c>
      <c r="BG646" s="139">
        <f>IF(N646="zákl. přenesená",J646,0)</f>
        <v>0</v>
      </c>
      <c r="BH646" s="139">
        <f>IF(N646="sníž. přenesená",J646,0)</f>
        <v>0</v>
      </c>
      <c r="BI646" s="139">
        <f>IF(N646="nulová",J646,0)</f>
        <v>0</v>
      </c>
      <c r="BJ646" s="17" t="s">
        <v>79</v>
      </c>
      <c r="BK646" s="139">
        <f>ROUND(I646*H646,2)</f>
        <v>0</v>
      </c>
      <c r="BL646" s="17" t="s">
        <v>159</v>
      </c>
      <c r="BM646" s="138" t="s">
        <v>1085</v>
      </c>
    </row>
    <row r="647" spans="2:65" s="1" customFormat="1">
      <c r="B647" s="32"/>
      <c r="D647" s="140" t="s">
        <v>161</v>
      </c>
      <c r="F647" s="141" t="s">
        <v>1086</v>
      </c>
      <c r="I647" s="142"/>
      <c r="L647" s="32"/>
      <c r="M647" s="143"/>
      <c r="T647" s="53"/>
      <c r="AT647" s="17" t="s">
        <v>161</v>
      </c>
      <c r="AU647" s="17" t="s">
        <v>81</v>
      </c>
    </row>
    <row r="648" spans="2:65" s="12" customFormat="1">
      <c r="B648" s="144"/>
      <c r="D648" s="145" t="s">
        <v>163</v>
      </c>
      <c r="E648" s="146" t="s">
        <v>19</v>
      </c>
      <c r="F648" s="147" t="s">
        <v>1068</v>
      </c>
      <c r="H648" s="148">
        <v>12.945</v>
      </c>
      <c r="I648" s="149"/>
      <c r="L648" s="144"/>
      <c r="M648" s="150"/>
      <c r="T648" s="151"/>
      <c r="AT648" s="146" t="s">
        <v>163</v>
      </c>
      <c r="AU648" s="146" t="s">
        <v>81</v>
      </c>
      <c r="AV648" s="12" t="s">
        <v>81</v>
      </c>
      <c r="AW648" s="12" t="s">
        <v>33</v>
      </c>
      <c r="AX648" s="12" t="s">
        <v>79</v>
      </c>
      <c r="AY648" s="146" t="s">
        <v>152</v>
      </c>
    </row>
    <row r="649" spans="2:65" s="1" customFormat="1" ht="44.25" customHeight="1">
      <c r="B649" s="32"/>
      <c r="C649" s="127" t="s">
        <v>1087</v>
      </c>
      <c r="D649" s="127" t="s">
        <v>154</v>
      </c>
      <c r="E649" s="128" t="s">
        <v>1088</v>
      </c>
      <c r="F649" s="129" t="s">
        <v>1089</v>
      </c>
      <c r="G649" s="130" t="s">
        <v>284</v>
      </c>
      <c r="H649" s="131">
        <v>172</v>
      </c>
      <c r="I649" s="132"/>
      <c r="J649" s="133">
        <f>ROUND(I649*H649,2)</f>
        <v>0</v>
      </c>
      <c r="K649" s="129" t="s">
        <v>158</v>
      </c>
      <c r="L649" s="32"/>
      <c r="M649" s="134" t="s">
        <v>19</v>
      </c>
      <c r="N649" s="135" t="s">
        <v>42</v>
      </c>
      <c r="P649" s="136">
        <f>O649*H649</f>
        <v>0</v>
      </c>
      <c r="Q649" s="136">
        <v>2.5999999999999998E-4</v>
      </c>
      <c r="R649" s="136">
        <f>Q649*H649</f>
        <v>4.4719999999999996E-2</v>
      </c>
      <c r="S649" s="136">
        <v>0</v>
      </c>
      <c r="T649" s="137">
        <f>S649*H649</f>
        <v>0</v>
      </c>
      <c r="AR649" s="138" t="s">
        <v>159</v>
      </c>
      <c r="AT649" s="138" t="s">
        <v>154</v>
      </c>
      <c r="AU649" s="138" t="s">
        <v>81</v>
      </c>
      <c r="AY649" s="17" t="s">
        <v>152</v>
      </c>
      <c r="BE649" s="139">
        <f>IF(N649="základní",J649,0)</f>
        <v>0</v>
      </c>
      <c r="BF649" s="139">
        <f>IF(N649="snížená",J649,0)</f>
        <v>0</v>
      </c>
      <c r="BG649" s="139">
        <f>IF(N649="zákl. přenesená",J649,0)</f>
        <v>0</v>
      </c>
      <c r="BH649" s="139">
        <f>IF(N649="sníž. přenesená",J649,0)</f>
        <v>0</v>
      </c>
      <c r="BI649" s="139">
        <f>IF(N649="nulová",J649,0)</f>
        <v>0</v>
      </c>
      <c r="BJ649" s="17" t="s">
        <v>79</v>
      </c>
      <c r="BK649" s="139">
        <f>ROUND(I649*H649,2)</f>
        <v>0</v>
      </c>
      <c r="BL649" s="17" t="s">
        <v>159</v>
      </c>
      <c r="BM649" s="138" t="s">
        <v>1090</v>
      </c>
    </row>
    <row r="650" spans="2:65" s="1" customFormat="1">
      <c r="B650" s="32"/>
      <c r="D650" s="140" t="s">
        <v>161</v>
      </c>
      <c r="F650" s="141" t="s">
        <v>1091</v>
      </c>
      <c r="I650" s="142"/>
      <c r="L650" s="32"/>
      <c r="M650" s="143"/>
      <c r="T650" s="53"/>
      <c r="AT650" s="17" t="s">
        <v>161</v>
      </c>
      <c r="AU650" s="17" t="s">
        <v>81</v>
      </c>
    </row>
    <row r="651" spans="2:65" s="12" customFormat="1" ht="20.399999999999999">
      <c r="B651" s="144"/>
      <c r="D651" s="145" t="s">
        <v>163</v>
      </c>
      <c r="E651" s="146" t="s">
        <v>19</v>
      </c>
      <c r="F651" s="147" t="s">
        <v>1092</v>
      </c>
      <c r="H651" s="148">
        <v>96</v>
      </c>
      <c r="I651" s="149"/>
      <c r="L651" s="144"/>
      <c r="M651" s="150"/>
      <c r="T651" s="151"/>
      <c r="AT651" s="146" t="s">
        <v>163</v>
      </c>
      <c r="AU651" s="146" t="s">
        <v>81</v>
      </c>
      <c r="AV651" s="12" t="s">
        <v>81</v>
      </c>
      <c r="AW651" s="12" t="s">
        <v>33</v>
      </c>
      <c r="AX651" s="12" t="s">
        <v>71</v>
      </c>
      <c r="AY651" s="146" t="s">
        <v>152</v>
      </c>
    </row>
    <row r="652" spans="2:65" s="12" customFormat="1" ht="20.399999999999999">
      <c r="B652" s="144"/>
      <c r="D652" s="145" t="s">
        <v>163</v>
      </c>
      <c r="E652" s="146" t="s">
        <v>19</v>
      </c>
      <c r="F652" s="147" t="s">
        <v>1093</v>
      </c>
      <c r="H652" s="148">
        <v>76</v>
      </c>
      <c r="I652" s="149"/>
      <c r="L652" s="144"/>
      <c r="M652" s="150"/>
      <c r="T652" s="151"/>
      <c r="AT652" s="146" t="s">
        <v>163</v>
      </c>
      <c r="AU652" s="146" t="s">
        <v>81</v>
      </c>
      <c r="AV652" s="12" t="s">
        <v>81</v>
      </c>
      <c r="AW652" s="12" t="s">
        <v>33</v>
      </c>
      <c r="AX652" s="12" t="s">
        <v>71</v>
      </c>
      <c r="AY652" s="146" t="s">
        <v>152</v>
      </c>
    </row>
    <row r="653" spans="2:65" s="13" customFormat="1">
      <c r="B653" s="152"/>
      <c r="D653" s="145" t="s">
        <v>163</v>
      </c>
      <c r="E653" s="153" t="s">
        <v>19</v>
      </c>
      <c r="F653" s="154" t="s">
        <v>281</v>
      </c>
      <c r="H653" s="155">
        <v>172</v>
      </c>
      <c r="I653" s="156"/>
      <c r="L653" s="152"/>
      <c r="M653" s="157"/>
      <c r="T653" s="158"/>
      <c r="AT653" s="153" t="s">
        <v>163</v>
      </c>
      <c r="AU653" s="153" t="s">
        <v>81</v>
      </c>
      <c r="AV653" s="13" t="s">
        <v>159</v>
      </c>
      <c r="AW653" s="13" t="s">
        <v>33</v>
      </c>
      <c r="AX653" s="13" t="s">
        <v>79</v>
      </c>
      <c r="AY653" s="153" t="s">
        <v>152</v>
      </c>
    </row>
    <row r="654" spans="2:65" s="1" customFormat="1" ht="37.799999999999997" customHeight="1">
      <c r="B654" s="32"/>
      <c r="C654" s="127" t="s">
        <v>1094</v>
      </c>
      <c r="D654" s="127" t="s">
        <v>154</v>
      </c>
      <c r="E654" s="128" t="s">
        <v>1095</v>
      </c>
      <c r="F654" s="129" t="s">
        <v>1096</v>
      </c>
      <c r="G654" s="130" t="s">
        <v>344</v>
      </c>
      <c r="H654" s="131">
        <v>118.8</v>
      </c>
      <c r="I654" s="132"/>
      <c r="J654" s="133">
        <f>ROUND(I654*H654,2)</f>
        <v>0</v>
      </c>
      <c r="K654" s="129" t="s">
        <v>158</v>
      </c>
      <c r="L654" s="32"/>
      <c r="M654" s="134" t="s">
        <v>19</v>
      </c>
      <c r="N654" s="135" t="s">
        <v>42</v>
      </c>
      <c r="P654" s="136">
        <f>O654*H654</f>
        <v>0</v>
      </c>
      <c r="Q654" s="136">
        <v>3.2200000000000002E-3</v>
      </c>
      <c r="R654" s="136">
        <f>Q654*H654</f>
        <v>0.38253600000000004</v>
      </c>
      <c r="S654" s="136">
        <v>0</v>
      </c>
      <c r="T654" s="137">
        <f>S654*H654</f>
        <v>0</v>
      </c>
      <c r="AR654" s="138" t="s">
        <v>159</v>
      </c>
      <c r="AT654" s="138" t="s">
        <v>154</v>
      </c>
      <c r="AU654" s="138" t="s">
        <v>81</v>
      </c>
      <c r="AY654" s="17" t="s">
        <v>152</v>
      </c>
      <c r="BE654" s="139">
        <f>IF(N654="základní",J654,0)</f>
        <v>0</v>
      </c>
      <c r="BF654" s="139">
        <f>IF(N654="snížená",J654,0)</f>
        <v>0</v>
      </c>
      <c r="BG654" s="139">
        <f>IF(N654="zákl. přenesená",J654,0)</f>
        <v>0</v>
      </c>
      <c r="BH654" s="139">
        <f>IF(N654="sníž. přenesená",J654,0)</f>
        <v>0</v>
      </c>
      <c r="BI654" s="139">
        <f>IF(N654="nulová",J654,0)</f>
        <v>0</v>
      </c>
      <c r="BJ654" s="17" t="s">
        <v>79</v>
      </c>
      <c r="BK654" s="139">
        <f>ROUND(I654*H654,2)</f>
        <v>0</v>
      </c>
      <c r="BL654" s="17" t="s">
        <v>159</v>
      </c>
      <c r="BM654" s="138" t="s">
        <v>1097</v>
      </c>
    </row>
    <row r="655" spans="2:65" s="1" customFormat="1">
      <c r="B655" s="32"/>
      <c r="D655" s="140" t="s">
        <v>161</v>
      </c>
      <c r="F655" s="141" t="s">
        <v>1098</v>
      </c>
      <c r="I655" s="142"/>
      <c r="L655" s="32"/>
      <c r="M655" s="143"/>
      <c r="T655" s="53"/>
      <c r="AT655" s="17" t="s">
        <v>161</v>
      </c>
      <c r="AU655" s="17" t="s">
        <v>81</v>
      </c>
    </row>
    <row r="656" spans="2:65" s="12" customFormat="1">
      <c r="B656" s="144"/>
      <c r="D656" s="145" t="s">
        <v>163</v>
      </c>
      <c r="E656" s="146" t="s">
        <v>19</v>
      </c>
      <c r="F656" s="147" t="s">
        <v>1099</v>
      </c>
      <c r="H656" s="148">
        <v>118.8</v>
      </c>
      <c r="I656" s="149"/>
      <c r="L656" s="144"/>
      <c r="M656" s="150"/>
      <c r="T656" s="151"/>
      <c r="AT656" s="146" t="s">
        <v>163</v>
      </c>
      <c r="AU656" s="146" t="s">
        <v>81</v>
      </c>
      <c r="AV656" s="12" t="s">
        <v>81</v>
      </c>
      <c r="AW656" s="12" t="s">
        <v>33</v>
      </c>
      <c r="AX656" s="12" t="s">
        <v>79</v>
      </c>
      <c r="AY656" s="146" t="s">
        <v>152</v>
      </c>
    </row>
    <row r="657" spans="2:65" s="1" customFormat="1" ht="24.15" customHeight="1">
      <c r="B657" s="32"/>
      <c r="C657" s="127" t="s">
        <v>1100</v>
      </c>
      <c r="D657" s="127" t="s">
        <v>154</v>
      </c>
      <c r="E657" s="128" t="s">
        <v>1101</v>
      </c>
      <c r="F657" s="129" t="s">
        <v>1102</v>
      </c>
      <c r="G657" s="130" t="s">
        <v>173</v>
      </c>
      <c r="H657" s="131">
        <v>12.54</v>
      </c>
      <c r="I657" s="132"/>
      <c r="J657" s="133">
        <f>ROUND(I657*H657,2)</f>
        <v>0</v>
      </c>
      <c r="K657" s="129" t="s">
        <v>158</v>
      </c>
      <c r="L657" s="32"/>
      <c r="M657" s="134" t="s">
        <v>19</v>
      </c>
      <c r="N657" s="135" t="s">
        <v>42</v>
      </c>
      <c r="P657" s="136">
        <f>O657*H657</f>
        <v>0</v>
      </c>
      <c r="Q657" s="136">
        <v>0</v>
      </c>
      <c r="R657" s="136">
        <f>Q657*H657</f>
        <v>0</v>
      </c>
      <c r="S657" s="136">
        <v>0</v>
      </c>
      <c r="T657" s="137">
        <f>S657*H657</f>
        <v>0</v>
      </c>
      <c r="AR657" s="138" t="s">
        <v>159</v>
      </c>
      <c r="AT657" s="138" t="s">
        <v>154</v>
      </c>
      <c r="AU657" s="138" t="s">
        <v>81</v>
      </c>
      <c r="AY657" s="17" t="s">
        <v>152</v>
      </c>
      <c r="BE657" s="139">
        <f>IF(N657="základní",J657,0)</f>
        <v>0</v>
      </c>
      <c r="BF657" s="139">
        <f>IF(N657="snížená",J657,0)</f>
        <v>0</v>
      </c>
      <c r="BG657" s="139">
        <f>IF(N657="zákl. přenesená",J657,0)</f>
        <v>0</v>
      </c>
      <c r="BH657" s="139">
        <f>IF(N657="sníž. přenesená",J657,0)</f>
        <v>0</v>
      </c>
      <c r="BI657" s="139">
        <f>IF(N657="nulová",J657,0)</f>
        <v>0</v>
      </c>
      <c r="BJ657" s="17" t="s">
        <v>79</v>
      </c>
      <c r="BK657" s="139">
        <f>ROUND(I657*H657,2)</f>
        <v>0</v>
      </c>
      <c r="BL657" s="17" t="s">
        <v>159</v>
      </c>
      <c r="BM657" s="138" t="s">
        <v>1103</v>
      </c>
    </row>
    <row r="658" spans="2:65" s="1" customFormat="1">
      <c r="B658" s="32"/>
      <c r="D658" s="140" t="s">
        <v>161</v>
      </c>
      <c r="F658" s="141" t="s">
        <v>1104</v>
      </c>
      <c r="I658" s="142"/>
      <c r="L658" s="32"/>
      <c r="M658" s="143"/>
      <c r="T658" s="53"/>
      <c r="AT658" s="17" t="s">
        <v>161</v>
      </c>
      <c r="AU658" s="17" t="s">
        <v>81</v>
      </c>
    </row>
    <row r="659" spans="2:65" s="12" customFormat="1">
      <c r="B659" s="144"/>
      <c r="D659" s="145" t="s">
        <v>163</v>
      </c>
      <c r="E659" s="146" t="s">
        <v>19</v>
      </c>
      <c r="F659" s="147" t="s">
        <v>1105</v>
      </c>
      <c r="H659" s="148">
        <v>11.4</v>
      </c>
      <c r="I659" s="149"/>
      <c r="L659" s="144"/>
      <c r="M659" s="150"/>
      <c r="T659" s="151"/>
      <c r="AT659" s="146" t="s">
        <v>163</v>
      </c>
      <c r="AU659" s="146" t="s">
        <v>81</v>
      </c>
      <c r="AV659" s="12" t="s">
        <v>81</v>
      </c>
      <c r="AW659" s="12" t="s">
        <v>33</v>
      </c>
      <c r="AX659" s="12" t="s">
        <v>79</v>
      </c>
      <c r="AY659" s="146" t="s">
        <v>152</v>
      </c>
    </row>
    <row r="660" spans="2:65" s="12" customFormat="1">
      <c r="B660" s="144"/>
      <c r="D660" s="145" t="s">
        <v>163</v>
      </c>
      <c r="F660" s="147" t="s">
        <v>1106</v>
      </c>
      <c r="H660" s="148">
        <v>12.54</v>
      </c>
      <c r="I660" s="149"/>
      <c r="L660" s="144"/>
      <c r="M660" s="150"/>
      <c r="T660" s="151"/>
      <c r="AT660" s="146" t="s">
        <v>163</v>
      </c>
      <c r="AU660" s="146" t="s">
        <v>81</v>
      </c>
      <c r="AV660" s="12" t="s">
        <v>81</v>
      </c>
      <c r="AW660" s="12" t="s">
        <v>4</v>
      </c>
      <c r="AX660" s="12" t="s">
        <v>79</v>
      </c>
      <c r="AY660" s="146" t="s">
        <v>152</v>
      </c>
    </row>
    <row r="661" spans="2:65" s="1" customFormat="1" ht="16.5" customHeight="1">
      <c r="B661" s="32"/>
      <c r="C661" s="127" t="s">
        <v>1107</v>
      </c>
      <c r="D661" s="127" t="s">
        <v>154</v>
      </c>
      <c r="E661" s="128" t="s">
        <v>1108</v>
      </c>
      <c r="F661" s="129" t="s">
        <v>1109</v>
      </c>
      <c r="G661" s="130" t="s">
        <v>157</v>
      </c>
      <c r="H661" s="131">
        <v>91.2</v>
      </c>
      <c r="I661" s="132"/>
      <c r="J661" s="133">
        <f>ROUND(I661*H661,2)</f>
        <v>0</v>
      </c>
      <c r="K661" s="129" t="s">
        <v>158</v>
      </c>
      <c r="L661" s="32"/>
      <c r="M661" s="134" t="s">
        <v>19</v>
      </c>
      <c r="N661" s="135" t="s">
        <v>42</v>
      </c>
      <c r="P661" s="136">
        <f>O661*H661</f>
        <v>0</v>
      </c>
      <c r="Q661" s="136">
        <v>1.5180000000000001E-2</v>
      </c>
      <c r="R661" s="136">
        <f>Q661*H661</f>
        <v>1.3844160000000001</v>
      </c>
      <c r="S661" s="136">
        <v>0</v>
      </c>
      <c r="T661" s="137">
        <f>S661*H661</f>
        <v>0</v>
      </c>
      <c r="AR661" s="138" t="s">
        <v>159</v>
      </c>
      <c r="AT661" s="138" t="s">
        <v>154</v>
      </c>
      <c r="AU661" s="138" t="s">
        <v>81</v>
      </c>
      <c r="AY661" s="17" t="s">
        <v>152</v>
      </c>
      <c r="BE661" s="139">
        <f>IF(N661="základní",J661,0)</f>
        <v>0</v>
      </c>
      <c r="BF661" s="139">
        <f>IF(N661="snížená",J661,0)</f>
        <v>0</v>
      </c>
      <c r="BG661" s="139">
        <f>IF(N661="zákl. přenesená",J661,0)</f>
        <v>0</v>
      </c>
      <c r="BH661" s="139">
        <f>IF(N661="sníž. přenesená",J661,0)</f>
        <v>0</v>
      </c>
      <c r="BI661" s="139">
        <f>IF(N661="nulová",J661,0)</f>
        <v>0</v>
      </c>
      <c r="BJ661" s="17" t="s">
        <v>79</v>
      </c>
      <c r="BK661" s="139">
        <f>ROUND(I661*H661,2)</f>
        <v>0</v>
      </c>
      <c r="BL661" s="17" t="s">
        <v>159</v>
      </c>
      <c r="BM661" s="138" t="s">
        <v>1110</v>
      </c>
    </row>
    <row r="662" spans="2:65" s="1" customFormat="1">
      <c r="B662" s="32"/>
      <c r="D662" s="140" t="s">
        <v>161</v>
      </c>
      <c r="F662" s="141" t="s">
        <v>1111</v>
      </c>
      <c r="I662" s="142"/>
      <c r="L662" s="32"/>
      <c r="M662" s="143"/>
      <c r="T662" s="53"/>
      <c r="AT662" s="17" t="s">
        <v>161</v>
      </c>
      <c r="AU662" s="17" t="s">
        <v>81</v>
      </c>
    </row>
    <row r="663" spans="2:65" s="12" customFormat="1">
      <c r="B663" s="144"/>
      <c r="D663" s="145" t="s">
        <v>163</v>
      </c>
      <c r="E663" s="146" t="s">
        <v>19</v>
      </c>
      <c r="F663" s="147" t="s">
        <v>1112</v>
      </c>
      <c r="H663" s="148">
        <v>91.2</v>
      </c>
      <c r="I663" s="149"/>
      <c r="L663" s="144"/>
      <c r="M663" s="150"/>
      <c r="T663" s="151"/>
      <c r="AT663" s="146" t="s">
        <v>163</v>
      </c>
      <c r="AU663" s="146" t="s">
        <v>81</v>
      </c>
      <c r="AV663" s="12" t="s">
        <v>81</v>
      </c>
      <c r="AW663" s="12" t="s">
        <v>33</v>
      </c>
      <c r="AX663" s="12" t="s">
        <v>79</v>
      </c>
      <c r="AY663" s="146" t="s">
        <v>152</v>
      </c>
    </row>
    <row r="664" spans="2:65" s="1" customFormat="1" ht="16.5" customHeight="1">
      <c r="B664" s="32"/>
      <c r="C664" s="127" t="s">
        <v>1113</v>
      </c>
      <c r="D664" s="127" t="s">
        <v>154</v>
      </c>
      <c r="E664" s="128" t="s">
        <v>1114</v>
      </c>
      <c r="F664" s="129" t="s">
        <v>1115</v>
      </c>
      <c r="G664" s="130" t="s">
        <v>157</v>
      </c>
      <c r="H664" s="131">
        <v>91.2</v>
      </c>
      <c r="I664" s="132"/>
      <c r="J664" s="133">
        <f>ROUND(I664*H664,2)</f>
        <v>0</v>
      </c>
      <c r="K664" s="129" t="s">
        <v>158</v>
      </c>
      <c r="L664" s="32"/>
      <c r="M664" s="134" t="s">
        <v>19</v>
      </c>
      <c r="N664" s="135" t="s">
        <v>42</v>
      </c>
      <c r="P664" s="136">
        <f>O664*H664</f>
        <v>0</v>
      </c>
      <c r="Q664" s="136">
        <v>0</v>
      </c>
      <c r="R664" s="136">
        <f>Q664*H664</f>
        <v>0</v>
      </c>
      <c r="S664" s="136">
        <v>0</v>
      </c>
      <c r="T664" s="137">
        <f>S664*H664</f>
        <v>0</v>
      </c>
      <c r="AR664" s="138" t="s">
        <v>159</v>
      </c>
      <c r="AT664" s="138" t="s">
        <v>154</v>
      </c>
      <c r="AU664" s="138" t="s">
        <v>81</v>
      </c>
      <c r="AY664" s="17" t="s">
        <v>152</v>
      </c>
      <c r="BE664" s="139">
        <f>IF(N664="základní",J664,0)</f>
        <v>0</v>
      </c>
      <c r="BF664" s="139">
        <f>IF(N664="snížená",J664,0)</f>
        <v>0</v>
      </c>
      <c r="BG664" s="139">
        <f>IF(N664="zákl. přenesená",J664,0)</f>
        <v>0</v>
      </c>
      <c r="BH664" s="139">
        <f>IF(N664="sníž. přenesená",J664,0)</f>
        <v>0</v>
      </c>
      <c r="BI664" s="139">
        <f>IF(N664="nulová",J664,0)</f>
        <v>0</v>
      </c>
      <c r="BJ664" s="17" t="s">
        <v>79</v>
      </c>
      <c r="BK664" s="139">
        <f>ROUND(I664*H664,2)</f>
        <v>0</v>
      </c>
      <c r="BL664" s="17" t="s">
        <v>159</v>
      </c>
      <c r="BM664" s="138" t="s">
        <v>1116</v>
      </c>
    </row>
    <row r="665" spans="2:65" s="1" customFormat="1">
      <c r="B665" s="32"/>
      <c r="D665" s="140" t="s">
        <v>161</v>
      </c>
      <c r="F665" s="141" t="s">
        <v>1117</v>
      </c>
      <c r="I665" s="142"/>
      <c r="L665" s="32"/>
      <c r="M665" s="143"/>
      <c r="T665" s="53"/>
      <c r="AT665" s="17" t="s">
        <v>161</v>
      </c>
      <c r="AU665" s="17" t="s">
        <v>81</v>
      </c>
    </row>
    <row r="666" spans="2:65" s="12" customFormat="1">
      <c r="B666" s="144"/>
      <c r="D666" s="145" t="s">
        <v>163</v>
      </c>
      <c r="E666" s="146" t="s">
        <v>19</v>
      </c>
      <c r="F666" s="147" t="s">
        <v>1118</v>
      </c>
      <c r="H666" s="148">
        <v>91.2</v>
      </c>
      <c r="I666" s="149"/>
      <c r="L666" s="144"/>
      <c r="M666" s="150"/>
      <c r="T666" s="151"/>
      <c r="AT666" s="146" t="s">
        <v>163</v>
      </c>
      <c r="AU666" s="146" t="s">
        <v>81</v>
      </c>
      <c r="AV666" s="12" t="s">
        <v>81</v>
      </c>
      <c r="AW666" s="12" t="s">
        <v>33</v>
      </c>
      <c r="AX666" s="12" t="s">
        <v>79</v>
      </c>
      <c r="AY666" s="146" t="s">
        <v>152</v>
      </c>
    </row>
    <row r="667" spans="2:65" s="1" customFormat="1" ht="24.15" customHeight="1">
      <c r="B667" s="32"/>
      <c r="C667" s="127" t="s">
        <v>1119</v>
      </c>
      <c r="D667" s="127" t="s">
        <v>154</v>
      </c>
      <c r="E667" s="128" t="s">
        <v>1120</v>
      </c>
      <c r="F667" s="129" t="s">
        <v>1121</v>
      </c>
      <c r="G667" s="130" t="s">
        <v>220</v>
      </c>
      <c r="H667" s="131">
        <v>1.2989999999999999</v>
      </c>
      <c r="I667" s="132"/>
      <c r="J667" s="133">
        <f>ROUND(I667*H667,2)</f>
        <v>0</v>
      </c>
      <c r="K667" s="129" t="s">
        <v>158</v>
      </c>
      <c r="L667" s="32"/>
      <c r="M667" s="134" t="s">
        <v>19</v>
      </c>
      <c r="N667" s="135" t="s">
        <v>42</v>
      </c>
      <c r="P667" s="136">
        <f>O667*H667</f>
        <v>0</v>
      </c>
      <c r="Q667" s="136">
        <v>1.0516799999999999</v>
      </c>
      <c r="R667" s="136">
        <f>Q667*H667</f>
        <v>1.36613232</v>
      </c>
      <c r="S667" s="136">
        <v>0</v>
      </c>
      <c r="T667" s="137">
        <f>S667*H667</f>
        <v>0</v>
      </c>
      <c r="AR667" s="138" t="s">
        <v>159</v>
      </c>
      <c r="AT667" s="138" t="s">
        <v>154</v>
      </c>
      <c r="AU667" s="138" t="s">
        <v>81</v>
      </c>
      <c r="AY667" s="17" t="s">
        <v>152</v>
      </c>
      <c r="BE667" s="139">
        <f>IF(N667="základní",J667,0)</f>
        <v>0</v>
      </c>
      <c r="BF667" s="139">
        <f>IF(N667="snížená",J667,0)</f>
        <v>0</v>
      </c>
      <c r="BG667" s="139">
        <f>IF(N667="zákl. přenesená",J667,0)</f>
        <v>0</v>
      </c>
      <c r="BH667" s="139">
        <f>IF(N667="sníž. přenesená",J667,0)</f>
        <v>0</v>
      </c>
      <c r="BI667" s="139">
        <f>IF(N667="nulová",J667,0)</f>
        <v>0</v>
      </c>
      <c r="BJ667" s="17" t="s">
        <v>79</v>
      </c>
      <c r="BK667" s="139">
        <f>ROUND(I667*H667,2)</f>
        <v>0</v>
      </c>
      <c r="BL667" s="17" t="s">
        <v>159</v>
      </c>
      <c r="BM667" s="138" t="s">
        <v>1122</v>
      </c>
    </row>
    <row r="668" spans="2:65" s="1" customFormat="1">
      <c r="B668" s="32"/>
      <c r="D668" s="140" t="s">
        <v>161</v>
      </c>
      <c r="F668" s="141" t="s">
        <v>1123</v>
      </c>
      <c r="I668" s="142"/>
      <c r="L668" s="32"/>
      <c r="M668" s="143"/>
      <c r="T668" s="53"/>
      <c r="AT668" s="17" t="s">
        <v>161</v>
      </c>
      <c r="AU668" s="17" t="s">
        <v>81</v>
      </c>
    </row>
    <row r="669" spans="2:65" s="12" customFormat="1">
      <c r="B669" s="144"/>
      <c r="D669" s="145" t="s">
        <v>163</v>
      </c>
      <c r="E669" s="146" t="s">
        <v>19</v>
      </c>
      <c r="F669" s="147" t="s">
        <v>1124</v>
      </c>
      <c r="H669" s="148">
        <v>1.054</v>
      </c>
      <c r="I669" s="149"/>
      <c r="L669" s="144"/>
      <c r="M669" s="150"/>
      <c r="T669" s="151"/>
      <c r="AT669" s="146" t="s">
        <v>163</v>
      </c>
      <c r="AU669" s="146" t="s">
        <v>81</v>
      </c>
      <c r="AV669" s="12" t="s">
        <v>81</v>
      </c>
      <c r="AW669" s="12" t="s">
        <v>33</v>
      </c>
      <c r="AX669" s="12" t="s">
        <v>71</v>
      </c>
      <c r="AY669" s="146" t="s">
        <v>152</v>
      </c>
    </row>
    <row r="670" spans="2:65" s="12" customFormat="1">
      <c r="B670" s="144"/>
      <c r="D670" s="145" t="s">
        <v>163</v>
      </c>
      <c r="E670" s="146" t="s">
        <v>19</v>
      </c>
      <c r="F670" s="147" t="s">
        <v>1125</v>
      </c>
      <c r="H670" s="148">
        <v>0.245</v>
      </c>
      <c r="I670" s="149"/>
      <c r="L670" s="144"/>
      <c r="M670" s="150"/>
      <c r="T670" s="151"/>
      <c r="AT670" s="146" t="s">
        <v>163</v>
      </c>
      <c r="AU670" s="146" t="s">
        <v>81</v>
      </c>
      <c r="AV670" s="12" t="s">
        <v>81</v>
      </c>
      <c r="AW670" s="12" t="s">
        <v>33</v>
      </c>
      <c r="AX670" s="12" t="s">
        <v>71</v>
      </c>
      <c r="AY670" s="146" t="s">
        <v>152</v>
      </c>
    </row>
    <row r="671" spans="2:65" s="13" customFormat="1">
      <c r="B671" s="152"/>
      <c r="D671" s="145" t="s">
        <v>163</v>
      </c>
      <c r="E671" s="153" t="s">
        <v>19</v>
      </c>
      <c r="F671" s="154" t="s">
        <v>281</v>
      </c>
      <c r="H671" s="155">
        <v>1.2989999999999999</v>
      </c>
      <c r="I671" s="156"/>
      <c r="L671" s="152"/>
      <c r="M671" s="157"/>
      <c r="T671" s="158"/>
      <c r="AT671" s="153" t="s">
        <v>163</v>
      </c>
      <c r="AU671" s="153" t="s">
        <v>81</v>
      </c>
      <c r="AV671" s="13" t="s">
        <v>159</v>
      </c>
      <c r="AW671" s="13" t="s">
        <v>33</v>
      </c>
      <c r="AX671" s="13" t="s">
        <v>79</v>
      </c>
      <c r="AY671" s="153" t="s">
        <v>152</v>
      </c>
    </row>
    <row r="672" spans="2:65" s="11" customFormat="1" ht="22.8" customHeight="1">
      <c r="B672" s="115"/>
      <c r="D672" s="116" t="s">
        <v>70</v>
      </c>
      <c r="E672" s="125" t="s">
        <v>1126</v>
      </c>
      <c r="F672" s="125" t="s">
        <v>1127</v>
      </c>
      <c r="I672" s="118"/>
      <c r="J672" s="126">
        <f>BK672</f>
        <v>0</v>
      </c>
      <c r="L672" s="115"/>
      <c r="M672" s="120"/>
      <c r="P672" s="121">
        <f>SUM(P673:P697)</f>
        <v>0</v>
      </c>
      <c r="R672" s="121">
        <f>SUM(R673:R697)</f>
        <v>0</v>
      </c>
      <c r="T672" s="122">
        <f>SUM(T673:T697)</f>
        <v>0</v>
      </c>
      <c r="AR672" s="116" t="s">
        <v>79</v>
      </c>
      <c r="AT672" s="123" t="s">
        <v>70</v>
      </c>
      <c r="AU672" s="123" t="s">
        <v>79</v>
      </c>
      <c r="AY672" s="116" t="s">
        <v>152</v>
      </c>
      <c r="BK672" s="124">
        <f>SUM(BK673:BK697)</f>
        <v>0</v>
      </c>
    </row>
    <row r="673" spans="2:65" s="1" customFormat="1" ht="16.5" customHeight="1">
      <c r="B673" s="32"/>
      <c r="C673" s="127" t="s">
        <v>1128</v>
      </c>
      <c r="D673" s="127" t="s">
        <v>154</v>
      </c>
      <c r="E673" s="128" t="s">
        <v>1129</v>
      </c>
      <c r="F673" s="129" t="s">
        <v>1130</v>
      </c>
      <c r="G673" s="130" t="s">
        <v>220</v>
      </c>
      <c r="H673" s="131">
        <v>147.80199999999999</v>
      </c>
      <c r="I673" s="132"/>
      <c r="J673" s="133">
        <f>ROUND(I673*H673,2)</f>
        <v>0</v>
      </c>
      <c r="K673" s="129" t="s">
        <v>158</v>
      </c>
      <c r="L673" s="32"/>
      <c r="M673" s="134" t="s">
        <v>19</v>
      </c>
      <c r="N673" s="135" t="s">
        <v>42</v>
      </c>
      <c r="P673" s="136">
        <f>O673*H673</f>
        <v>0</v>
      </c>
      <c r="Q673" s="136">
        <v>0</v>
      </c>
      <c r="R673" s="136">
        <f>Q673*H673</f>
        <v>0</v>
      </c>
      <c r="S673" s="136">
        <v>0</v>
      </c>
      <c r="T673" s="137">
        <f>S673*H673</f>
        <v>0</v>
      </c>
      <c r="AR673" s="138" t="s">
        <v>159</v>
      </c>
      <c r="AT673" s="138" t="s">
        <v>154</v>
      </c>
      <c r="AU673" s="138" t="s">
        <v>81</v>
      </c>
      <c r="AY673" s="17" t="s">
        <v>152</v>
      </c>
      <c r="BE673" s="139">
        <f>IF(N673="základní",J673,0)</f>
        <v>0</v>
      </c>
      <c r="BF673" s="139">
        <f>IF(N673="snížená",J673,0)</f>
        <v>0</v>
      </c>
      <c r="BG673" s="139">
        <f>IF(N673="zákl. přenesená",J673,0)</f>
        <v>0</v>
      </c>
      <c r="BH673" s="139">
        <f>IF(N673="sníž. přenesená",J673,0)</f>
        <v>0</v>
      </c>
      <c r="BI673" s="139">
        <f>IF(N673="nulová",J673,0)</f>
        <v>0</v>
      </c>
      <c r="BJ673" s="17" t="s">
        <v>79</v>
      </c>
      <c r="BK673" s="139">
        <f>ROUND(I673*H673,2)</f>
        <v>0</v>
      </c>
      <c r="BL673" s="17" t="s">
        <v>159</v>
      </c>
      <c r="BM673" s="138" t="s">
        <v>1131</v>
      </c>
    </row>
    <row r="674" spans="2:65" s="1" customFormat="1">
      <c r="B674" s="32"/>
      <c r="D674" s="140" t="s">
        <v>161</v>
      </c>
      <c r="F674" s="141" t="s">
        <v>1132</v>
      </c>
      <c r="I674" s="142"/>
      <c r="L674" s="32"/>
      <c r="M674" s="143"/>
      <c r="T674" s="53"/>
      <c r="AT674" s="17" t="s">
        <v>161</v>
      </c>
      <c r="AU674" s="17" t="s">
        <v>81</v>
      </c>
    </row>
    <row r="675" spans="2:65" s="1" customFormat="1" ht="33" customHeight="1">
      <c r="B675" s="32"/>
      <c r="C675" s="127" t="s">
        <v>1133</v>
      </c>
      <c r="D675" s="127" t="s">
        <v>154</v>
      </c>
      <c r="E675" s="128" t="s">
        <v>1134</v>
      </c>
      <c r="F675" s="129" t="s">
        <v>1135</v>
      </c>
      <c r="G675" s="130" t="s">
        <v>220</v>
      </c>
      <c r="H675" s="131">
        <v>147.80199999999999</v>
      </c>
      <c r="I675" s="132"/>
      <c r="J675" s="133">
        <f>ROUND(I675*H675,2)</f>
        <v>0</v>
      </c>
      <c r="K675" s="129" t="s">
        <v>158</v>
      </c>
      <c r="L675" s="32"/>
      <c r="M675" s="134" t="s">
        <v>19</v>
      </c>
      <c r="N675" s="135" t="s">
        <v>42</v>
      </c>
      <c r="P675" s="136">
        <f>O675*H675</f>
        <v>0</v>
      </c>
      <c r="Q675" s="136">
        <v>0</v>
      </c>
      <c r="R675" s="136">
        <f>Q675*H675</f>
        <v>0</v>
      </c>
      <c r="S675" s="136">
        <v>0</v>
      </c>
      <c r="T675" s="137">
        <f>S675*H675</f>
        <v>0</v>
      </c>
      <c r="AR675" s="138" t="s">
        <v>159</v>
      </c>
      <c r="AT675" s="138" t="s">
        <v>154</v>
      </c>
      <c r="AU675" s="138" t="s">
        <v>81</v>
      </c>
      <c r="AY675" s="17" t="s">
        <v>152</v>
      </c>
      <c r="BE675" s="139">
        <f>IF(N675="základní",J675,0)</f>
        <v>0</v>
      </c>
      <c r="BF675" s="139">
        <f>IF(N675="snížená",J675,0)</f>
        <v>0</v>
      </c>
      <c r="BG675" s="139">
        <f>IF(N675="zákl. přenesená",J675,0)</f>
        <v>0</v>
      </c>
      <c r="BH675" s="139">
        <f>IF(N675="sníž. přenesená",J675,0)</f>
        <v>0</v>
      </c>
      <c r="BI675" s="139">
        <f>IF(N675="nulová",J675,0)</f>
        <v>0</v>
      </c>
      <c r="BJ675" s="17" t="s">
        <v>79</v>
      </c>
      <c r="BK675" s="139">
        <f>ROUND(I675*H675,2)</f>
        <v>0</v>
      </c>
      <c r="BL675" s="17" t="s">
        <v>159</v>
      </c>
      <c r="BM675" s="138" t="s">
        <v>1136</v>
      </c>
    </row>
    <row r="676" spans="2:65" s="1" customFormat="1">
      <c r="B676" s="32"/>
      <c r="D676" s="140" t="s">
        <v>161</v>
      </c>
      <c r="F676" s="141" t="s">
        <v>1137</v>
      </c>
      <c r="I676" s="142"/>
      <c r="L676" s="32"/>
      <c r="M676" s="143"/>
      <c r="T676" s="53"/>
      <c r="AT676" s="17" t="s">
        <v>161</v>
      </c>
      <c r="AU676" s="17" t="s">
        <v>81</v>
      </c>
    </row>
    <row r="677" spans="2:65" s="1" customFormat="1" ht="24.15" customHeight="1">
      <c r="B677" s="32"/>
      <c r="C677" s="127" t="s">
        <v>1138</v>
      </c>
      <c r="D677" s="127" t="s">
        <v>154</v>
      </c>
      <c r="E677" s="128" t="s">
        <v>1139</v>
      </c>
      <c r="F677" s="129" t="s">
        <v>1140</v>
      </c>
      <c r="G677" s="130" t="s">
        <v>220</v>
      </c>
      <c r="H677" s="131">
        <v>2800.79</v>
      </c>
      <c r="I677" s="132"/>
      <c r="J677" s="133">
        <f>ROUND(I677*H677,2)</f>
        <v>0</v>
      </c>
      <c r="K677" s="129" t="s">
        <v>158</v>
      </c>
      <c r="L677" s="32"/>
      <c r="M677" s="134" t="s">
        <v>19</v>
      </c>
      <c r="N677" s="135" t="s">
        <v>42</v>
      </c>
      <c r="P677" s="136">
        <f>O677*H677</f>
        <v>0</v>
      </c>
      <c r="Q677" s="136">
        <v>0</v>
      </c>
      <c r="R677" s="136">
        <f>Q677*H677</f>
        <v>0</v>
      </c>
      <c r="S677" s="136">
        <v>0</v>
      </c>
      <c r="T677" s="137">
        <f>S677*H677</f>
        <v>0</v>
      </c>
      <c r="AR677" s="138" t="s">
        <v>159</v>
      </c>
      <c r="AT677" s="138" t="s">
        <v>154</v>
      </c>
      <c r="AU677" s="138" t="s">
        <v>81</v>
      </c>
      <c r="AY677" s="17" t="s">
        <v>152</v>
      </c>
      <c r="BE677" s="139">
        <f>IF(N677="základní",J677,0)</f>
        <v>0</v>
      </c>
      <c r="BF677" s="139">
        <f>IF(N677="snížená",J677,0)</f>
        <v>0</v>
      </c>
      <c r="BG677" s="139">
        <f>IF(N677="zákl. přenesená",J677,0)</f>
        <v>0</v>
      </c>
      <c r="BH677" s="139">
        <f>IF(N677="sníž. přenesená",J677,0)</f>
        <v>0</v>
      </c>
      <c r="BI677" s="139">
        <f>IF(N677="nulová",J677,0)</f>
        <v>0</v>
      </c>
      <c r="BJ677" s="17" t="s">
        <v>79</v>
      </c>
      <c r="BK677" s="139">
        <f>ROUND(I677*H677,2)</f>
        <v>0</v>
      </c>
      <c r="BL677" s="17" t="s">
        <v>159</v>
      </c>
      <c r="BM677" s="138" t="s">
        <v>1141</v>
      </c>
    </row>
    <row r="678" spans="2:65" s="1" customFormat="1">
      <c r="B678" s="32"/>
      <c r="D678" s="140" t="s">
        <v>161</v>
      </c>
      <c r="F678" s="141" t="s">
        <v>1142</v>
      </c>
      <c r="I678" s="142"/>
      <c r="L678" s="32"/>
      <c r="M678" s="143"/>
      <c r="T678" s="53"/>
      <c r="AT678" s="17" t="s">
        <v>161</v>
      </c>
      <c r="AU678" s="17" t="s">
        <v>81</v>
      </c>
    </row>
    <row r="679" spans="2:65" s="12" customFormat="1">
      <c r="B679" s="144"/>
      <c r="D679" s="145" t="s">
        <v>163</v>
      </c>
      <c r="E679" s="146" t="s">
        <v>19</v>
      </c>
      <c r="F679" s="147" t="s">
        <v>1143</v>
      </c>
      <c r="H679" s="148">
        <v>2800.79</v>
      </c>
      <c r="I679" s="149"/>
      <c r="L679" s="144"/>
      <c r="M679" s="150"/>
      <c r="T679" s="151"/>
      <c r="AT679" s="146" t="s">
        <v>163</v>
      </c>
      <c r="AU679" s="146" t="s">
        <v>81</v>
      </c>
      <c r="AV679" s="12" t="s">
        <v>81</v>
      </c>
      <c r="AW679" s="12" t="s">
        <v>33</v>
      </c>
      <c r="AX679" s="12" t="s">
        <v>79</v>
      </c>
      <c r="AY679" s="146" t="s">
        <v>152</v>
      </c>
    </row>
    <row r="680" spans="2:65" s="1" customFormat="1" ht="16.5" customHeight="1">
      <c r="B680" s="32"/>
      <c r="C680" s="127" t="s">
        <v>1144</v>
      </c>
      <c r="D680" s="127" t="s">
        <v>154</v>
      </c>
      <c r="E680" s="128" t="s">
        <v>1145</v>
      </c>
      <c r="F680" s="129" t="s">
        <v>1146</v>
      </c>
      <c r="G680" s="130" t="s">
        <v>220</v>
      </c>
      <c r="H680" s="131">
        <v>147.80199999999999</v>
      </c>
      <c r="I680" s="132"/>
      <c r="J680" s="133">
        <f>ROUND(I680*H680,2)</f>
        <v>0</v>
      </c>
      <c r="K680" s="129" t="s">
        <v>158</v>
      </c>
      <c r="L680" s="32"/>
      <c r="M680" s="134" t="s">
        <v>19</v>
      </c>
      <c r="N680" s="135" t="s">
        <v>42</v>
      </c>
      <c r="P680" s="136">
        <f>O680*H680</f>
        <v>0</v>
      </c>
      <c r="Q680" s="136">
        <v>0</v>
      </c>
      <c r="R680" s="136">
        <f>Q680*H680</f>
        <v>0</v>
      </c>
      <c r="S680" s="136">
        <v>0</v>
      </c>
      <c r="T680" s="137">
        <f>S680*H680</f>
        <v>0</v>
      </c>
      <c r="AR680" s="138" t="s">
        <v>159</v>
      </c>
      <c r="AT680" s="138" t="s">
        <v>154</v>
      </c>
      <c r="AU680" s="138" t="s">
        <v>81</v>
      </c>
      <c r="AY680" s="17" t="s">
        <v>152</v>
      </c>
      <c r="BE680" s="139">
        <f>IF(N680="základní",J680,0)</f>
        <v>0</v>
      </c>
      <c r="BF680" s="139">
        <f>IF(N680="snížená",J680,0)</f>
        <v>0</v>
      </c>
      <c r="BG680" s="139">
        <f>IF(N680="zákl. přenesená",J680,0)</f>
        <v>0</v>
      </c>
      <c r="BH680" s="139">
        <f>IF(N680="sníž. přenesená",J680,0)</f>
        <v>0</v>
      </c>
      <c r="BI680" s="139">
        <f>IF(N680="nulová",J680,0)</f>
        <v>0</v>
      </c>
      <c r="BJ680" s="17" t="s">
        <v>79</v>
      </c>
      <c r="BK680" s="139">
        <f>ROUND(I680*H680,2)</f>
        <v>0</v>
      </c>
      <c r="BL680" s="17" t="s">
        <v>159</v>
      </c>
      <c r="BM680" s="138" t="s">
        <v>1147</v>
      </c>
    </row>
    <row r="681" spans="2:65" s="1" customFormat="1">
      <c r="B681" s="32"/>
      <c r="D681" s="140" t="s">
        <v>161</v>
      </c>
      <c r="F681" s="141" t="s">
        <v>1148</v>
      </c>
      <c r="I681" s="142"/>
      <c r="L681" s="32"/>
      <c r="M681" s="143"/>
      <c r="T681" s="53"/>
      <c r="AT681" s="17" t="s">
        <v>161</v>
      </c>
      <c r="AU681" s="17" t="s">
        <v>81</v>
      </c>
    </row>
    <row r="682" spans="2:65" s="1" customFormat="1" ht="44.25" customHeight="1">
      <c r="B682" s="32"/>
      <c r="C682" s="127" t="s">
        <v>1149</v>
      </c>
      <c r="D682" s="127" t="s">
        <v>154</v>
      </c>
      <c r="E682" s="128" t="s">
        <v>1150</v>
      </c>
      <c r="F682" s="129" t="s">
        <v>1151</v>
      </c>
      <c r="G682" s="130" t="s">
        <v>220</v>
      </c>
      <c r="H682" s="131">
        <v>147.80199999999999</v>
      </c>
      <c r="I682" s="132"/>
      <c r="J682" s="133">
        <f>ROUND(I682*H682,2)</f>
        <v>0</v>
      </c>
      <c r="K682" s="129" t="s">
        <v>158</v>
      </c>
      <c r="L682" s="32"/>
      <c r="M682" s="134" t="s">
        <v>19</v>
      </c>
      <c r="N682" s="135" t="s">
        <v>42</v>
      </c>
      <c r="P682" s="136">
        <f>O682*H682</f>
        <v>0</v>
      </c>
      <c r="Q682" s="136">
        <v>0</v>
      </c>
      <c r="R682" s="136">
        <f>Q682*H682</f>
        <v>0</v>
      </c>
      <c r="S682" s="136">
        <v>0</v>
      </c>
      <c r="T682" s="137">
        <f>S682*H682</f>
        <v>0</v>
      </c>
      <c r="AR682" s="138" t="s">
        <v>159</v>
      </c>
      <c r="AT682" s="138" t="s">
        <v>154</v>
      </c>
      <c r="AU682" s="138" t="s">
        <v>81</v>
      </c>
      <c r="AY682" s="17" t="s">
        <v>152</v>
      </c>
      <c r="BE682" s="139">
        <f>IF(N682="základní",J682,0)</f>
        <v>0</v>
      </c>
      <c r="BF682" s="139">
        <f>IF(N682="snížená",J682,0)</f>
        <v>0</v>
      </c>
      <c r="BG682" s="139">
        <f>IF(N682="zákl. přenesená",J682,0)</f>
        <v>0</v>
      </c>
      <c r="BH682" s="139">
        <f>IF(N682="sníž. přenesená",J682,0)</f>
        <v>0</v>
      </c>
      <c r="BI682" s="139">
        <f>IF(N682="nulová",J682,0)</f>
        <v>0</v>
      </c>
      <c r="BJ682" s="17" t="s">
        <v>79</v>
      </c>
      <c r="BK682" s="139">
        <f>ROUND(I682*H682,2)</f>
        <v>0</v>
      </c>
      <c r="BL682" s="17" t="s">
        <v>159</v>
      </c>
      <c r="BM682" s="138" t="s">
        <v>1152</v>
      </c>
    </row>
    <row r="683" spans="2:65" s="1" customFormat="1">
      <c r="B683" s="32"/>
      <c r="D683" s="140" t="s">
        <v>161</v>
      </c>
      <c r="F683" s="141" t="s">
        <v>1153</v>
      </c>
      <c r="I683" s="142"/>
      <c r="L683" s="32"/>
      <c r="M683" s="143"/>
      <c r="T683" s="53"/>
      <c r="AT683" s="17" t="s">
        <v>161</v>
      </c>
      <c r="AU683" s="17" t="s">
        <v>81</v>
      </c>
    </row>
    <row r="684" spans="2:65" s="1" customFormat="1" ht="37.799999999999997" customHeight="1">
      <c r="B684" s="32"/>
      <c r="C684" s="127" t="s">
        <v>1154</v>
      </c>
      <c r="D684" s="127" t="s">
        <v>154</v>
      </c>
      <c r="E684" s="128" t="s">
        <v>1155</v>
      </c>
      <c r="F684" s="129" t="s">
        <v>1156</v>
      </c>
      <c r="G684" s="130" t="s">
        <v>220</v>
      </c>
      <c r="H684" s="131">
        <v>1</v>
      </c>
      <c r="I684" s="132"/>
      <c r="J684" s="133">
        <f>ROUND(I684*H684,2)</f>
        <v>0</v>
      </c>
      <c r="K684" s="129" t="s">
        <v>158</v>
      </c>
      <c r="L684" s="32"/>
      <c r="M684" s="134" t="s">
        <v>19</v>
      </c>
      <c r="N684" s="135" t="s">
        <v>42</v>
      </c>
      <c r="P684" s="136">
        <f>O684*H684</f>
        <v>0</v>
      </c>
      <c r="Q684" s="136">
        <v>0</v>
      </c>
      <c r="R684" s="136">
        <f>Q684*H684</f>
        <v>0</v>
      </c>
      <c r="S684" s="136">
        <v>0</v>
      </c>
      <c r="T684" s="137">
        <f>S684*H684</f>
        <v>0</v>
      </c>
      <c r="AR684" s="138" t="s">
        <v>159</v>
      </c>
      <c r="AT684" s="138" t="s">
        <v>154</v>
      </c>
      <c r="AU684" s="138" t="s">
        <v>81</v>
      </c>
      <c r="AY684" s="17" t="s">
        <v>152</v>
      </c>
      <c r="BE684" s="139">
        <f>IF(N684="základní",J684,0)</f>
        <v>0</v>
      </c>
      <c r="BF684" s="139">
        <f>IF(N684="snížená",J684,0)</f>
        <v>0</v>
      </c>
      <c r="BG684" s="139">
        <f>IF(N684="zákl. přenesená",J684,0)</f>
        <v>0</v>
      </c>
      <c r="BH684" s="139">
        <f>IF(N684="sníž. přenesená",J684,0)</f>
        <v>0</v>
      </c>
      <c r="BI684" s="139">
        <f>IF(N684="nulová",J684,0)</f>
        <v>0</v>
      </c>
      <c r="BJ684" s="17" t="s">
        <v>79</v>
      </c>
      <c r="BK684" s="139">
        <f>ROUND(I684*H684,2)</f>
        <v>0</v>
      </c>
      <c r="BL684" s="17" t="s">
        <v>159</v>
      </c>
      <c r="BM684" s="138" t="s">
        <v>1157</v>
      </c>
    </row>
    <row r="685" spans="2:65" s="1" customFormat="1">
      <c r="B685" s="32"/>
      <c r="D685" s="140" t="s">
        <v>161</v>
      </c>
      <c r="F685" s="141" t="s">
        <v>1158</v>
      </c>
      <c r="I685" s="142"/>
      <c r="L685" s="32"/>
      <c r="M685" s="143"/>
      <c r="T685" s="53"/>
      <c r="AT685" s="17" t="s">
        <v>161</v>
      </c>
      <c r="AU685" s="17" t="s">
        <v>81</v>
      </c>
    </row>
    <row r="686" spans="2:65" s="12" customFormat="1">
      <c r="B686" s="144"/>
      <c r="D686" s="145" t="s">
        <v>163</v>
      </c>
      <c r="E686" s="146" t="s">
        <v>19</v>
      </c>
      <c r="F686" s="147" t="s">
        <v>1159</v>
      </c>
      <c r="H686" s="148">
        <v>1</v>
      </c>
      <c r="I686" s="149"/>
      <c r="L686" s="144"/>
      <c r="M686" s="150"/>
      <c r="T686" s="151"/>
      <c r="AT686" s="146" t="s">
        <v>163</v>
      </c>
      <c r="AU686" s="146" t="s">
        <v>81</v>
      </c>
      <c r="AV686" s="12" t="s">
        <v>81</v>
      </c>
      <c r="AW686" s="12" t="s">
        <v>33</v>
      </c>
      <c r="AX686" s="12" t="s">
        <v>79</v>
      </c>
      <c r="AY686" s="146" t="s">
        <v>152</v>
      </c>
    </row>
    <row r="687" spans="2:65" s="1" customFormat="1" ht="44.25" customHeight="1">
      <c r="B687" s="32"/>
      <c r="C687" s="127" t="s">
        <v>1160</v>
      </c>
      <c r="D687" s="127" t="s">
        <v>154</v>
      </c>
      <c r="E687" s="128" t="s">
        <v>1161</v>
      </c>
      <c r="F687" s="129" t="s">
        <v>1162</v>
      </c>
      <c r="G687" s="130" t="s">
        <v>220</v>
      </c>
      <c r="H687" s="131">
        <v>3.5</v>
      </c>
      <c r="I687" s="132"/>
      <c r="J687" s="133">
        <f>ROUND(I687*H687,2)</f>
        <v>0</v>
      </c>
      <c r="K687" s="129" t="s">
        <v>158</v>
      </c>
      <c r="L687" s="32"/>
      <c r="M687" s="134" t="s">
        <v>19</v>
      </c>
      <c r="N687" s="135" t="s">
        <v>42</v>
      </c>
      <c r="P687" s="136">
        <f>O687*H687</f>
        <v>0</v>
      </c>
      <c r="Q687" s="136">
        <v>0</v>
      </c>
      <c r="R687" s="136">
        <f>Q687*H687</f>
        <v>0</v>
      </c>
      <c r="S687" s="136">
        <v>0</v>
      </c>
      <c r="T687" s="137">
        <f>S687*H687</f>
        <v>0</v>
      </c>
      <c r="AR687" s="138" t="s">
        <v>159</v>
      </c>
      <c r="AT687" s="138" t="s">
        <v>154</v>
      </c>
      <c r="AU687" s="138" t="s">
        <v>81</v>
      </c>
      <c r="AY687" s="17" t="s">
        <v>152</v>
      </c>
      <c r="BE687" s="139">
        <f>IF(N687="základní",J687,0)</f>
        <v>0</v>
      </c>
      <c r="BF687" s="139">
        <f>IF(N687="snížená",J687,0)</f>
        <v>0</v>
      </c>
      <c r="BG687" s="139">
        <f>IF(N687="zákl. přenesená",J687,0)</f>
        <v>0</v>
      </c>
      <c r="BH687" s="139">
        <f>IF(N687="sníž. přenesená",J687,0)</f>
        <v>0</v>
      </c>
      <c r="BI687" s="139">
        <f>IF(N687="nulová",J687,0)</f>
        <v>0</v>
      </c>
      <c r="BJ687" s="17" t="s">
        <v>79</v>
      </c>
      <c r="BK687" s="139">
        <f>ROUND(I687*H687,2)</f>
        <v>0</v>
      </c>
      <c r="BL687" s="17" t="s">
        <v>159</v>
      </c>
      <c r="BM687" s="138" t="s">
        <v>1163</v>
      </c>
    </row>
    <row r="688" spans="2:65" s="1" customFormat="1">
      <c r="B688" s="32"/>
      <c r="D688" s="140" t="s">
        <v>161</v>
      </c>
      <c r="F688" s="141" t="s">
        <v>1164</v>
      </c>
      <c r="I688" s="142"/>
      <c r="L688" s="32"/>
      <c r="M688" s="143"/>
      <c r="T688" s="53"/>
      <c r="AT688" s="17" t="s">
        <v>161</v>
      </c>
      <c r="AU688" s="17" t="s">
        <v>81</v>
      </c>
    </row>
    <row r="689" spans="2:65" s="12" customFormat="1">
      <c r="B689" s="144"/>
      <c r="D689" s="145" t="s">
        <v>163</v>
      </c>
      <c r="E689" s="146" t="s">
        <v>19</v>
      </c>
      <c r="F689" s="147" t="s">
        <v>1165</v>
      </c>
      <c r="H689" s="148">
        <v>2.4</v>
      </c>
      <c r="I689" s="149"/>
      <c r="L689" s="144"/>
      <c r="M689" s="150"/>
      <c r="T689" s="151"/>
      <c r="AT689" s="146" t="s">
        <v>163</v>
      </c>
      <c r="AU689" s="146" t="s">
        <v>81</v>
      </c>
      <c r="AV689" s="12" t="s">
        <v>81</v>
      </c>
      <c r="AW689" s="12" t="s">
        <v>33</v>
      </c>
      <c r="AX689" s="12" t="s">
        <v>71</v>
      </c>
      <c r="AY689" s="146" t="s">
        <v>152</v>
      </c>
    </row>
    <row r="690" spans="2:65" s="12" customFormat="1">
      <c r="B690" s="144"/>
      <c r="D690" s="145" t="s">
        <v>163</v>
      </c>
      <c r="E690" s="146" t="s">
        <v>19</v>
      </c>
      <c r="F690" s="147" t="s">
        <v>1166</v>
      </c>
      <c r="H690" s="148">
        <v>1.1000000000000001</v>
      </c>
      <c r="I690" s="149"/>
      <c r="L690" s="144"/>
      <c r="M690" s="150"/>
      <c r="T690" s="151"/>
      <c r="AT690" s="146" t="s">
        <v>163</v>
      </c>
      <c r="AU690" s="146" t="s">
        <v>81</v>
      </c>
      <c r="AV690" s="12" t="s">
        <v>81</v>
      </c>
      <c r="AW690" s="12" t="s">
        <v>33</v>
      </c>
      <c r="AX690" s="12" t="s">
        <v>71</v>
      </c>
      <c r="AY690" s="146" t="s">
        <v>152</v>
      </c>
    </row>
    <row r="691" spans="2:65" s="13" customFormat="1">
      <c r="B691" s="152"/>
      <c r="D691" s="145" t="s">
        <v>163</v>
      </c>
      <c r="E691" s="153" t="s">
        <v>19</v>
      </c>
      <c r="F691" s="154" t="s">
        <v>281</v>
      </c>
      <c r="H691" s="155">
        <v>3.5</v>
      </c>
      <c r="I691" s="156"/>
      <c r="L691" s="152"/>
      <c r="M691" s="157"/>
      <c r="T691" s="158"/>
      <c r="AT691" s="153" t="s">
        <v>163</v>
      </c>
      <c r="AU691" s="153" t="s">
        <v>81</v>
      </c>
      <c r="AV691" s="13" t="s">
        <v>159</v>
      </c>
      <c r="AW691" s="13" t="s">
        <v>33</v>
      </c>
      <c r="AX691" s="13" t="s">
        <v>79</v>
      </c>
      <c r="AY691" s="153" t="s">
        <v>152</v>
      </c>
    </row>
    <row r="692" spans="2:65" s="1" customFormat="1" ht="44.25" customHeight="1">
      <c r="B692" s="32"/>
      <c r="C692" s="127" t="s">
        <v>1167</v>
      </c>
      <c r="D692" s="127" t="s">
        <v>154</v>
      </c>
      <c r="E692" s="128" t="s">
        <v>1168</v>
      </c>
      <c r="F692" s="129" t="s">
        <v>1169</v>
      </c>
      <c r="G692" s="130" t="s">
        <v>220</v>
      </c>
      <c r="H692" s="131">
        <v>36.68</v>
      </c>
      <c r="I692" s="132"/>
      <c r="J692" s="133">
        <f>ROUND(I692*H692,2)</f>
        <v>0</v>
      </c>
      <c r="K692" s="129" t="s">
        <v>158</v>
      </c>
      <c r="L692" s="32"/>
      <c r="M692" s="134" t="s">
        <v>19</v>
      </c>
      <c r="N692" s="135" t="s">
        <v>42</v>
      </c>
      <c r="P692" s="136">
        <f>O692*H692</f>
        <v>0</v>
      </c>
      <c r="Q692" s="136">
        <v>0</v>
      </c>
      <c r="R692" s="136">
        <f>Q692*H692</f>
        <v>0</v>
      </c>
      <c r="S692" s="136">
        <v>0</v>
      </c>
      <c r="T692" s="137">
        <f>S692*H692</f>
        <v>0</v>
      </c>
      <c r="AR692" s="138" t="s">
        <v>159</v>
      </c>
      <c r="AT692" s="138" t="s">
        <v>154</v>
      </c>
      <c r="AU692" s="138" t="s">
        <v>81</v>
      </c>
      <c r="AY692" s="17" t="s">
        <v>152</v>
      </c>
      <c r="BE692" s="139">
        <f>IF(N692="základní",J692,0)</f>
        <v>0</v>
      </c>
      <c r="BF692" s="139">
        <f>IF(N692="snížená",J692,0)</f>
        <v>0</v>
      </c>
      <c r="BG692" s="139">
        <f>IF(N692="zákl. přenesená",J692,0)</f>
        <v>0</v>
      </c>
      <c r="BH692" s="139">
        <f>IF(N692="sníž. přenesená",J692,0)</f>
        <v>0</v>
      </c>
      <c r="BI692" s="139">
        <f>IF(N692="nulová",J692,0)</f>
        <v>0</v>
      </c>
      <c r="BJ692" s="17" t="s">
        <v>79</v>
      </c>
      <c r="BK692" s="139">
        <f>ROUND(I692*H692,2)</f>
        <v>0</v>
      </c>
      <c r="BL692" s="17" t="s">
        <v>159</v>
      </c>
      <c r="BM692" s="138" t="s">
        <v>1170</v>
      </c>
    </row>
    <row r="693" spans="2:65" s="1" customFormat="1">
      <c r="B693" s="32"/>
      <c r="D693" s="140" t="s">
        <v>161</v>
      </c>
      <c r="F693" s="141" t="s">
        <v>1171</v>
      </c>
      <c r="I693" s="142"/>
      <c r="L693" s="32"/>
      <c r="M693" s="143"/>
      <c r="T693" s="53"/>
      <c r="AT693" s="17" t="s">
        <v>161</v>
      </c>
      <c r="AU693" s="17" t="s">
        <v>81</v>
      </c>
    </row>
    <row r="694" spans="2:65" s="12" customFormat="1">
      <c r="B694" s="144"/>
      <c r="D694" s="145" t="s">
        <v>163</v>
      </c>
      <c r="E694" s="146" t="s">
        <v>19</v>
      </c>
      <c r="F694" s="147" t="s">
        <v>1172</v>
      </c>
      <c r="H694" s="148">
        <v>36.68</v>
      </c>
      <c r="I694" s="149"/>
      <c r="L694" s="144"/>
      <c r="M694" s="150"/>
      <c r="T694" s="151"/>
      <c r="AT694" s="146" t="s">
        <v>163</v>
      </c>
      <c r="AU694" s="146" t="s">
        <v>81</v>
      </c>
      <c r="AV694" s="12" t="s">
        <v>81</v>
      </c>
      <c r="AW694" s="12" t="s">
        <v>33</v>
      </c>
      <c r="AX694" s="12" t="s">
        <v>79</v>
      </c>
      <c r="AY694" s="146" t="s">
        <v>152</v>
      </c>
    </row>
    <row r="695" spans="2:65" s="1" customFormat="1" ht="55.5" customHeight="1">
      <c r="B695" s="32"/>
      <c r="C695" s="127" t="s">
        <v>1173</v>
      </c>
      <c r="D695" s="127" t="s">
        <v>154</v>
      </c>
      <c r="E695" s="128" t="s">
        <v>1174</v>
      </c>
      <c r="F695" s="129" t="s">
        <v>1175</v>
      </c>
      <c r="G695" s="130" t="s">
        <v>220</v>
      </c>
      <c r="H695" s="131">
        <v>99.75</v>
      </c>
      <c r="I695" s="132"/>
      <c r="J695" s="133">
        <f>ROUND(I695*H695,2)</f>
        <v>0</v>
      </c>
      <c r="K695" s="129" t="s">
        <v>158</v>
      </c>
      <c r="L695" s="32"/>
      <c r="M695" s="134" t="s">
        <v>19</v>
      </c>
      <c r="N695" s="135" t="s">
        <v>42</v>
      </c>
      <c r="P695" s="136">
        <f>O695*H695</f>
        <v>0</v>
      </c>
      <c r="Q695" s="136">
        <v>0</v>
      </c>
      <c r="R695" s="136">
        <f>Q695*H695</f>
        <v>0</v>
      </c>
      <c r="S695" s="136">
        <v>0</v>
      </c>
      <c r="T695" s="137">
        <f>S695*H695</f>
        <v>0</v>
      </c>
      <c r="AR695" s="138" t="s">
        <v>159</v>
      </c>
      <c r="AT695" s="138" t="s">
        <v>154</v>
      </c>
      <c r="AU695" s="138" t="s">
        <v>81</v>
      </c>
      <c r="AY695" s="17" t="s">
        <v>152</v>
      </c>
      <c r="BE695" s="139">
        <f>IF(N695="základní",J695,0)</f>
        <v>0</v>
      </c>
      <c r="BF695" s="139">
        <f>IF(N695="snížená",J695,0)</f>
        <v>0</v>
      </c>
      <c r="BG695" s="139">
        <f>IF(N695="zákl. přenesená",J695,0)</f>
        <v>0</v>
      </c>
      <c r="BH695" s="139">
        <f>IF(N695="sníž. přenesená",J695,0)</f>
        <v>0</v>
      </c>
      <c r="BI695" s="139">
        <f>IF(N695="nulová",J695,0)</f>
        <v>0</v>
      </c>
      <c r="BJ695" s="17" t="s">
        <v>79</v>
      </c>
      <c r="BK695" s="139">
        <f>ROUND(I695*H695,2)</f>
        <v>0</v>
      </c>
      <c r="BL695" s="17" t="s">
        <v>159</v>
      </c>
      <c r="BM695" s="138" t="s">
        <v>1176</v>
      </c>
    </row>
    <row r="696" spans="2:65" s="1" customFormat="1">
      <c r="B696" s="32"/>
      <c r="D696" s="140" t="s">
        <v>161</v>
      </c>
      <c r="F696" s="141" t="s">
        <v>1177</v>
      </c>
      <c r="I696" s="142"/>
      <c r="L696" s="32"/>
      <c r="M696" s="143"/>
      <c r="T696" s="53"/>
      <c r="AT696" s="17" t="s">
        <v>161</v>
      </c>
      <c r="AU696" s="17" t="s">
        <v>81</v>
      </c>
    </row>
    <row r="697" spans="2:65" s="12" customFormat="1">
      <c r="B697" s="144"/>
      <c r="D697" s="145" t="s">
        <v>163</v>
      </c>
      <c r="E697" s="146" t="s">
        <v>19</v>
      </c>
      <c r="F697" s="147" t="s">
        <v>1178</v>
      </c>
      <c r="H697" s="148">
        <v>99.75</v>
      </c>
      <c r="I697" s="149"/>
      <c r="L697" s="144"/>
      <c r="M697" s="150"/>
      <c r="T697" s="151"/>
      <c r="AT697" s="146" t="s">
        <v>163</v>
      </c>
      <c r="AU697" s="146" t="s">
        <v>81</v>
      </c>
      <c r="AV697" s="12" t="s">
        <v>81</v>
      </c>
      <c r="AW697" s="12" t="s">
        <v>33</v>
      </c>
      <c r="AX697" s="12" t="s">
        <v>79</v>
      </c>
      <c r="AY697" s="146" t="s">
        <v>152</v>
      </c>
    </row>
    <row r="698" spans="2:65" s="11" customFormat="1" ht="22.8" customHeight="1">
      <c r="B698" s="115"/>
      <c r="D698" s="116" t="s">
        <v>70</v>
      </c>
      <c r="E698" s="125" t="s">
        <v>1179</v>
      </c>
      <c r="F698" s="125" t="s">
        <v>1180</v>
      </c>
      <c r="I698" s="118"/>
      <c r="J698" s="126">
        <f>BK698</f>
        <v>0</v>
      </c>
      <c r="L698" s="115"/>
      <c r="M698" s="120"/>
      <c r="P698" s="121">
        <f>SUM(P699:P703)</f>
        <v>0</v>
      </c>
      <c r="R698" s="121">
        <f>SUM(R699:R703)</f>
        <v>0</v>
      </c>
      <c r="T698" s="122">
        <f>SUM(T699:T703)</f>
        <v>0</v>
      </c>
      <c r="AR698" s="116" t="s">
        <v>79</v>
      </c>
      <c r="AT698" s="123" t="s">
        <v>70</v>
      </c>
      <c r="AU698" s="123" t="s">
        <v>79</v>
      </c>
      <c r="AY698" s="116" t="s">
        <v>152</v>
      </c>
      <c r="BK698" s="124">
        <f>SUM(BK699:BK703)</f>
        <v>0</v>
      </c>
    </row>
    <row r="699" spans="2:65" s="1" customFormat="1" ht="62.7" customHeight="1">
      <c r="B699" s="32"/>
      <c r="C699" s="127" t="s">
        <v>1181</v>
      </c>
      <c r="D699" s="127" t="s">
        <v>154</v>
      </c>
      <c r="E699" s="128" t="s">
        <v>1182</v>
      </c>
      <c r="F699" s="129" t="s">
        <v>1183</v>
      </c>
      <c r="G699" s="130" t="s">
        <v>220</v>
      </c>
      <c r="H699" s="131">
        <v>215.809</v>
      </c>
      <c r="I699" s="132"/>
      <c r="J699" s="133">
        <f>ROUND(I699*H699,2)</f>
        <v>0</v>
      </c>
      <c r="K699" s="129" t="s">
        <v>158</v>
      </c>
      <c r="L699" s="32"/>
      <c r="M699" s="134" t="s">
        <v>19</v>
      </c>
      <c r="N699" s="135" t="s">
        <v>42</v>
      </c>
      <c r="P699" s="136">
        <f>O699*H699</f>
        <v>0</v>
      </c>
      <c r="Q699" s="136">
        <v>0</v>
      </c>
      <c r="R699" s="136">
        <f>Q699*H699</f>
        <v>0</v>
      </c>
      <c r="S699" s="136">
        <v>0</v>
      </c>
      <c r="T699" s="137">
        <f>S699*H699</f>
        <v>0</v>
      </c>
      <c r="AR699" s="138" t="s">
        <v>159</v>
      </c>
      <c r="AT699" s="138" t="s">
        <v>154</v>
      </c>
      <c r="AU699" s="138" t="s">
        <v>81</v>
      </c>
      <c r="AY699" s="17" t="s">
        <v>152</v>
      </c>
      <c r="BE699" s="139">
        <f>IF(N699="základní",J699,0)</f>
        <v>0</v>
      </c>
      <c r="BF699" s="139">
        <f>IF(N699="snížená",J699,0)</f>
        <v>0</v>
      </c>
      <c r="BG699" s="139">
        <f>IF(N699="zákl. přenesená",J699,0)</f>
        <v>0</v>
      </c>
      <c r="BH699" s="139">
        <f>IF(N699="sníž. přenesená",J699,0)</f>
        <v>0</v>
      </c>
      <c r="BI699" s="139">
        <f>IF(N699="nulová",J699,0)</f>
        <v>0</v>
      </c>
      <c r="BJ699" s="17" t="s">
        <v>79</v>
      </c>
      <c r="BK699" s="139">
        <f>ROUND(I699*H699,2)</f>
        <v>0</v>
      </c>
      <c r="BL699" s="17" t="s">
        <v>159</v>
      </c>
      <c r="BM699" s="138" t="s">
        <v>1184</v>
      </c>
    </row>
    <row r="700" spans="2:65" s="1" customFormat="1">
      <c r="B700" s="32"/>
      <c r="D700" s="140" t="s">
        <v>161</v>
      </c>
      <c r="F700" s="141" t="s">
        <v>1185</v>
      </c>
      <c r="I700" s="142"/>
      <c r="L700" s="32"/>
      <c r="M700" s="143"/>
      <c r="T700" s="53"/>
      <c r="AT700" s="17" t="s">
        <v>161</v>
      </c>
      <c r="AU700" s="17" t="s">
        <v>81</v>
      </c>
    </row>
    <row r="701" spans="2:65" s="1" customFormat="1" ht="37.799999999999997" customHeight="1">
      <c r="B701" s="32"/>
      <c r="C701" s="127" t="s">
        <v>1186</v>
      </c>
      <c r="D701" s="127" t="s">
        <v>154</v>
      </c>
      <c r="E701" s="128" t="s">
        <v>1187</v>
      </c>
      <c r="F701" s="129" t="s">
        <v>1188</v>
      </c>
      <c r="G701" s="130" t="s">
        <v>220</v>
      </c>
      <c r="H701" s="131">
        <v>15.497</v>
      </c>
      <c r="I701" s="132"/>
      <c r="J701" s="133">
        <f>ROUND(I701*H701,2)</f>
        <v>0</v>
      </c>
      <c r="K701" s="129" t="s">
        <v>158</v>
      </c>
      <c r="L701" s="32"/>
      <c r="M701" s="134" t="s">
        <v>19</v>
      </c>
      <c r="N701" s="135" t="s">
        <v>42</v>
      </c>
      <c r="P701" s="136">
        <f>O701*H701</f>
        <v>0</v>
      </c>
      <c r="Q701" s="136">
        <v>0</v>
      </c>
      <c r="R701" s="136">
        <f>Q701*H701</f>
        <v>0</v>
      </c>
      <c r="S701" s="136">
        <v>0</v>
      </c>
      <c r="T701" s="137">
        <f>S701*H701</f>
        <v>0</v>
      </c>
      <c r="AR701" s="138" t="s">
        <v>159</v>
      </c>
      <c r="AT701" s="138" t="s">
        <v>154</v>
      </c>
      <c r="AU701" s="138" t="s">
        <v>81</v>
      </c>
      <c r="AY701" s="17" t="s">
        <v>152</v>
      </c>
      <c r="BE701" s="139">
        <f>IF(N701="základní",J701,0)</f>
        <v>0</v>
      </c>
      <c r="BF701" s="139">
        <f>IF(N701="snížená",J701,0)</f>
        <v>0</v>
      </c>
      <c r="BG701" s="139">
        <f>IF(N701="zákl. přenesená",J701,0)</f>
        <v>0</v>
      </c>
      <c r="BH701" s="139">
        <f>IF(N701="sníž. přenesená",J701,0)</f>
        <v>0</v>
      </c>
      <c r="BI701" s="139">
        <f>IF(N701="nulová",J701,0)</f>
        <v>0</v>
      </c>
      <c r="BJ701" s="17" t="s">
        <v>79</v>
      </c>
      <c r="BK701" s="139">
        <f>ROUND(I701*H701,2)</f>
        <v>0</v>
      </c>
      <c r="BL701" s="17" t="s">
        <v>159</v>
      </c>
      <c r="BM701" s="138" t="s">
        <v>1189</v>
      </c>
    </row>
    <row r="702" spans="2:65" s="1" customFormat="1">
      <c r="B702" s="32"/>
      <c r="D702" s="140" t="s">
        <v>161</v>
      </c>
      <c r="F702" s="141" t="s">
        <v>1190</v>
      </c>
      <c r="I702" s="142"/>
      <c r="L702" s="32"/>
      <c r="M702" s="143"/>
      <c r="T702" s="53"/>
      <c r="AT702" s="17" t="s">
        <v>161</v>
      </c>
      <c r="AU702" s="17" t="s">
        <v>81</v>
      </c>
    </row>
    <row r="703" spans="2:65" s="12" customFormat="1">
      <c r="B703" s="144"/>
      <c r="D703" s="145" t="s">
        <v>163</v>
      </c>
      <c r="E703" s="146" t="s">
        <v>19</v>
      </c>
      <c r="F703" s="147" t="s">
        <v>1191</v>
      </c>
      <c r="H703" s="148">
        <v>15.497</v>
      </c>
      <c r="I703" s="149"/>
      <c r="L703" s="144"/>
      <c r="M703" s="150"/>
      <c r="T703" s="151"/>
      <c r="AT703" s="146" t="s">
        <v>163</v>
      </c>
      <c r="AU703" s="146" t="s">
        <v>81</v>
      </c>
      <c r="AV703" s="12" t="s">
        <v>81</v>
      </c>
      <c r="AW703" s="12" t="s">
        <v>33</v>
      </c>
      <c r="AX703" s="12" t="s">
        <v>79</v>
      </c>
      <c r="AY703" s="146" t="s">
        <v>152</v>
      </c>
    </row>
    <row r="704" spans="2:65" s="11" customFormat="1" ht="25.95" customHeight="1">
      <c r="B704" s="115"/>
      <c r="D704" s="116" t="s">
        <v>70</v>
      </c>
      <c r="E704" s="117" t="s">
        <v>1192</v>
      </c>
      <c r="F704" s="117" t="s">
        <v>1193</v>
      </c>
      <c r="I704" s="118"/>
      <c r="J704" s="119">
        <f>BK704</f>
        <v>0</v>
      </c>
      <c r="L704" s="115"/>
      <c r="M704" s="120"/>
      <c r="P704" s="121">
        <f>P705+P730+P734+P778+P803+P807+P902+P952+P1014+P1020+P1095+P1216+P1251+P1274+P1301+P1337+P1357</f>
        <v>0</v>
      </c>
      <c r="R704" s="121">
        <f>R705+R730+R734+R778+R803+R807+R902+R952+R1014+R1020+R1095+R1216+R1251+R1274+R1301+R1337+R1357</f>
        <v>53.493648460428005</v>
      </c>
      <c r="T704" s="122">
        <f>T705+T730+T734+T778+T803+T807+T902+T952+T1014+T1020+T1095+T1216+T1251+T1274+T1301+T1337+T1357</f>
        <v>6.6601077999999987</v>
      </c>
      <c r="AR704" s="116" t="s">
        <v>81</v>
      </c>
      <c r="AT704" s="123" t="s">
        <v>70</v>
      </c>
      <c r="AU704" s="123" t="s">
        <v>71</v>
      </c>
      <c r="AY704" s="116" t="s">
        <v>152</v>
      </c>
      <c r="BK704" s="124">
        <f>BK705+BK730+BK734+BK778+BK803+BK807+BK902+BK952+BK1014+BK1020+BK1095+BK1216+BK1251+BK1274+BK1301+BK1337+BK1357</f>
        <v>0</v>
      </c>
    </row>
    <row r="705" spans="2:65" s="11" customFormat="1" ht="22.8" customHeight="1">
      <c r="B705" s="115"/>
      <c r="D705" s="116" t="s">
        <v>70</v>
      </c>
      <c r="E705" s="125" t="s">
        <v>1194</v>
      </c>
      <c r="F705" s="125" t="s">
        <v>1195</v>
      </c>
      <c r="I705" s="118"/>
      <c r="J705" s="126">
        <f>BK705</f>
        <v>0</v>
      </c>
      <c r="L705" s="115"/>
      <c r="M705" s="120"/>
      <c r="P705" s="121">
        <f>SUM(P706:P729)</f>
        <v>0</v>
      </c>
      <c r="R705" s="121">
        <f>SUM(R706:R729)</f>
        <v>0.52757109999999996</v>
      </c>
      <c r="T705" s="122">
        <f>SUM(T706:T729)</f>
        <v>0</v>
      </c>
      <c r="AR705" s="116" t="s">
        <v>81</v>
      </c>
      <c r="AT705" s="123" t="s">
        <v>70</v>
      </c>
      <c r="AU705" s="123" t="s">
        <v>79</v>
      </c>
      <c r="AY705" s="116" t="s">
        <v>152</v>
      </c>
      <c r="BK705" s="124">
        <f>SUM(BK706:BK729)</f>
        <v>0</v>
      </c>
    </row>
    <row r="706" spans="2:65" s="1" customFormat="1" ht="37.799999999999997" customHeight="1">
      <c r="B706" s="32"/>
      <c r="C706" s="127" t="s">
        <v>1196</v>
      </c>
      <c r="D706" s="127" t="s">
        <v>154</v>
      </c>
      <c r="E706" s="128" t="s">
        <v>1197</v>
      </c>
      <c r="F706" s="129" t="s">
        <v>1198</v>
      </c>
      <c r="G706" s="130" t="s">
        <v>157</v>
      </c>
      <c r="H706" s="131">
        <v>70</v>
      </c>
      <c r="I706" s="132"/>
      <c r="J706" s="133">
        <f>ROUND(I706*H706,2)</f>
        <v>0</v>
      </c>
      <c r="K706" s="129" t="s">
        <v>158</v>
      </c>
      <c r="L706" s="32"/>
      <c r="M706" s="134" t="s">
        <v>19</v>
      </c>
      <c r="N706" s="135" t="s">
        <v>42</v>
      </c>
      <c r="P706" s="136">
        <f>O706*H706</f>
        <v>0</v>
      </c>
      <c r="Q706" s="136">
        <v>0</v>
      </c>
      <c r="R706" s="136">
        <f>Q706*H706</f>
        <v>0</v>
      </c>
      <c r="S706" s="136">
        <v>0</v>
      </c>
      <c r="T706" s="137">
        <f>S706*H706</f>
        <v>0</v>
      </c>
      <c r="AR706" s="138" t="s">
        <v>248</v>
      </c>
      <c r="AT706" s="138" t="s">
        <v>154</v>
      </c>
      <c r="AU706" s="138" t="s">
        <v>81</v>
      </c>
      <c r="AY706" s="17" t="s">
        <v>152</v>
      </c>
      <c r="BE706" s="139">
        <f>IF(N706="základní",J706,0)</f>
        <v>0</v>
      </c>
      <c r="BF706" s="139">
        <f>IF(N706="snížená",J706,0)</f>
        <v>0</v>
      </c>
      <c r="BG706" s="139">
        <f>IF(N706="zákl. přenesená",J706,0)</f>
        <v>0</v>
      </c>
      <c r="BH706" s="139">
        <f>IF(N706="sníž. přenesená",J706,0)</f>
        <v>0</v>
      </c>
      <c r="BI706" s="139">
        <f>IF(N706="nulová",J706,0)</f>
        <v>0</v>
      </c>
      <c r="BJ706" s="17" t="s">
        <v>79</v>
      </c>
      <c r="BK706" s="139">
        <f>ROUND(I706*H706,2)</f>
        <v>0</v>
      </c>
      <c r="BL706" s="17" t="s">
        <v>248</v>
      </c>
      <c r="BM706" s="138" t="s">
        <v>1199</v>
      </c>
    </row>
    <row r="707" spans="2:65" s="1" customFormat="1">
      <c r="B707" s="32"/>
      <c r="D707" s="140" t="s">
        <v>161</v>
      </c>
      <c r="F707" s="141" t="s">
        <v>1200</v>
      </c>
      <c r="I707" s="142"/>
      <c r="L707" s="32"/>
      <c r="M707" s="143"/>
      <c r="T707" s="53"/>
      <c r="AT707" s="17" t="s">
        <v>161</v>
      </c>
      <c r="AU707" s="17" t="s">
        <v>81</v>
      </c>
    </row>
    <row r="708" spans="2:65" s="12" customFormat="1">
      <c r="B708" s="144"/>
      <c r="D708" s="145" t="s">
        <v>163</v>
      </c>
      <c r="E708" s="146" t="s">
        <v>19</v>
      </c>
      <c r="F708" s="147" t="s">
        <v>605</v>
      </c>
      <c r="H708" s="148">
        <v>70</v>
      </c>
      <c r="I708" s="149"/>
      <c r="L708" s="144"/>
      <c r="M708" s="150"/>
      <c r="T708" s="151"/>
      <c r="AT708" s="146" t="s">
        <v>163</v>
      </c>
      <c r="AU708" s="146" t="s">
        <v>81</v>
      </c>
      <c r="AV708" s="12" t="s">
        <v>81</v>
      </c>
      <c r="AW708" s="12" t="s">
        <v>33</v>
      </c>
      <c r="AX708" s="12" t="s">
        <v>79</v>
      </c>
      <c r="AY708" s="146" t="s">
        <v>152</v>
      </c>
    </row>
    <row r="709" spans="2:65" s="1" customFormat="1" ht="16.5" customHeight="1">
      <c r="B709" s="32"/>
      <c r="C709" s="159" t="s">
        <v>1201</v>
      </c>
      <c r="D709" s="159" t="s">
        <v>301</v>
      </c>
      <c r="E709" s="160" t="s">
        <v>1202</v>
      </c>
      <c r="F709" s="161" t="s">
        <v>1203</v>
      </c>
      <c r="G709" s="162" t="s">
        <v>220</v>
      </c>
      <c r="H709" s="163">
        <v>2.1000000000000001E-2</v>
      </c>
      <c r="I709" s="164"/>
      <c r="J709" s="165">
        <f>ROUND(I709*H709,2)</f>
        <v>0</v>
      </c>
      <c r="K709" s="161" t="s">
        <v>158</v>
      </c>
      <c r="L709" s="166"/>
      <c r="M709" s="167" t="s">
        <v>19</v>
      </c>
      <c r="N709" s="168" t="s">
        <v>42</v>
      </c>
      <c r="P709" s="136">
        <f>O709*H709</f>
        <v>0</v>
      </c>
      <c r="Q709" s="136">
        <v>1</v>
      </c>
      <c r="R709" s="136">
        <f>Q709*H709</f>
        <v>2.1000000000000001E-2</v>
      </c>
      <c r="S709" s="136">
        <v>0</v>
      </c>
      <c r="T709" s="137">
        <f>S709*H709</f>
        <v>0</v>
      </c>
      <c r="AR709" s="138" t="s">
        <v>357</v>
      </c>
      <c r="AT709" s="138" t="s">
        <v>301</v>
      </c>
      <c r="AU709" s="138" t="s">
        <v>81</v>
      </c>
      <c r="AY709" s="17" t="s">
        <v>152</v>
      </c>
      <c r="BE709" s="139">
        <f>IF(N709="základní",J709,0)</f>
        <v>0</v>
      </c>
      <c r="BF709" s="139">
        <f>IF(N709="snížená",J709,0)</f>
        <v>0</v>
      </c>
      <c r="BG709" s="139">
        <f>IF(N709="zákl. přenesená",J709,0)</f>
        <v>0</v>
      </c>
      <c r="BH709" s="139">
        <f>IF(N709="sníž. přenesená",J709,0)</f>
        <v>0</v>
      </c>
      <c r="BI709" s="139">
        <f>IF(N709="nulová",J709,0)</f>
        <v>0</v>
      </c>
      <c r="BJ709" s="17" t="s">
        <v>79</v>
      </c>
      <c r="BK709" s="139">
        <f>ROUND(I709*H709,2)</f>
        <v>0</v>
      </c>
      <c r="BL709" s="17" t="s">
        <v>248</v>
      </c>
      <c r="BM709" s="138" t="s">
        <v>1204</v>
      </c>
    </row>
    <row r="710" spans="2:65" s="12" customFormat="1">
      <c r="B710" s="144"/>
      <c r="D710" s="145" t="s">
        <v>163</v>
      </c>
      <c r="E710" s="146" t="s">
        <v>19</v>
      </c>
      <c r="F710" s="147" t="s">
        <v>605</v>
      </c>
      <c r="H710" s="148">
        <v>70</v>
      </c>
      <c r="I710" s="149"/>
      <c r="L710" s="144"/>
      <c r="M710" s="150"/>
      <c r="T710" s="151"/>
      <c r="AT710" s="146" t="s">
        <v>163</v>
      </c>
      <c r="AU710" s="146" t="s">
        <v>81</v>
      </c>
      <c r="AV710" s="12" t="s">
        <v>81</v>
      </c>
      <c r="AW710" s="12" t="s">
        <v>33</v>
      </c>
      <c r="AX710" s="12" t="s">
        <v>79</v>
      </c>
      <c r="AY710" s="146" t="s">
        <v>152</v>
      </c>
    </row>
    <row r="711" spans="2:65" s="12" customFormat="1">
      <c r="B711" s="144"/>
      <c r="D711" s="145" t="s">
        <v>163</v>
      </c>
      <c r="F711" s="147" t="s">
        <v>1205</v>
      </c>
      <c r="H711" s="148">
        <v>2.1000000000000001E-2</v>
      </c>
      <c r="I711" s="149"/>
      <c r="L711" s="144"/>
      <c r="M711" s="150"/>
      <c r="T711" s="151"/>
      <c r="AT711" s="146" t="s">
        <v>163</v>
      </c>
      <c r="AU711" s="146" t="s">
        <v>81</v>
      </c>
      <c r="AV711" s="12" t="s">
        <v>81</v>
      </c>
      <c r="AW711" s="12" t="s">
        <v>4</v>
      </c>
      <c r="AX711" s="12" t="s">
        <v>79</v>
      </c>
      <c r="AY711" s="146" t="s">
        <v>152</v>
      </c>
    </row>
    <row r="712" spans="2:65" s="1" customFormat="1" ht="33" customHeight="1">
      <c r="B712" s="32"/>
      <c r="C712" s="127" t="s">
        <v>1206</v>
      </c>
      <c r="D712" s="127" t="s">
        <v>154</v>
      </c>
      <c r="E712" s="128" t="s">
        <v>1207</v>
      </c>
      <c r="F712" s="129" t="s">
        <v>1208</v>
      </c>
      <c r="G712" s="130" t="s">
        <v>157</v>
      </c>
      <c r="H712" s="131">
        <v>10.25</v>
      </c>
      <c r="I712" s="132"/>
      <c r="J712" s="133">
        <f>ROUND(I712*H712,2)</f>
        <v>0</v>
      </c>
      <c r="K712" s="129" t="s">
        <v>158</v>
      </c>
      <c r="L712" s="32"/>
      <c r="M712" s="134" t="s">
        <v>19</v>
      </c>
      <c r="N712" s="135" t="s">
        <v>42</v>
      </c>
      <c r="P712" s="136">
        <f>O712*H712</f>
        <v>0</v>
      </c>
      <c r="Q712" s="136">
        <v>0</v>
      </c>
      <c r="R712" s="136">
        <f>Q712*H712</f>
        <v>0</v>
      </c>
      <c r="S712" s="136">
        <v>0</v>
      </c>
      <c r="T712" s="137">
        <f>S712*H712</f>
        <v>0</v>
      </c>
      <c r="AR712" s="138" t="s">
        <v>248</v>
      </c>
      <c r="AT712" s="138" t="s">
        <v>154</v>
      </c>
      <c r="AU712" s="138" t="s">
        <v>81</v>
      </c>
      <c r="AY712" s="17" t="s">
        <v>152</v>
      </c>
      <c r="BE712" s="139">
        <f>IF(N712="základní",J712,0)</f>
        <v>0</v>
      </c>
      <c r="BF712" s="139">
        <f>IF(N712="snížená",J712,0)</f>
        <v>0</v>
      </c>
      <c r="BG712" s="139">
        <f>IF(N712="zákl. přenesená",J712,0)</f>
        <v>0</v>
      </c>
      <c r="BH712" s="139">
        <f>IF(N712="sníž. přenesená",J712,0)</f>
        <v>0</v>
      </c>
      <c r="BI712" s="139">
        <f>IF(N712="nulová",J712,0)</f>
        <v>0</v>
      </c>
      <c r="BJ712" s="17" t="s">
        <v>79</v>
      </c>
      <c r="BK712" s="139">
        <f>ROUND(I712*H712,2)</f>
        <v>0</v>
      </c>
      <c r="BL712" s="17" t="s">
        <v>248</v>
      </c>
      <c r="BM712" s="138" t="s">
        <v>1209</v>
      </c>
    </row>
    <row r="713" spans="2:65" s="1" customFormat="1">
      <c r="B713" s="32"/>
      <c r="D713" s="140" t="s">
        <v>161</v>
      </c>
      <c r="F713" s="141" t="s">
        <v>1210</v>
      </c>
      <c r="I713" s="142"/>
      <c r="L713" s="32"/>
      <c r="M713" s="143"/>
      <c r="T713" s="53"/>
      <c r="AT713" s="17" t="s">
        <v>161</v>
      </c>
      <c r="AU713" s="17" t="s">
        <v>81</v>
      </c>
    </row>
    <row r="714" spans="2:65" s="12" customFormat="1">
      <c r="B714" s="144"/>
      <c r="D714" s="145" t="s">
        <v>163</v>
      </c>
      <c r="E714" s="146" t="s">
        <v>19</v>
      </c>
      <c r="F714" s="147" t="s">
        <v>1211</v>
      </c>
      <c r="H714" s="148">
        <v>10.25</v>
      </c>
      <c r="I714" s="149"/>
      <c r="L714" s="144"/>
      <c r="M714" s="150"/>
      <c r="T714" s="151"/>
      <c r="AT714" s="146" t="s">
        <v>163</v>
      </c>
      <c r="AU714" s="146" t="s">
        <v>81</v>
      </c>
      <c r="AV714" s="12" t="s">
        <v>81</v>
      </c>
      <c r="AW714" s="12" t="s">
        <v>33</v>
      </c>
      <c r="AX714" s="12" t="s">
        <v>79</v>
      </c>
      <c r="AY714" s="146" t="s">
        <v>152</v>
      </c>
    </row>
    <row r="715" spans="2:65" s="1" customFormat="1" ht="16.5" customHeight="1">
      <c r="B715" s="32"/>
      <c r="C715" s="159" t="s">
        <v>1212</v>
      </c>
      <c r="D715" s="159" t="s">
        <v>301</v>
      </c>
      <c r="E715" s="160" t="s">
        <v>1202</v>
      </c>
      <c r="F715" s="161" t="s">
        <v>1203</v>
      </c>
      <c r="G715" s="162" t="s">
        <v>220</v>
      </c>
      <c r="H715" s="163">
        <v>3.0000000000000001E-3</v>
      </c>
      <c r="I715" s="164"/>
      <c r="J715" s="165">
        <f>ROUND(I715*H715,2)</f>
        <v>0</v>
      </c>
      <c r="K715" s="161" t="s">
        <v>158</v>
      </c>
      <c r="L715" s="166"/>
      <c r="M715" s="167" t="s">
        <v>19</v>
      </c>
      <c r="N715" s="168" t="s">
        <v>42</v>
      </c>
      <c r="P715" s="136">
        <f>O715*H715</f>
        <v>0</v>
      </c>
      <c r="Q715" s="136">
        <v>1</v>
      </c>
      <c r="R715" s="136">
        <f>Q715*H715</f>
        <v>3.0000000000000001E-3</v>
      </c>
      <c r="S715" s="136">
        <v>0</v>
      </c>
      <c r="T715" s="137">
        <f>S715*H715</f>
        <v>0</v>
      </c>
      <c r="AR715" s="138" t="s">
        <v>357</v>
      </c>
      <c r="AT715" s="138" t="s">
        <v>301</v>
      </c>
      <c r="AU715" s="138" t="s">
        <v>81</v>
      </c>
      <c r="AY715" s="17" t="s">
        <v>152</v>
      </c>
      <c r="BE715" s="139">
        <f>IF(N715="základní",J715,0)</f>
        <v>0</v>
      </c>
      <c r="BF715" s="139">
        <f>IF(N715="snížená",J715,0)</f>
        <v>0</v>
      </c>
      <c r="BG715" s="139">
        <f>IF(N715="zákl. přenesená",J715,0)</f>
        <v>0</v>
      </c>
      <c r="BH715" s="139">
        <f>IF(N715="sníž. přenesená",J715,0)</f>
        <v>0</v>
      </c>
      <c r="BI715" s="139">
        <f>IF(N715="nulová",J715,0)</f>
        <v>0</v>
      </c>
      <c r="BJ715" s="17" t="s">
        <v>79</v>
      </c>
      <c r="BK715" s="139">
        <f>ROUND(I715*H715,2)</f>
        <v>0</v>
      </c>
      <c r="BL715" s="17" t="s">
        <v>248</v>
      </c>
      <c r="BM715" s="138" t="s">
        <v>1213</v>
      </c>
    </row>
    <row r="716" spans="2:65" s="12" customFormat="1">
      <c r="B716" s="144"/>
      <c r="D716" s="145" t="s">
        <v>163</v>
      </c>
      <c r="E716" s="146" t="s">
        <v>19</v>
      </c>
      <c r="F716" s="147" t="s">
        <v>1214</v>
      </c>
      <c r="H716" s="148">
        <v>10.25</v>
      </c>
      <c r="I716" s="149"/>
      <c r="L716" s="144"/>
      <c r="M716" s="150"/>
      <c r="T716" s="151"/>
      <c r="AT716" s="146" t="s">
        <v>163</v>
      </c>
      <c r="AU716" s="146" t="s">
        <v>81</v>
      </c>
      <c r="AV716" s="12" t="s">
        <v>81</v>
      </c>
      <c r="AW716" s="12" t="s">
        <v>33</v>
      </c>
      <c r="AX716" s="12" t="s">
        <v>79</v>
      </c>
      <c r="AY716" s="146" t="s">
        <v>152</v>
      </c>
    </row>
    <row r="717" spans="2:65" s="12" customFormat="1">
      <c r="B717" s="144"/>
      <c r="D717" s="145" t="s">
        <v>163</v>
      </c>
      <c r="F717" s="147" t="s">
        <v>1215</v>
      </c>
      <c r="H717" s="148">
        <v>3.0000000000000001E-3</v>
      </c>
      <c r="I717" s="149"/>
      <c r="L717" s="144"/>
      <c r="M717" s="150"/>
      <c r="T717" s="151"/>
      <c r="AT717" s="146" t="s">
        <v>163</v>
      </c>
      <c r="AU717" s="146" t="s">
        <v>81</v>
      </c>
      <c r="AV717" s="12" t="s">
        <v>81</v>
      </c>
      <c r="AW717" s="12" t="s">
        <v>4</v>
      </c>
      <c r="AX717" s="12" t="s">
        <v>79</v>
      </c>
      <c r="AY717" s="146" t="s">
        <v>152</v>
      </c>
    </row>
    <row r="718" spans="2:65" s="1" customFormat="1" ht="24.15" customHeight="1">
      <c r="B718" s="32"/>
      <c r="C718" s="127" t="s">
        <v>1216</v>
      </c>
      <c r="D718" s="127" t="s">
        <v>154</v>
      </c>
      <c r="E718" s="128" t="s">
        <v>1217</v>
      </c>
      <c r="F718" s="129" t="s">
        <v>1218</v>
      </c>
      <c r="G718" s="130" t="s">
        <v>157</v>
      </c>
      <c r="H718" s="131">
        <v>70</v>
      </c>
      <c r="I718" s="132"/>
      <c r="J718" s="133">
        <f>ROUND(I718*H718,2)</f>
        <v>0</v>
      </c>
      <c r="K718" s="129" t="s">
        <v>158</v>
      </c>
      <c r="L718" s="32"/>
      <c r="M718" s="134" t="s">
        <v>19</v>
      </c>
      <c r="N718" s="135" t="s">
        <v>42</v>
      </c>
      <c r="P718" s="136">
        <f>O718*H718</f>
        <v>0</v>
      </c>
      <c r="Q718" s="136">
        <v>4.0000000000000002E-4</v>
      </c>
      <c r="R718" s="136">
        <f>Q718*H718</f>
        <v>2.8000000000000001E-2</v>
      </c>
      <c r="S718" s="136">
        <v>0</v>
      </c>
      <c r="T718" s="137">
        <f>S718*H718</f>
        <v>0</v>
      </c>
      <c r="AR718" s="138" t="s">
        <v>248</v>
      </c>
      <c r="AT718" s="138" t="s">
        <v>154</v>
      </c>
      <c r="AU718" s="138" t="s">
        <v>81</v>
      </c>
      <c r="AY718" s="17" t="s">
        <v>152</v>
      </c>
      <c r="BE718" s="139">
        <f>IF(N718="základní",J718,0)</f>
        <v>0</v>
      </c>
      <c r="BF718" s="139">
        <f>IF(N718="snížená",J718,0)</f>
        <v>0</v>
      </c>
      <c r="BG718" s="139">
        <f>IF(N718="zákl. přenesená",J718,0)</f>
        <v>0</v>
      </c>
      <c r="BH718" s="139">
        <f>IF(N718="sníž. přenesená",J718,0)</f>
        <v>0</v>
      </c>
      <c r="BI718" s="139">
        <f>IF(N718="nulová",J718,0)</f>
        <v>0</v>
      </c>
      <c r="BJ718" s="17" t="s">
        <v>79</v>
      </c>
      <c r="BK718" s="139">
        <f>ROUND(I718*H718,2)</f>
        <v>0</v>
      </c>
      <c r="BL718" s="17" t="s">
        <v>248</v>
      </c>
      <c r="BM718" s="138" t="s">
        <v>1219</v>
      </c>
    </row>
    <row r="719" spans="2:65" s="1" customFormat="1">
      <c r="B719" s="32"/>
      <c r="D719" s="140" t="s">
        <v>161</v>
      </c>
      <c r="F719" s="141" t="s">
        <v>1220</v>
      </c>
      <c r="I719" s="142"/>
      <c r="L719" s="32"/>
      <c r="M719" s="143"/>
      <c r="T719" s="53"/>
      <c r="AT719" s="17" t="s">
        <v>161</v>
      </c>
      <c r="AU719" s="17" t="s">
        <v>81</v>
      </c>
    </row>
    <row r="720" spans="2:65" s="12" customFormat="1">
      <c r="B720" s="144"/>
      <c r="D720" s="145" t="s">
        <v>163</v>
      </c>
      <c r="E720" s="146" t="s">
        <v>19</v>
      </c>
      <c r="F720" s="147" t="s">
        <v>605</v>
      </c>
      <c r="H720" s="148">
        <v>70</v>
      </c>
      <c r="I720" s="149"/>
      <c r="L720" s="144"/>
      <c r="M720" s="150"/>
      <c r="T720" s="151"/>
      <c r="AT720" s="146" t="s">
        <v>163</v>
      </c>
      <c r="AU720" s="146" t="s">
        <v>81</v>
      </c>
      <c r="AV720" s="12" t="s">
        <v>81</v>
      </c>
      <c r="AW720" s="12" t="s">
        <v>33</v>
      </c>
      <c r="AX720" s="12" t="s">
        <v>79</v>
      </c>
      <c r="AY720" s="146" t="s">
        <v>152</v>
      </c>
    </row>
    <row r="721" spans="2:65" s="1" customFormat="1" ht="49.05" customHeight="1">
      <c r="B721" s="32"/>
      <c r="C721" s="159" t="s">
        <v>1221</v>
      </c>
      <c r="D721" s="159" t="s">
        <v>301</v>
      </c>
      <c r="E721" s="160" t="s">
        <v>1222</v>
      </c>
      <c r="F721" s="161" t="s">
        <v>1223</v>
      </c>
      <c r="G721" s="162" t="s">
        <v>157</v>
      </c>
      <c r="H721" s="163">
        <v>87.5</v>
      </c>
      <c r="I721" s="164"/>
      <c r="J721" s="165">
        <f>ROUND(I721*H721,2)</f>
        <v>0</v>
      </c>
      <c r="K721" s="161" t="s">
        <v>158</v>
      </c>
      <c r="L721" s="166"/>
      <c r="M721" s="167" t="s">
        <v>19</v>
      </c>
      <c r="N721" s="168" t="s">
        <v>42</v>
      </c>
      <c r="P721" s="136">
        <f>O721*H721</f>
        <v>0</v>
      </c>
      <c r="Q721" s="136">
        <v>4.7000000000000002E-3</v>
      </c>
      <c r="R721" s="136">
        <f>Q721*H721</f>
        <v>0.41125</v>
      </c>
      <c r="S721" s="136">
        <v>0</v>
      </c>
      <c r="T721" s="137">
        <f>S721*H721</f>
        <v>0</v>
      </c>
      <c r="AR721" s="138" t="s">
        <v>357</v>
      </c>
      <c r="AT721" s="138" t="s">
        <v>301</v>
      </c>
      <c r="AU721" s="138" t="s">
        <v>81</v>
      </c>
      <c r="AY721" s="17" t="s">
        <v>152</v>
      </c>
      <c r="BE721" s="139">
        <f>IF(N721="základní",J721,0)</f>
        <v>0</v>
      </c>
      <c r="BF721" s="139">
        <f>IF(N721="snížená",J721,0)</f>
        <v>0</v>
      </c>
      <c r="BG721" s="139">
        <f>IF(N721="zákl. přenesená",J721,0)</f>
        <v>0</v>
      </c>
      <c r="BH721" s="139">
        <f>IF(N721="sníž. přenesená",J721,0)</f>
        <v>0</v>
      </c>
      <c r="BI721" s="139">
        <f>IF(N721="nulová",J721,0)</f>
        <v>0</v>
      </c>
      <c r="BJ721" s="17" t="s">
        <v>79</v>
      </c>
      <c r="BK721" s="139">
        <f>ROUND(I721*H721,2)</f>
        <v>0</v>
      </c>
      <c r="BL721" s="17" t="s">
        <v>248</v>
      </c>
      <c r="BM721" s="138" t="s">
        <v>1224</v>
      </c>
    </row>
    <row r="722" spans="2:65" s="12" customFormat="1">
      <c r="B722" s="144"/>
      <c r="D722" s="145" t="s">
        <v>163</v>
      </c>
      <c r="F722" s="147" t="s">
        <v>1225</v>
      </c>
      <c r="H722" s="148">
        <v>87.5</v>
      </c>
      <c r="I722" s="149"/>
      <c r="L722" s="144"/>
      <c r="M722" s="150"/>
      <c r="T722" s="151"/>
      <c r="AT722" s="146" t="s">
        <v>163</v>
      </c>
      <c r="AU722" s="146" t="s">
        <v>81</v>
      </c>
      <c r="AV722" s="12" t="s">
        <v>81</v>
      </c>
      <c r="AW722" s="12" t="s">
        <v>4</v>
      </c>
      <c r="AX722" s="12" t="s">
        <v>79</v>
      </c>
      <c r="AY722" s="146" t="s">
        <v>152</v>
      </c>
    </row>
    <row r="723" spans="2:65" s="1" customFormat="1" ht="24.15" customHeight="1">
      <c r="B723" s="32"/>
      <c r="C723" s="127" t="s">
        <v>1226</v>
      </c>
      <c r="D723" s="127" t="s">
        <v>154</v>
      </c>
      <c r="E723" s="128" t="s">
        <v>1227</v>
      </c>
      <c r="F723" s="129" t="s">
        <v>1228</v>
      </c>
      <c r="G723" s="130" t="s">
        <v>157</v>
      </c>
      <c r="H723" s="131">
        <v>10.25</v>
      </c>
      <c r="I723" s="132"/>
      <c r="J723" s="133">
        <f>ROUND(I723*H723,2)</f>
        <v>0</v>
      </c>
      <c r="K723" s="129" t="s">
        <v>158</v>
      </c>
      <c r="L723" s="32"/>
      <c r="M723" s="134" t="s">
        <v>19</v>
      </c>
      <c r="N723" s="135" t="s">
        <v>42</v>
      </c>
      <c r="P723" s="136">
        <f>O723*H723</f>
        <v>0</v>
      </c>
      <c r="Q723" s="136">
        <v>4.0000000000000002E-4</v>
      </c>
      <c r="R723" s="136">
        <f>Q723*H723</f>
        <v>4.1000000000000003E-3</v>
      </c>
      <c r="S723" s="136">
        <v>0</v>
      </c>
      <c r="T723" s="137">
        <f>S723*H723</f>
        <v>0</v>
      </c>
      <c r="AR723" s="138" t="s">
        <v>248</v>
      </c>
      <c r="AT723" s="138" t="s">
        <v>154</v>
      </c>
      <c r="AU723" s="138" t="s">
        <v>81</v>
      </c>
      <c r="AY723" s="17" t="s">
        <v>152</v>
      </c>
      <c r="BE723" s="139">
        <f>IF(N723="základní",J723,0)</f>
        <v>0</v>
      </c>
      <c r="BF723" s="139">
        <f>IF(N723="snížená",J723,0)</f>
        <v>0</v>
      </c>
      <c r="BG723" s="139">
        <f>IF(N723="zákl. přenesená",J723,0)</f>
        <v>0</v>
      </c>
      <c r="BH723" s="139">
        <f>IF(N723="sníž. přenesená",J723,0)</f>
        <v>0</v>
      </c>
      <c r="BI723" s="139">
        <f>IF(N723="nulová",J723,0)</f>
        <v>0</v>
      </c>
      <c r="BJ723" s="17" t="s">
        <v>79</v>
      </c>
      <c r="BK723" s="139">
        <f>ROUND(I723*H723,2)</f>
        <v>0</v>
      </c>
      <c r="BL723" s="17" t="s">
        <v>248</v>
      </c>
      <c r="BM723" s="138" t="s">
        <v>1229</v>
      </c>
    </row>
    <row r="724" spans="2:65" s="1" customFormat="1">
      <c r="B724" s="32"/>
      <c r="D724" s="140" t="s">
        <v>161</v>
      </c>
      <c r="F724" s="141" t="s">
        <v>1230</v>
      </c>
      <c r="I724" s="142"/>
      <c r="L724" s="32"/>
      <c r="M724" s="143"/>
      <c r="T724" s="53"/>
      <c r="AT724" s="17" t="s">
        <v>161</v>
      </c>
      <c r="AU724" s="17" t="s">
        <v>81</v>
      </c>
    </row>
    <row r="725" spans="2:65" s="12" customFormat="1">
      <c r="B725" s="144"/>
      <c r="D725" s="145" t="s">
        <v>163</v>
      </c>
      <c r="E725" s="146" t="s">
        <v>19</v>
      </c>
      <c r="F725" s="147" t="s">
        <v>1214</v>
      </c>
      <c r="H725" s="148">
        <v>10.25</v>
      </c>
      <c r="I725" s="149"/>
      <c r="L725" s="144"/>
      <c r="M725" s="150"/>
      <c r="T725" s="151"/>
      <c r="AT725" s="146" t="s">
        <v>163</v>
      </c>
      <c r="AU725" s="146" t="s">
        <v>81</v>
      </c>
      <c r="AV725" s="12" t="s">
        <v>81</v>
      </c>
      <c r="AW725" s="12" t="s">
        <v>33</v>
      </c>
      <c r="AX725" s="12" t="s">
        <v>79</v>
      </c>
      <c r="AY725" s="146" t="s">
        <v>152</v>
      </c>
    </row>
    <row r="726" spans="2:65" s="1" customFormat="1" ht="49.05" customHeight="1">
      <c r="B726" s="32"/>
      <c r="C726" s="159" t="s">
        <v>1231</v>
      </c>
      <c r="D726" s="159" t="s">
        <v>301</v>
      </c>
      <c r="E726" s="160" t="s">
        <v>1222</v>
      </c>
      <c r="F726" s="161" t="s">
        <v>1223</v>
      </c>
      <c r="G726" s="162" t="s">
        <v>157</v>
      </c>
      <c r="H726" s="163">
        <v>12.813000000000001</v>
      </c>
      <c r="I726" s="164"/>
      <c r="J726" s="165">
        <f>ROUND(I726*H726,2)</f>
        <v>0</v>
      </c>
      <c r="K726" s="161" t="s">
        <v>158</v>
      </c>
      <c r="L726" s="166"/>
      <c r="M726" s="167" t="s">
        <v>19</v>
      </c>
      <c r="N726" s="168" t="s">
        <v>42</v>
      </c>
      <c r="P726" s="136">
        <f>O726*H726</f>
        <v>0</v>
      </c>
      <c r="Q726" s="136">
        <v>4.7000000000000002E-3</v>
      </c>
      <c r="R726" s="136">
        <f>Q726*H726</f>
        <v>6.0221100000000007E-2</v>
      </c>
      <c r="S726" s="136">
        <v>0</v>
      </c>
      <c r="T726" s="137">
        <f>S726*H726</f>
        <v>0</v>
      </c>
      <c r="AR726" s="138" t="s">
        <v>357</v>
      </c>
      <c r="AT726" s="138" t="s">
        <v>301</v>
      </c>
      <c r="AU726" s="138" t="s">
        <v>81</v>
      </c>
      <c r="AY726" s="17" t="s">
        <v>152</v>
      </c>
      <c r="BE726" s="139">
        <f>IF(N726="základní",J726,0)</f>
        <v>0</v>
      </c>
      <c r="BF726" s="139">
        <f>IF(N726="snížená",J726,0)</f>
        <v>0</v>
      </c>
      <c r="BG726" s="139">
        <f>IF(N726="zákl. přenesená",J726,0)</f>
        <v>0</v>
      </c>
      <c r="BH726" s="139">
        <f>IF(N726="sníž. přenesená",J726,0)</f>
        <v>0</v>
      </c>
      <c r="BI726" s="139">
        <f>IF(N726="nulová",J726,0)</f>
        <v>0</v>
      </c>
      <c r="BJ726" s="17" t="s">
        <v>79</v>
      </c>
      <c r="BK726" s="139">
        <f>ROUND(I726*H726,2)</f>
        <v>0</v>
      </c>
      <c r="BL726" s="17" t="s">
        <v>248</v>
      </c>
      <c r="BM726" s="138" t="s">
        <v>1232</v>
      </c>
    </row>
    <row r="727" spans="2:65" s="12" customFormat="1">
      <c r="B727" s="144"/>
      <c r="D727" s="145" t="s">
        <v>163</v>
      </c>
      <c r="F727" s="147" t="s">
        <v>1233</v>
      </c>
      <c r="H727" s="148">
        <v>12.813000000000001</v>
      </c>
      <c r="I727" s="149"/>
      <c r="L727" s="144"/>
      <c r="M727" s="150"/>
      <c r="T727" s="151"/>
      <c r="AT727" s="146" t="s">
        <v>163</v>
      </c>
      <c r="AU727" s="146" t="s">
        <v>81</v>
      </c>
      <c r="AV727" s="12" t="s">
        <v>81</v>
      </c>
      <c r="AW727" s="12" t="s">
        <v>4</v>
      </c>
      <c r="AX727" s="12" t="s">
        <v>79</v>
      </c>
      <c r="AY727" s="146" t="s">
        <v>152</v>
      </c>
    </row>
    <row r="728" spans="2:65" s="1" customFormat="1" ht="55.5" customHeight="1">
      <c r="B728" s="32"/>
      <c r="C728" s="127" t="s">
        <v>1234</v>
      </c>
      <c r="D728" s="127" t="s">
        <v>154</v>
      </c>
      <c r="E728" s="128" t="s">
        <v>1235</v>
      </c>
      <c r="F728" s="129" t="s">
        <v>1236</v>
      </c>
      <c r="G728" s="130" t="s">
        <v>220</v>
      </c>
      <c r="H728" s="131">
        <v>0.52800000000000002</v>
      </c>
      <c r="I728" s="132"/>
      <c r="J728" s="133">
        <f>ROUND(I728*H728,2)</f>
        <v>0</v>
      </c>
      <c r="K728" s="129" t="s">
        <v>158</v>
      </c>
      <c r="L728" s="32"/>
      <c r="M728" s="134" t="s">
        <v>19</v>
      </c>
      <c r="N728" s="135" t="s">
        <v>42</v>
      </c>
      <c r="P728" s="136">
        <f>O728*H728</f>
        <v>0</v>
      </c>
      <c r="Q728" s="136">
        <v>0</v>
      </c>
      <c r="R728" s="136">
        <f>Q728*H728</f>
        <v>0</v>
      </c>
      <c r="S728" s="136">
        <v>0</v>
      </c>
      <c r="T728" s="137">
        <f>S728*H728</f>
        <v>0</v>
      </c>
      <c r="AR728" s="138" t="s">
        <v>248</v>
      </c>
      <c r="AT728" s="138" t="s">
        <v>154</v>
      </c>
      <c r="AU728" s="138" t="s">
        <v>81</v>
      </c>
      <c r="AY728" s="17" t="s">
        <v>152</v>
      </c>
      <c r="BE728" s="139">
        <f>IF(N728="základní",J728,0)</f>
        <v>0</v>
      </c>
      <c r="BF728" s="139">
        <f>IF(N728="snížená",J728,0)</f>
        <v>0</v>
      </c>
      <c r="BG728" s="139">
        <f>IF(N728="zákl. přenesená",J728,0)</f>
        <v>0</v>
      </c>
      <c r="BH728" s="139">
        <f>IF(N728="sníž. přenesená",J728,0)</f>
        <v>0</v>
      </c>
      <c r="BI728" s="139">
        <f>IF(N728="nulová",J728,0)</f>
        <v>0</v>
      </c>
      <c r="BJ728" s="17" t="s">
        <v>79</v>
      </c>
      <c r="BK728" s="139">
        <f>ROUND(I728*H728,2)</f>
        <v>0</v>
      </c>
      <c r="BL728" s="17" t="s">
        <v>248</v>
      </c>
      <c r="BM728" s="138" t="s">
        <v>1237</v>
      </c>
    </row>
    <row r="729" spans="2:65" s="1" customFormat="1">
      <c r="B729" s="32"/>
      <c r="D729" s="140" t="s">
        <v>161</v>
      </c>
      <c r="F729" s="141" t="s">
        <v>1238</v>
      </c>
      <c r="I729" s="142"/>
      <c r="L729" s="32"/>
      <c r="M729" s="143"/>
      <c r="T729" s="53"/>
      <c r="AT729" s="17" t="s">
        <v>161</v>
      </c>
      <c r="AU729" s="17" t="s">
        <v>81</v>
      </c>
    </row>
    <row r="730" spans="2:65" s="11" customFormat="1" ht="22.8" customHeight="1">
      <c r="B730" s="115"/>
      <c r="D730" s="116" t="s">
        <v>70</v>
      </c>
      <c r="E730" s="125" t="s">
        <v>1239</v>
      </c>
      <c r="F730" s="125" t="s">
        <v>1240</v>
      </c>
      <c r="I730" s="118"/>
      <c r="J730" s="126">
        <f>BK730</f>
        <v>0</v>
      </c>
      <c r="L730" s="115"/>
      <c r="M730" s="120"/>
      <c r="P730" s="121">
        <f>SUM(P731:P733)</f>
        <v>0</v>
      </c>
      <c r="R730" s="121">
        <f>SUM(R731:R733)</f>
        <v>0</v>
      </c>
      <c r="T730" s="122">
        <f>SUM(T731:T733)</f>
        <v>1.0999999999999999</v>
      </c>
      <c r="AR730" s="116" t="s">
        <v>81</v>
      </c>
      <c r="AT730" s="123" t="s">
        <v>70</v>
      </c>
      <c r="AU730" s="123" t="s">
        <v>79</v>
      </c>
      <c r="AY730" s="116" t="s">
        <v>152</v>
      </c>
      <c r="BK730" s="124">
        <f>SUM(BK731:BK733)</f>
        <v>0</v>
      </c>
    </row>
    <row r="731" spans="2:65" s="1" customFormat="1" ht="33" customHeight="1">
      <c r="B731" s="32"/>
      <c r="C731" s="127" t="s">
        <v>1241</v>
      </c>
      <c r="D731" s="127" t="s">
        <v>154</v>
      </c>
      <c r="E731" s="128" t="s">
        <v>1242</v>
      </c>
      <c r="F731" s="129" t="s">
        <v>1243</v>
      </c>
      <c r="G731" s="130" t="s">
        <v>157</v>
      </c>
      <c r="H731" s="131">
        <v>100</v>
      </c>
      <c r="I731" s="132"/>
      <c r="J731" s="133">
        <f>ROUND(I731*H731,2)</f>
        <v>0</v>
      </c>
      <c r="K731" s="129" t="s">
        <v>158</v>
      </c>
      <c r="L731" s="32"/>
      <c r="M731" s="134" t="s">
        <v>19</v>
      </c>
      <c r="N731" s="135" t="s">
        <v>42</v>
      </c>
      <c r="P731" s="136">
        <f>O731*H731</f>
        <v>0</v>
      </c>
      <c r="Q731" s="136">
        <v>0</v>
      </c>
      <c r="R731" s="136">
        <f>Q731*H731</f>
        <v>0</v>
      </c>
      <c r="S731" s="136">
        <v>1.0999999999999999E-2</v>
      </c>
      <c r="T731" s="137">
        <f>S731*H731</f>
        <v>1.0999999999999999</v>
      </c>
      <c r="AR731" s="138" t="s">
        <v>248</v>
      </c>
      <c r="AT731" s="138" t="s">
        <v>154</v>
      </c>
      <c r="AU731" s="138" t="s">
        <v>81</v>
      </c>
      <c r="AY731" s="17" t="s">
        <v>152</v>
      </c>
      <c r="BE731" s="139">
        <f>IF(N731="základní",J731,0)</f>
        <v>0</v>
      </c>
      <c r="BF731" s="139">
        <f>IF(N731="snížená",J731,0)</f>
        <v>0</v>
      </c>
      <c r="BG731" s="139">
        <f>IF(N731="zákl. přenesená",J731,0)</f>
        <v>0</v>
      </c>
      <c r="BH731" s="139">
        <f>IF(N731="sníž. přenesená",J731,0)</f>
        <v>0</v>
      </c>
      <c r="BI731" s="139">
        <f>IF(N731="nulová",J731,0)</f>
        <v>0</v>
      </c>
      <c r="BJ731" s="17" t="s">
        <v>79</v>
      </c>
      <c r="BK731" s="139">
        <f>ROUND(I731*H731,2)</f>
        <v>0</v>
      </c>
      <c r="BL731" s="17" t="s">
        <v>248</v>
      </c>
      <c r="BM731" s="138" t="s">
        <v>1244</v>
      </c>
    </row>
    <row r="732" spans="2:65" s="1" customFormat="1">
      <c r="B732" s="32"/>
      <c r="D732" s="140" t="s">
        <v>161</v>
      </c>
      <c r="F732" s="141" t="s">
        <v>1245</v>
      </c>
      <c r="I732" s="142"/>
      <c r="L732" s="32"/>
      <c r="M732" s="143"/>
      <c r="T732" s="53"/>
      <c r="AT732" s="17" t="s">
        <v>161</v>
      </c>
      <c r="AU732" s="17" t="s">
        <v>81</v>
      </c>
    </row>
    <row r="733" spans="2:65" s="12" customFormat="1">
      <c r="B733" s="144"/>
      <c r="D733" s="145" t="s">
        <v>163</v>
      </c>
      <c r="E733" s="146" t="s">
        <v>19</v>
      </c>
      <c r="F733" s="147" t="s">
        <v>1246</v>
      </c>
      <c r="H733" s="148">
        <v>100</v>
      </c>
      <c r="I733" s="149"/>
      <c r="L733" s="144"/>
      <c r="M733" s="150"/>
      <c r="T733" s="151"/>
      <c r="AT733" s="146" t="s">
        <v>163</v>
      </c>
      <c r="AU733" s="146" t="s">
        <v>81</v>
      </c>
      <c r="AV733" s="12" t="s">
        <v>81</v>
      </c>
      <c r="AW733" s="12" t="s">
        <v>33</v>
      </c>
      <c r="AX733" s="12" t="s">
        <v>79</v>
      </c>
      <c r="AY733" s="146" t="s">
        <v>152</v>
      </c>
    </row>
    <row r="734" spans="2:65" s="11" customFormat="1" ht="22.8" customHeight="1">
      <c r="B734" s="115"/>
      <c r="D734" s="116" t="s">
        <v>70</v>
      </c>
      <c r="E734" s="125" t="s">
        <v>1247</v>
      </c>
      <c r="F734" s="125" t="s">
        <v>1248</v>
      </c>
      <c r="I734" s="118"/>
      <c r="J734" s="126">
        <f>BK734</f>
        <v>0</v>
      </c>
      <c r="L734" s="115"/>
      <c r="M734" s="120"/>
      <c r="P734" s="121">
        <f>SUM(P735:P777)</f>
        <v>0</v>
      </c>
      <c r="R734" s="121">
        <f>SUM(R735:R777)</f>
        <v>6.6038584199999999</v>
      </c>
      <c r="T734" s="122">
        <f>SUM(T735:T777)</f>
        <v>2.4</v>
      </c>
      <c r="AR734" s="116" t="s">
        <v>81</v>
      </c>
      <c r="AT734" s="123" t="s">
        <v>70</v>
      </c>
      <c r="AU734" s="123" t="s">
        <v>79</v>
      </c>
      <c r="AY734" s="116" t="s">
        <v>152</v>
      </c>
      <c r="BK734" s="124">
        <f>SUM(BK735:BK777)</f>
        <v>0</v>
      </c>
    </row>
    <row r="735" spans="2:65" s="1" customFormat="1" ht="44.25" customHeight="1">
      <c r="B735" s="32"/>
      <c r="C735" s="127" t="s">
        <v>1249</v>
      </c>
      <c r="D735" s="127" t="s">
        <v>154</v>
      </c>
      <c r="E735" s="128" t="s">
        <v>1250</v>
      </c>
      <c r="F735" s="129" t="s">
        <v>1251</v>
      </c>
      <c r="G735" s="130" t="s">
        <v>157</v>
      </c>
      <c r="H735" s="131">
        <v>199.20599999999999</v>
      </c>
      <c r="I735" s="132"/>
      <c r="J735" s="133">
        <f>ROUND(I735*H735,2)</f>
        <v>0</v>
      </c>
      <c r="K735" s="129" t="s">
        <v>158</v>
      </c>
      <c r="L735" s="32"/>
      <c r="M735" s="134" t="s">
        <v>19</v>
      </c>
      <c r="N735" s="135" t="s">
        <v>42</v>
      </c>
      <c r="P735" s="136">
        <f>O735*H735</f>
        <v>0</v>
      </c>
      <c r="Q735" s="136">
        <v>0</v>
      </c>
      <c r="R735" s="136">
        <f>Q735*H735</f>
        <v>0</v>
      </c>
      <c r="S735" s="136">
        <v>0</v>
      </c>
      <c r="T735" s="137">
        <f>S735*H735</f>
        <v>0</v>
      </c>
      <c r="AR735" s="138" t="s">
        <v>248</v>
      </c>
      <c r="AT735" s="138" t="s">
        <v>154</v>
      </c>
      <c r="AU735" s="138" t="s">
        <v>81</v>
      </c>
      <c r="AY735" s="17" t="s">
        <v>152</v>
      </c>
      <c r="BE735" s="139">
        <f>IF(N735="základní",J735,0)</f>
        <v>0</v>
      </c>
      <c r="BF735" s="139">
        <f>IF(N735="snížená",J735,0)</f>
        <v>0</v>
      </c>
      <c r="BG735" s="139">
        <f>IF(N735="zákl. přenesená",J735,0)</f>
        <v>0</v>
      </c>
      <c r="BH735" s="139">
        <f>IF(N735="sníž. přenesená",J735,0)</f>
        <v>0</v>
      </c>
      <c r="BI735" s="139">
        <f>IF(N735="nulová",J735,0)</f>
        <v>0</v>
      </c>
      <c r="BJ735" s="17" t="s">
        <v>79</v>
      </c>
      <c r="BK735" s="139">
        <f>ROUND(I735*H735,2)</f>
        <v>0</v>
      </c>
      <c r="BL735" s="17" t="s">
        <v>248</v>
      </c>
      <c r="BM735" s="138" t="s">
        <v>1252</v>
      </c>
    </row>
    <row r="736" spans="2:65" s="1" customFormat="1">
      <c r="B736" s="32"/>
      <c r="D736" s="140" t="s">
        <v>161</v>
      </c>
      <c r="F736" s="141" t="s">
        <v>1253</v>
      </c>
      <c r="I736" s="142"/>
      <c r="L736" s="32"/>
      <c r="M736" s="143"/>
      <c r="T736" s="53"/>
      <c r="AT736" s="17" t="s">
        <v>161</v>
      </c>
      <c r="AU736" s="17" t="s">
        <v>81</v>
      </c>
    </row>
    <row r="737" spans="2:65" s="12" customFormat="1">
      <c r="B737" s="144"/>
      <c r="D737" s="145" t="s">
        <v>163</v>
      </c>
      <c r="E737" s="146" t="s">
        <v>19</v>
      </c>
      <c r="F737" s="147" t="s">
        <v>1254</v>
      </c>
      <c r="H737" s="148">
        <v>199.20599999999999</v>
      </c>
      <c r="I737" s="149"/>
      <c r="L737" s="144"/>
      <c r="M737" s="150"/>
      <c r="T737" s="151"/>
      <c r="AT737" s="146" t="s">
        <v>163</v>
      </c>
      <c r="AU737" s="146" t="s">
        <v>81</v>
      </c>
      <c r="AV737" s="12" t="s">
        <v>81</v>
      </c>
      <c r="AW737" s="12" t="s">
        <v>33</v>
      </c>
      <c r="AX737" s="12" t="s">
        <v>79</v>
      </c>
      <c r="AY737" s="146" t="s">
        <v>152</v>
      </c>
    </row>
    <row r="738" spans="2:65" s="1" customFormat="1" ht="24.15" customHeight="1">
      <c r="B738" s="32"/>
      <c r="C738" s="159" t="s">
        <v>1255</v>
      </c>
      <c r="D738" s="159" t="s">
        <v>301</v>
      </c>
      <c r="E738" s="160" t="s">
        <v>1256</v>
      </c>
      <c r="F738" s="161" t="s">
        <v>1257</v>
      </c>
      <c r="G738" s="162" t="s">
        <v>157</v>
      </c>
      <c r="H738" s="163">
        <v>109.563</v>
      </c>
      <c r="I738" s="164"/>
      <c r="J738" s="165">
        <f>ROUND(I738*H738,2)</f>
        <v>0</v>
      </c>
      <c r="K738" s="161" t="s">
        <v>158</v>
      </c>
      <c r="L738" s="166"/>
      <c r="M738" s="167" t="s">
        <v>19</v>
      </c>
      <c r="N738" s="168" t="s">
        <v>42</v>
      </c>
      <c r="P738" s="136">
        <f>O738*H738</f>
        <v>0</v>
      </c>
      <c r="Q738" s="136">
        <v>1.337E-2</v>
      </c>
      <c r="R738" s="136">
        <f>Q738*H738</f>
        <v>1.46485731</v>
      </c>
      <c r="S738" s="136">
        <v>0</v>
      </c>
      <c r="T738" s="137">
        <f>S738*H738</f>
        <v>0</v>
      </c>
      <c r="AR738" s="138" t="s">
        <v>357</v>
      </c>
      <c r="AT738" s="138" t="s">
        <v>301</v>
      </c>
      <c r="AU738" s="138" t="s">
        <v>81</v>
      </c>
      <c r="AY738" s="17" t="s">
        <v>152</v>
      </c>
      <c r="BE738" s="139">
        <f>IF(N738="základní",J738,0)</f>
        <v>0</v>
      </c>
      <c r="BF738" s="139">
        <f>IF(N738="snížená",J738,0)</f>
        <v>0</v>
      </c>
      <c r="BG738" s="139">
        <f>IF(N738="zákl. přenesená",J738,0)</f>
        <v>0</v>
      </c>
      <c r="BH738" s="139">
        <f>IF(N738="sníž. přenesená",J738,0)</f>
        <v>0</v>
      </c>
      <c r="BI738" s="139">
        <f>IF(N738="nulová",J738,0)</f>
        <v>0</v>
      </c>
      <c r="BJ738" s="17" t="s">
        <v>79</v>
      </c>
      <c r="BK738" s="139">
        <f>ROUND(I738*H738,2)</f>
        <v>0</v>
      </c>
      <c r="BL738" s="17" t="s">
        <v>248</v>
      </c>
      <c r="BM738" s="138" t="s">
        <v>1258</v>
      </c>
    </row>
    <row r="739" spans="2:65" s="12" customFormat="1">
      <c r="B739" s="144"/>
      <c r="D739" s="145" t="s">
        <v>163</v>
      </c>
      <c r="E739" s="146" t="s">
        <v>19</v>
      </c>
      <c r="F739" s="147" t="s">
        <v>1259</v>
      </c>
      <c r="H739" s="148">
        <v>99.602999999999994</v>
      </c>
      <c r="I739" s="149"/>
      <c r="L739" s="144"/>
      <c r="M739" s="150"/>
      <c r="T739" s="151"/>
      <c r="AT739" s="146" t="s">
        <v>163</v>
      </c>
      <c r="AU739" s="146" t="s">
        <v>81</v>
      </c>
      <c r="AV739" s="12" t="s">
        <v>81</v>
      </c>
      <c r="AW739" s="12" t="s">
        <v>33</v>
      </c>
      <c r="AX739" s="12" t="s">
        <v>79</v>
      </c>
      <c r="AY739" s="146" t="s">
        <v>152</v>
      </c>
    </row>
    <row r="740" spans="2:65" s="12" customFormat="1">
      <c r="B740" s="144"/>
      <c r="D740" s="145" t="s">
        <v>163</v>
      </c>
      <c r="F740" s="147" t="s">
        <v>1260</v>
      </c>
      <c r="H740" s="148">
        <v>109.563</v>
      </c>
      <c r="I740" s="149"/>
      <c r="L740" s="144"/>
      <c r="M740" s="150"/>
      <c r="T740" s="151"/>
      <c r="AT740" s="146" t="s">
        <v>163</v>
      </c>
      <c r="AU740" s="146" t="s">
        <v>81</v>
      </c>
      <c r="AV740" s="12" t="s">
        <v>81</v>
      </c>
      <c r="AW740" s="12" t="s">
        <v>4</v>
      </c>
      <c r="AX740" s="12" t="s">
        <v>79</v>
      </c>
      <c r="AY740" s="146" t="s">
        <v>152</v>
      </c>
    </row>
    <row r="741" spans="2:65" s="1" customFormat="1" ht="24.15" customHeight="1">
      <c r="B741" s="32"/>
      <c r="C741" s="159" t="s">
        <v>1261</v>
      </c>
      <c r="D741" s="159" t="s">
        <v>301</v>
      </c>
      <c r="E741" s="160" t="s">
        <v>1262</v>
      </c>
      <c r="F741" s="161" t="s">
        <v>1263</v>
      </c>
      <c r="G741" s="162" t="s">
        <v>157</v>
      </c>
      <c r="H741" s="163">
        <v>109.563</v>
      </c>
      <c r="I741" s="164"/>
      <c r="J741" s="165">
        <f>ROUND(I741*H741,2)</f>
        <v>0</v>
      </c>
      <c r="K741" s="161" t="s">
        <v>158</v>
      </c>
      <c r="L741" s="166"/>
      <c r="M741" s="167" t="s">
        <v>19</v>
      </c>
      <c r="N741" s="168" t="s">
        <v>42</v>
      </c>
      <c r="P741" s="136">
        <f>O741*H741</f>
        <v>0</v>
      </c>
      <c r="Q741" s="136">
        <v>2.1389999999999999E-2</v>
      </c>
      <c r="R741" s="136">
        <f>Q741*H741</f>
        <v>2.3435525699999999</v>
      </c>
      <c r="S741" s="136">
        <v>0</v>
      </c>
      <c r="T741" s="137">
        <f>S741*H741</f>
        <v>0</v>
      </c>
      <c r="AR741" s="138" t="s">
        <v>357</v>
      </c>
      <c r="AT741" s="138" t="s">
        <v>301</v>
      </c>
      <c r="AU741" s="138" t="s">
        <v>81</v>
      </c>
      <c r="AY741" s="17" t="s">
        <v>152</v>
      </c>
      <c r="BE741" s="139">
        <f>IF(N741="základní",J741,0)</f>
        <v>0</v>
      </c>
      <c r="BF741" s="139">
        <f>IF(N741="snížená",J741,0)</f>
        <v>0</v>
      </c>
      <c r="BG741" s="139">
        <f>IF(N741="zákl. přenesená",J741,0)</f>
        <v>0</v>
      </c>
      <c r="BH741" s="139">
        <f>IF(N741="sníž. přenesená",J741,0)</f>
        <v>0</v>
      </c>
      <c r="BI741" s="139">
        <f>IF(N741="nulová",J741,0)</f>
        <v>0</v>
      </c>
      <c r="BJ741" s="17" t="s">
        <v>79</v>
      </c>
      <c r="BK741" s="139">
        <f>ROUND(I741*H741,2)</f>
        <v>0</v>
      </c>
      <c r="BL741" s="17" t="s">
        <v>248</v>
      </c>
      <c r="BM741" s="138" t="s">
        <v>1264</v>
      </c>
    </row>
    <row r="742" spans="2:65" s="12" customFormat="1">
      <c r="B742" s="144"/>
      <c r="D742" s="145" t="s">
        <v>163</v>
      </c>
      <c r="E742" s="146" t="s">
        <v>19</v>
      </c>
      <c r="F742" s="147" t="s">
        <v>1259</v>
      </c>
      <c r="H742" s="148">
        <v>99.602999999999994</v>
      </c>
      <c r="I742" s="149"/>
      <c r="L742" s="144"/>
      <c r="M742" s="150"/>
      <c r="T742" s="151"/>
      <c r="AT742" s="146" t="s">
        <v>163</v>
      </c>
      <c r="AU742" s="146" t="s">
        <v>81</v>
      </c>
      <c r="AV742" s="12" t="s">
        <v>81</v>
      </c>
      <c r="AW742" s="12" t="s">
        <v>33</v>
      </c>
      <c r="AX742" s="12" t="s">
        <v>79</v>
      </c>
      <c r="AY742" s="146" t="s">
        <v>152</v>
      </c>
    </row>
    <row r="743" spans="2:65" s="12" customFormat="1">
      <c r="B743" s="144"/>
      <c r="D743" s="145" t="s">
        <v>163</v>
      </c>
      <c r="F743" s="147" t="s">
        <v>1260</v>
      </c>
      <c r="H743" s="148">
        <v>109.563</v>
      </c>
      <c r="I743" s="149"/>
      <c r="L743" s="144"/>
      <c r="M743" s="150"/>
      <c r="T743" s="151"/>
      <c r="AT743" s="146" t="s">
        <v>163</v>
      </c>
      <c r="AU743" s="146" t="s">
        <v>81</v>
      </c>
      <c r="AV743" s="12" t="s">
        <v>81</v>
      </c>
      <c r="AW743" s="12" t="s">
        <v>4</v>
      </c>
      <c r="AX743" s="12" t="s">
        <v>79</v>
      </c>
      <c r="AY743" s="146" t="s">
        <v>152</v>
      </c>
    </row>
    <row r="744" spans="2:65" s="1" customFormat="1" ht="44.25" customHeight="1">
      <c r="B744" s="32"/>
      <c r="C744" s="127" t="s">
        <v>1265</v>
      </c>
      <c r="D744" s="127" t="s">
        <v>154</v>
      </c>
      <c r="E744" s="128" t="s">
        <v>1266</v>
      </c>
      <c r="F744" s="129" t="s">
        <v>1267</v>
      </c>
      <c r="G744" s="130" t="s">
        <v>157</v>
      </c>
      <c r="H744" s="131">
        <v>204.5</v>
      </c>
      <c r="I744" s="132"/>
      <c r="J744" s="133">
        <f>ROUND(I744*H744,2)</f>
        <v>0</v>
      </c>
      <c r="K744" s="129" t="s">
        <v>158</v>
      </c>
      <c r="L744" s="32"/>
      <c r="M744" s="134" t="s">
        <v>19</v>
      </c>
      <c r="N744" s="135" t="s">
        <v>42</v>
      </c>
      <c r="P744" s="136">
        <f>O744*H744</f>
        <v>0</v>
      </c>
      <c r="Q744" s="136">
        <v>0</v>
      </c>
      <c r="R744" s="136">
        <f>Q744*H744</f>
        <v>0</v>
      </c>
      <c r="S744" s="136">
        <v>0</v>
      </c>
      <c r="T744" s="137">
        <f>S744*H744</f>
        <v>0</v>
      </c>
      <c r="AR744" s="138" t="s">
        <v>248</v>
      </c>
      <c r="AT744" s="138" t="s">
        <v>154</v>
      </c>
      <c r="AU744" s="138" t="s">
        <v>81</v>
      </c>
      <c r="AY744" s="17" t="s">
        <v>152</v>
      </c>
      <c r="BE744" s="139">
        <f>IF(N744="základní",J744,0)</f>
        <v>0</v>
      </c>
      <c r="BF744" s="139">
        <f>IF(N744="snížená",J744,0)</f>
        <v>0</v>
      </c>
      <c r="BG744" s="139">
        <f>IF(N744="zákl. přenesená",J744,0)</f>
        <v>0</v>
      </c>
      <c r="BH744" s="139">
        <f>IF(N744="sníž. přenesená",J744,0)</f>
        <v>0</v>
      </c>
      <c r="BI744" s="139">
        <f>IF(N744="nulová",J744,0)</f>
        <v>0</v>
      </c>
      <c r="BJ744" s="17" t="s">
        <v>79</v>
      </c>
      <c r="BK744" s="139">
        <f>ROUND(I744*H744,2)</f>
        <v>0</v>
      </c>
      <c r="BL744" s="17" t="s">
        <v>248</v>
      </c>
      <c r="BM744" s="138" t="s">
        <v>1268</v>
      </c>
    </row>
    <row r="745" spans="2:65" s="1" customFormat="1">
      <c r="B745" s="32"/>
      <c r="D745" s="140" t="s">
        <v>161</v>
      </c>
      <c r="F745" s="141" t="s">
        <v>1269</v>
      </c>
      <c r="I745" s="142"/>
      <c r="L745" s="32"/>
      <c r="M745" s="143"/>
      <c r="T745" s="53"/>
      <c r="AT745" s="17" t="s">
        <v>161</v>
      </c>
      <c r="AU745" s="17" t="s">
        <v>81</v>
      </c>
    </row>
    <row r="746" spans="2:65" s="1" customFormat="1" ht="19.2">
      <c r="B746" s="32"/>
      <c r="D746" s="145" t="s">
        <v>347</v>
      </c>
      <c r="F746" s="169" t="s">
        <v>1270</v>
      </c>
      <c r="I746" s="142"/>
      <c r="L746" s="32"/>
      <c r="M746" s="143"/>
      <c r="T746" s="53"/>
      <c r="AT746" s="17" t="s">
        <v>347</v>
      </c>
      <c r="AU746" s="17" t="s">
        <v>81</v>
      </c>
    </row>
    <row r="747" spans="2:65" s="12" customFormat="1">
      <c r="B747" s="144"/>
      <c r="D747" s="145" t="s">
        <v>163</v>
      </c>
      <c r="E747" s="146" t="s">
        <v>19</v>
      </c>
      <c r="F747" s="147" t="s">
        <v>1271</v>
      </c>
      <c r="H747" s="148">
        <v>204.5</v>
      </c>
      <c r="I747" s="149"/>
      <c r="L747" s="144"/>
      <c r="M747" s="150"/>
      <c r="T747" s="151"/>
      <c r="AT747" s="146" t="s">
        <v>163</v>
      </c>
      <c r="AU747" s="146" t="s">
        <v>81</v>
      </c>
      <c r="AV747" s="12" t="s">
        <v>81</v>
      </c>
      <c r="AW747" s="12" t="s">
        <v>33</v>
      </c>
      <c r="AX747" s="12" t="s">
        <v>79</v>
      </c>
      <c r="AY747" s="146" t="s">
        <v>152</v>
      </c>
    </row>
    <row r="748" spans="2:65" s="1" customFormat="1" ht="24.15" customHeight="1">
      <c r="B748" s="32"/>
      <c r="C748" s="159" t="s">
        <v>1272</v>
      </c>
      <c r="D748" s="159" t="s">
        <v>301</v>
      </c>
      <c r="E748" s="160" t="s">
        <v>1273</v>
      </c>
      <c r="F748" s="161" t="s">
        <v>1274</v>
      </c>
      <c r="G748" s="162" t="s">
        <v>157</v>
      </c>
      <c r="H748" s="163">
        <v>429.45</v>
      </c>
      <c r="I748" s="164"/>
      <c r="J748" s="165">
        <f>ROUND(I748*H748,2)</f>
        <v>0</v>
      </c>
      <c r="K748" s="161" t="s">
        <v>158</v>
      </c>
      <c r="L748" s="166"/>
      <c r="M748" s="167" t="s">
        <v>19</v>
      </c>
      <c r="N748" s="168" t="s">
        <v>42</v>
      </c>
      <c r="P748" s="136">
        <f>O748*H748</f>
        <v>0</v>
      </c>
      <c r="Q748" s="136">
        <v>3.5999999999999999E-3</v>
      </c>
      <c r="R748" s="136">
        <f>Q748*H748</f>
        <v>1.5460199999999999</v>
      </c>
      <c r="S748" s="136">
        <v>0</v>
      </c>
      <c r="T748" s="137">
        <f>S748*H748</f>
        <v>0</v>
      </c>
      <c r="AR748" s="138" t="s">
        <v>357</v>
      </c>
      <c r="AT748" s="138" t="s">
        <v>301</v>
      </c>
      <c r="AU748" s="138" t="s">
        <v>81</v>
      </c>
      <c r="AY748" s="17" t="s">
        <v>152</v>
      </c>
      <c r="BE748" s="139">
        <f>IF(N748="základní",J748,0)</f>
        <v>0</v>
      </c>
      <c r="BF748" s="139">
        <f>IF(N748="snížená",J748,0)</f>
        <v>0</v>
      </c>
      <c r="BG748" s="139">
        <f>IF(N748="zákl. přenesená",J748,0)</f>
        <v>0</v>
      </c>
      <c r="BH748" s="139">
        <f>IF(N748="sníž. přenesená",J748,0)</f>
        <v>0</v>
      </c>
      <c r="BI748" s="139">
        <f>IF(N748="nulová",J748,0)</f>
        <v>0</v>
      </c>
      <c r="BJ748" s="17" t="s">
        <v>79</v>
      </c>
      <c r="BK748" s="139">
        <f>ROUND(I748*H748,2)</f>
        <v>0</v>
      </c>
      <c r="BL748" s="17" t="s">
        <v>248</v>
      </c>
      <c r="BM748" s="138" t="s">
        <v>1275</v>
      </c>
    </row>
    <row r="749" spans="2:65" s="12" customFormat="1">
      <c r="B749" s="144"/>
      <c r="D749" s="145" t="s">
        <v>163</v>
      </c>
      <c r="E749" s="146" t="s">
        <v>19</v>
      </c>
      <c r="F749" s="147" t="s">
        <v>1276</v>
      </c>
      <c r="H749" s="148">
        <v>409</v>
      </c>
      <c r="I749" s="149"/>
      <c r="L749" s="144"/>
      <c r="M749" s="150"/>
      <c r="T749" s="151"/>
      <c r="AT749" s="146" t="s">
        <v>163</v>
      </c>
      <c r="AU749" s="146" t="s">
        <v>81</v>
      </c>
      <c r="AV749" s="12" t="s">
        <v>81</v>
      </c>
      <c r="AW749" s="12" t="s">
        <v>33</v>
      </c>
      <c r="AX749" s="12" t="s">
        <v>79</v>
      </c>
      <c r="AY749" s="146" t="s">
        <v>152</v>
      </c>
    </row>
    <row r="750" spans="2:65" s="12" customFormat="1">
      <c r="B750" s="144"/>
      <c r="D750" s="145" t="s">
        <v>163</v>
      </c>
      <c r="F750" s="147" t="s">
        <v>1277</v>
      </c>
      <c r="H750" s="148">
        <v>429.45</v>
      </c>
      <c r="I750" s="149"/>
      <c r="L750" s="144"/>
      <c r="M750" s="150"/>
      <c r="T750" s="151"/>
      <c r="AT750" s="146" t="s">
        <v>163</v>
      </c>
      <c r="AU750" s="146" t="s">
        <v>81</v>
      </c>
      <c r="AV750" s="12" t="s">
        <v>81</v>
      </c>
      <c r="AW750" s="12" t="s">
        <v>4</v>
      </c>
      <c r="AX750" s="12" t="s">
        <v>79</v>
      </c>
      <c r="AY750" s="146" t="s">
        <v>152</v>
      </c>
    </row>
    <row r="751" spans="2:65" s="1" customFormat="1" ht="37.799999999999997" customHeight="1">
      <c r="B751" s="32"/>
      <c r="C751" s="127" t="s">
        <v>1278</v>
      </c>
      <c r="D751" s="127" t="s">
        <v>154</v>
      </c>
      <c r="E751" s="128" t="s">
        <v>1279</v>
      </c>
      <c r="F751" s="129" t="s">
        <v>1280</v>
      </c>
      <c r="G751" s="130" t="s">
        <v>157</v>
      </c>
      <c r="H751" s="131">
        <v>101.72499999999999</v>
      </c>
      <c r="I751" s="132"/>
      <c r="J751" s="133">
        <f>ROUND(I751*H751,2)</f>
        <v>0</v>
      </c>
      <c r="K751" s="129" t="s">
        <v>158</v>
      </c>
      <c r="L751" s="32"/>
      <c r="M751" s="134" t="s">
        <v>19</v>
      </c>
      <c r="N751" s="135" t="s">
        <v>42</v>
      </c>
      <c r="P751" s="136">
        <f>O751*H751</f>
        <v>0</v>
      </c>
      <c r="Q751" s="136">
        <v>0</v>
      </c>
      <c r="R751" s="136">
        <f>Q751*H751</f>
        <v>0</v>
      </c>
      <c r="S751" s="136">
        <v>0</v>
      </c>
      <c r="T751" s="137">
        <f>S751*H751</f>
        <v>0</v>
      </c>
      <c r="AR751" s="138" t="s">
        <v>248</v>
      </c>
      <c r="AT751" s="138" t="s">
        <v>154</v>
      </c>
      <c r="AU751" s="138" t="s">
        <v>81</v>
      </c>
      <c r="AY751" s="17" t="s">
        <v>152</v>
      </c>
      <c r="BE751" s="139">
        <f>IF(N751="základní",J751,0)</f>
        <v>0</v>
      </c>
      <c r="BF751" s="139">
        <f>IF(N751="snížená",J751,0)</f>
        <v>0</v>
      </c>
      <c r="BG751" s="139">
        <f>IF(N751="zákl. přenesená",J751,0)</f>
        <v>0</v>
      </c>
      <c r="BH751" s="139">
        <f>IF(N751="sníž. přenesená",J751,0)</f>
        <v>0</v>
      </c>
      <c r="BI751" s="139">
        <f>IF(N751="nulová",J751,0)</f>
        <v>0</v>
      </c>
      <c r="BJ751" s="17" t="s">
        <v>79</v>
      </c>
      <c r="BK751" s="139">
        <f>ROUND(I751*H751,2)</f>
        <v>0</v>
      </c>
      <c r="BL751" s="17" t="s">
        <v>248</v>
      </c>
      <c r="BM751" s="138" t="s">
        <v>1281</v>
      </c>
    </row>
    <row r="752" spans="2:65" s="1" customFormat="1">
      <c r="B752" s="32"/>
      <c r="D752" s="140" t="s">
        <v>161</v>
      </c>
      <c r="F752" s="141" t="s">
        <v>1282</v>
      </c>
      <c r="I752" s="142"/>
      <c r="L752" s="32"/>
      <c r="M752" s="143"/>
      <c r="T752" s="53"/>
      <c r="AT752" s="17" t="s">
        <v>161</v>
      </c>
      <c r="AU752" s="17" t="s">
        <v>81</v>
      </c>
    </row>
    <row r="753" spans="2:65" s="12" customFormat="1">
      <c r="B753" s="144"/>
      <c r="D753" s="145" t="s">
        <v>163</v>
      </c>
      <c r="E753" s="146" t="s">
        <v>19</v>
      </c>
      <c r="F753" s="147" t="s">
        <v>1283</v>
      </c>
      <c r="H753" s="148">
        <v>101.72499999999999</v>
      </c>
      <c r="I753" s="149"/>
      <c r="L753" s="144"/>
      <c r="M753" s="150"/>
      <c r="T753" s="151"/>
      <c r="AT753" s="146" t="s">
        <v>163</v>
      </c>
      <c r="AU753" s="146" t="s">
        <v>81</v>
      </c>
      <c r="AV753" s="12" t="s">
        <v>81</v>
      </c>
      <c r="AW753" s="12" t="s">
        <v>33</v>
      </c>
      <c r="AX753" s="12" t="s">
        <v>79</v>
      </c>
      <c r="AY753" s="146" t="s">
        <v>152</v>
      </c>
    </row>
    <row r="754" spans="2:65" s="1" customFormat="1" ht="24.15" customHeight="1">
      <c r="B754" s="32"/>
      <c r="C754" s="159" t="s">
        <v>1284</v>
      </c>
      <c r="D754" s="159" t="s">
        <v>301</v>
      </c>
      <c r="E754" s="160" t="s">
        <v>1285</v>
      </c>
      <c r="F754" s="161" t="s">
        <v>1286</v>
      </c>
      <c r="G754" s="162" t="s">
        <v>157</v>
      </c>
      <c r="H754" s="163">
        <v>109.44</v>
      </c>
      <c r="I754" s="164"/>
      <c r="J754" s="165">
        <f>ROUND(I754*H754,2)</f>
        <v>0</v>
      </c>
      <c r="K754" s="161" t="s">
        <v>158</v>
      </c>
      <c r="L754" s="166"/>
      <c r="M754" s="167" t="s">
        <v>19</v>
      </c>
      <c r="N754" s="168" t="s">
        <v>42</v>
      </c>
      <c r="P754" s="136">
        <f>O754*H754</f>
        <v>0</v>
      </c>
      <c r="Q754" s="136">
        <v>6.0000000000000001E-3</v>
      </c>
      <c r="R754" s="136">
        <f>Q754*H754</f>
        <v>0.65664</v>
      </c>
      <c r="S754" s="136">
        <v>0</v>
      </c>
      <c r="T754" s="137">
        <f>S754*H754</f>
        <v>0</v>
      </c>
      <c r="AR754" s="138" t="s">
        <v>357</v>
      </c>
      <c r="AT754" s="138" t="s">
        <v>301</v>
      </c>
      <c r="AU754" s="138" t="s">
        <v>81</v>
      </c>
      <c r="AY754" s="17" t="s">
        <v>152</v>
      </c>
      <c r="BE754" s="139">
        <f>IF(N754="základní",J754,0)</f>
        <v>0</v>
      </c>
      <c r="BF754" s="139">
        <f>IF(N754="snížená",J754,0)</f>
        <v>0</v>
      </c>
      <c r="BG754" s="139">
        <f>IF(N754="zákl. přenesená",J754,0)</f>
        <v>0</v>
      </c>
      <c r="BH754" s="139">
        <f>IF(N754="sníž. přenesená",J754,0)</f>
        <v>0</v>
      </c>
      <c r="BI754" s="139">
        <f>IF(N754="nulová",J754,0)</f>
        <v>0</v>
      </c>
      <c r="BJ754" s="17" t="s">
        <v>79</v>
      </c>
      <c r="BK754" s="139">
        <f>ROUND(I754*H754,2)</f>
        <v>0</v>
      </c>
      <c r="BL754" s="17" t="s">
        <v>248</v>
      </c>
      <c r="BM754" s="138" t="s">
        <v>1287</v>
      </c>
    </row>
    <row r="755" spans="2:65" s="12" customFormat="1">
      <c r="B755" s="144"/>
      <c r="D755" s="145" t="s">
        <v>163</v>
      </c>
      <c r="E755" s="146" t="s">
        <v>19</v>
      </c>
      <c r="F755" s="147" t="s">
        <v>1288</v>
      </c>
      <c r="H755" s="148">
        <v>109.44</v>
      </c>
      <c r="I755" s="149"/>
      <c r="L755" s="144"/>
      <c r="M755" s="150"/>
      <c r="T755" s="151"/>
      <c r="AT755" s="146" t="s">
        <v>163</v>
      </c>
      <c r="AU755" s="146" t="s">
        <v>81</v>
      </c>
      <c r="AV755" s="12" t="s">
        <v>81</v>
      </c>
      <c r="AW755" s="12" t="s">
        <v>33</v>
      </c>
      <c r="AX755" s="12" t="s">
        <v>79</v>
      </c>
      <c r="AY755" s="146" t="s">
        <v>152</v>
      </c>
    </row>
    <row r="756" spans="2:65" s="1" customFormat="1" ht="24.15" customHeight="1">
      <c r="B756" s="32"/>
      <c r="C756" s="127" t="s">
        <v>1289</v>
      </c>
      <c r="D756" s="127" t="s">
        <v>154</v>
      </c>
      <c r="E756" s="128" t="s">
        <v>1290</v>
      </c>
      <c r="F756" s="129" t="s">
        <v>1291</v>
      </c>
      <c r="G756" s="130" t="s">
        <v>157</v>
      </c>
      <c r="H756" s="131">
        <v>70.569999999999993</v>
      </c>
      <c r="I756" s="132"/>
      <c r="J756" s="133">
        <f>ROUND(I756*H756,2)</f>
        <v>0</v>
      </c>
      <c r="K756" s="129" t="s">
        <v>158</v>
      </c>
      <c r="L756" s="32"/>
      <c r="M756" s="134" t="s">
        <v>19</v>
      </c>
      <c r="N756" s="135" t="s">
        <v>42</v>
      </c>
      <c r="P756" s="136">
        <f>O756*H756</f>
        <v>0</v>
      </c>
      <c r="Q756" s="136">
        <v>2.4000000000000001E-4</v>
      </c>
      <c r="R756" s="136">
        <f>Q756*H756</f>
        <v>1.6936799999999998E-2</v>
      </c>
      <c r="S756" s="136">
        <v>0</v>
      </c>
      <c r="T756" s="137">
        <f>S756*H756</f>
        <v>0</v>
      </c>
      <c r="AR756" s="138" t="s">
        <v>248</v>
      </c>
      <c r="AT756" s="138" t="s">
        <v>154</v>
      </c>
      <c r="AU756" s="138" t="s">
        <v>81</v>
      </c>
      <c r="AY756" s="17" t="s">
        <v>152</v>
      </c>
      <c r="BE756" s="139">
        <f>IF(N756="základní",J756,0)</f>
        <v>0</v>
      </c>
      <c r="BF756" s="139">
        <f>IF(N756="snížená",J756,0)</f>
        <v>0</v>
      </c>
      <c r="BG756" s="139">
        <f>IF(N756="zákl. přenesená",J756,0)</f>
        <v>0</v>
      </c>
      <c r="BH756" s="139">
        <f>IF(N756="sníž. přenesená",J756,0)</f>
        <v>0</v>
      </c>
      <c r="BI756" s="139">
        <f>IF(N756="nulová",J756,0)</f>
        <v>0</v>
      </c>
      <c r="BJ756" s="17" t="s">
        <v>79</v>
      </c>
      <c r="BK756" s="139">
        <f>ROUND(I756*H756,2)</f>
        <v>0</v>
      </c>
      <c r="BL756" s="17" t="s">
        <v>248</v>
      </c>
      <c r="BM756" s="138" t="s">
        <v>1292</v>
      </c>
    </row>
    <row r="757" spans="2:65" s="1" customFormat="1">
      <c r="B757" s="32"/>
      <c r="D757" s="140" t="s">
        <v>161</v>
      </c>
      <c r="F757" s="141" t="s">
        <v>1293</v>
      </c>
      <c r="I757" s="142"/>
      <c r="L757" s="32"/>
      <c r="M757" s="143"/>
      <c r="T757" s="53"/>
      <c r="AT757" s="17" t="s">
        <v>161</v>
      </c>
      <c r="AU757" s="17" t="s">
        <v>81</v>
      </c>
    </row>
    <row r="758" spans="2:65" s="12" customFormat="1">
      <c r="B758" s="144"/>
      <c r="D758" s="145" t="s">
        <v>163</v>
      </c>
      <c r="E758" s="146" t="s">
        <v>19</v>
      </c>
      <c r="F758" s="147" t="s">
        <v>1294</v>
      </c>
      <c r="H758" s="148">
        <v>70.569999999999993</v>
      </c>
      <c r="I758" s="149"/>
      <c r="L758" s="144"/>
      <c r="M758" s="150"/>
      <c r="T758" s="151"/>
      <c r="AT758" s="146" t="s">
        <v>163</v>
      </c>
      <c r="AU758" s="146" t="s">
        <v>81</v>
      </c>
      <c r="AV758" s="12" t="s">
        <v>81</v>
      </c>
      <c r="AW758" s="12" t="s">
        <v>33</v>
      </c>
      <c r="AX758" s="12" t="s">
        <v>79</v>
      </c>
      <c r="AY758" s="146" t="s">
        <v>152</v>
      </c>
    </row>
    <row r="759" spans="2:65" s="1" customFormat="1" ht="24.15" customHeight="1">
      <c r="B759" s="32"/>
      <c r="C759" s="159" t="s">
        <v>1295</v>
      </c>
      <c r="D759" s="159" t="s">
        <v>301</v>
      </c>
      <c r="E759" s="160" t="s">
        <v>1285</v>
      </c>
      <c r="F759" s="161" t="s">
        <v>1286</v>
      </c>
      <c r="G759" s="162" t="s">
        <v>157</v>
      </c>
      <c r="H759" s="163">
        <v>74.88</v>
      </c>
      <c r="I759" s="164"/>
      <c r="J759" s="165">
        <f>ROUND(I759*H759,2)</f>
        <v>0</v>
      </c>
      <c r="K759" s="161" t="s">
        <v>158</v>
      </c>
      <c r="L759" s="166"/>
      <c r="M759" s="167" t="s">
        <v>19</v>
      </c>
      <c r="N759" s="168" t="s">
        <v>42</v>
      </c>
      <c r="P759" s="136">
        <f>O759*H759</f>
        <v>0</v>
      </c>
      <c r="Q759" s="136">
        <v>6.0000000000000001E-3</v>
      </c>
      <c r="R759" s="136">
        <f>Q759*H759</f>
        <v>0.44927999999999996</v>
      </c>
      <c r="S759" s="136">
        <v>0</v>
      </c>
      <c r="T759" s="137">
        <f>S759*H759</f>
        <v>0</v>
      </c>
      <c r="AR759" s="138" t="s">
        <v>357</v>
      </c>
      <c r="AT759" s="138" t="s">
        <v>301</v>
      </c>
      <c r="AU759" s="138" t="s">
        <v>81</v>
      </c>
      <c r="AY759" s="17" t="s">
        <v>152</v>
      </c>
      <c r="BE759" s="139">
        <f>IF(N759="základní",J759,0)</f>
        <v>0</v>
      </c>
      <c r="BF759" s="139">
        <f>IF(N759="snížená",J759,0)</f>
        <v>0</v>
      </c>
      <c r="BG759" s="139">
        <f>IF(N759="zákl. přenesená",J759,0)</f>
        <v>0</v>
      </c>
      <c r="BH759" s="139">
        <f>IF(N759="sníž. přenesená",J759,0)</f>
        <v>0</v>
      </c>
      <c r="BI759" s="139">
        <f>IF(N759="nulová",J759,0)</f>
        <v>0</v>
      </c>
      <c r="BJ759" s="17" t="s">
        <v>79</v>
      </c>
      <c r="BK759" s="139">
        <f>ROUND(I759*H759,2)</f>
        <v>0</v>
      </c>
      <c r="BL759" s="17" t="s">
        <v>248</v>
      </c>
      <c r="BM759" s="138" t="s">
        <v>1296</v>
      </c>
    </row>
    <row r="760" spans="2:65" s="12" customFormat="1">
      <c r="B760" s="144"/>
      <c r="D760" s="145" t="s">
        <v>163</v>
      </c>
      <c r="E760" s="146" t="s">
        <v>19</v>
      </c>
      <c r="F760" s="147" t="s">
        <v>1297</v>
      </c>
      <c r="H760" s="148">
        <v>74.88</v>
      </c>
      <c r="I760" s="149"/>
      <c r="L760" s="144"/>
      <c r="M760" s="150"/>
      <c r="T760" s="151"/>
      <c r="AT760" s="146" t="s">
        <v>163</v>
      </c>
      <c r="AU760" s="146" t="s">
        <v>81</v>
      </c>
      <c r="AV760" s="12" t="s">
        <v>81</v>
      </c>
      <c r="AW760" s="12" t="s">
        <v>33</v>
      </c>
      <c r="AX760" s="12" t="s">
        <v>79</v>
      </c>
      <c r="AY760" s="146" t="s">
        <v>152</v>
      </c>
    </row>
    <row r="761" spans="2:65" s="1" customFormat="1" ht="49.05" customHeight="1">
      <c r="B761" s="32"/>
      <c r="C761" s="127" t="s">
        <v>1298</v>
      </c>
      <c r="D761" s="127" t="s">
        <v>154</v>
      </c>
      <c r="E761" s="128" t="s">
        <v>1299</v>
      </c>
      <c r="F761" s="129" t="s">
        <v>1300</v>
      </c>
      <c r="G761" s="130" t="s">
        <v>157</v>
      </c>
      <c r="H761" s="131">
        <v>100</v>
      </c>
      <c r="I761" s="132"/>
      <c r="J761" s="133">
        <f>ROUND(I761*H761,2)</f>
        <v>0</v>
      </c>
      <c r="K761" s="129" t="s">
        <v>158</v>
      </c>
      <c r="L761" s="32"/>
      <c r="M761" s="134" t="s">
        <v>19</v>
      </c>
      <c r="N761" s="135" t="s">
        <v>42</v>
      </c>
      <c r="P761" s="136">
        <f>O761*H761</f>
        <v>0</v>
      </c>
      <c r="Q761" s="136">
        <v>0</v>
      </c>
      <c r="R761" s="136">
        <f>Q761*H761</f>
        <v>0</v>
      </c>
      <c r="S761" s="136">
        <v>2.4E-2</v>
      </c>
      <c r="T761" s="137">
        <f>S761*H761</f>
        <v>2.4</v>
      </c>
      <c r="AR761" s="138" t="s">
        <v>248</v>
      </c>
      <c r="AT761" s="138" t="s">
        <v>154</v>
      </c>
      <c r="AU761" s="138" t="s">
        <v>81</v>
      </c>
      <c r="AY761" s="17" t="s">
        <v>152</v>
      </c>
      <c r="BE761" s="139">
        <f>IF(N761="základní",J761,0)</f>
        <v>0</v>
      </c>
      <c r="BF761" s="139">
        <f>IF(N761="snížená",J761,0)</f>
        <v>0</v>
      </c>
      <c r="BG761" s="139">
        <f>IF(N761="zákl. přenesená",J761,0)</f>
        <v>0</v>
      </c>
      <c r="BH761" s="139">
        <f>IF(N761="sníž. přenesená",J761,0)</f>
        <v>0</v>
      </c>
      <c r="BI761" s="139">
        <f>IF(N761="nulová",J761,0)</f>
        <v>0</v>
      </c>
      <c r="BJ761" s="17" t="s">
        <v>79</v>
      </c>
      <c r="BK761" s="139">
        <f>ROUND(I761*H761,2)</f>
        <v>0</v>
      </c>
      <c r="BL761" s="17" t="s">
        <v>248</v>
      </c>
      <c r="BM761" s="138" t="s">
        <v>1301</v>
      </c>
    </row>
    <row r="762" spans="2:65" s="1" customFormat="1">
      <c r="B762" s="32"/>
      <c r="D762" s="140" t="s">
        <v>161</v>
      </c>
      <c r="F762" s="141" t="s">
        <v>1302</v>
      </c>
      <c r="I762" s="142"/>
      <c r="L762" s="32"/>
      <c r="M762" s="143"/>
      <c r="T762" s="53"/>
      <c r="AT762" s="17" t="s">
        <v>161</v>
      </c>
      <c r="AU762" s="17" t="s">
        <v>81</v>
      </c>
    </row>
    <row r="763" spans="2:65" s="12" customFormat="1">
      <c r="B763" s="144"/>
      <c r="D763" s="145" t="s">
        <v>163</v>
      </c>
      <c r="E763" s="146" t="s">
        <v>19</v>
      </c>
      <c r="F763" s="147" t="s">
        <v>1303</v>
      </c>
      <c r="H763" s="148">
        <v>100</v>
      </c>
      <c r="I763" s="149"/>
      <c r="L763" s="144"/>
      <c r="M763" s="150"/>
      <c r="T763" s="151"/>
      <c r="AT763" s="146" t="s">
        <v>163</v>
      </c>
      <c r="AU763" s="146" t="s">
        <v>81</v>
      </c>
      <c r="AV763" s="12" t="s">
        <v>81</v>
      </c>
      <c r="AW763" s="12" t="s">
        <v>33</v>
      </c>
      <c r="AX763" s="12" t="s">
        <v>79</v>
      </c>
      <c r="AY763" s="146" t="s">
        <v>152</v>
      </c>
    </row>
    <row r="764" spans="2:65" s="1" customFormat="1" ht="49.05" customHeight="1">
      <c r="B764" s="32"/>
      <c r="C764" s="127" t="s">
        <v>1304</v>
      </c>
      <c r="D764" s="127" t="s">
        <v>154</v>
      </c>
      <c r="E764" s="128" t="s">
        <v>1305</v>
      </c>
      <c r="F764" s="129" t="s">
        <v>1306</v>
      </c>
      <c r="G764" s="130" t="s">
        <v>157</v>
      </c>
      <c r="H764" s="131">
        <v>99.602999999999994</v>
      </c>
      <c r="I764" s="132"/>
      <c r="J764" s="133">
        <f>ROUND(I764*H764,2)</f>
        <v>0</v>
      </c>
      <c r="K764" s="129" t="s">
        <v>158</v>
      </c>
      <c r="L764" s="32"/>
      <c r="M764" s="134" t="s">
        <v>19</v>
      </c>
      <c r="N764" s="135" t="s">
        <v>42</v>
      </c>
      <c r="P764" s="136">
        <f>O764*H764</f>
        <v>0</v>
      </c>
      <c r="Q764" s="136">
        <v>1.0000000000000001E-5</v>
      </c>
      <c r="R764" s="136">
        <f>Q764*H764</f>
        <v>9.9602999999999996E-4</v>
      </c>
      <c r="S764" s="136">
        <v>0</v>
      </c>
      <c r="T764" s="137">
        <f>S764*H764</f>
        <v>0</v>
      </c>
      <c r="AR764" s="138" t="s">
        <v>248</v>
      </c>
      <c r="AT764" s="138" t="s">
        <v>154</v>
      </c>
      <c r="AU764" s="138" t="s">
        <v>81</v>
      </c>
      <c r="AY764" s="17" t="s">
        <v>152</v>
      </c>
      <c r="BE764" s="139">
        <f>IF(N764="základní",J764,0)</f>
        <v>0</v>
      </c>
      <c r="BF764" s="139">
        <f>IF(N764="snížená",J764,0)</f>
        <v>0</v>
      </c>
      <c r="BG764" s="139">
        <f>IF(N764="zákl. přenesená",J764,0)</f>
        <v>0</v>
      </c>
      <c r="BH764" s="139">
        <f>IF(N764="sníž. přenesená",J764,0)</f>
        <v>0</v>
      </c>
      <c r="BI764" s="139">
        <f>IF(N764="nulová",J764,0)</f>
        <v>0</v>
      </c>
      <c r="BJ764" s="17" t="s">
        <v>79</v>
      </c>
      <c r="BK764" s="139">
        <f>ROUND(I764*H764,2)</f>
        <v>0</v>
      </c>
      <c r="BL764" s="17" t="s">
        <v>248</v>
      </c>
      <c r="BM764" s="138" t="s">
        <v>1307</v>
      </c>
    </row>
    <row r="765" spans="2:65" s="1" customFormat="1">
      <c r="B765" s="32"/>
      <c r="D765" s="140" t="s">
        <v>161</v>
      </c>
      <c r="F765" s="141" t="s">
        <v>1308</v>
      </c>
      <c r="I765" s="142"/>
      <c r="L765" s="32"/>
      <c r="M765" s="143"/>
      <c r="T765" s="53"/>
      <c r="AT765" s="17" t="s">
        <v>161</v>
      </c>
      <c r="AU765" s="17" t="s">
        <v>81</v>
      </c>
    </row>
    <row r="766" spans="2:65" s="12" customFormat="1">
      <c r="B766" s="144"/>
      <c r="D766" s="145" t="s">
        <v>163</v>
      </c>
      <c r="E766" s="146" t="s">
        <v>19</v>
      </c>
      <c r="F766" s="147" t="s">
        <v>1309</v>
      </c>
      <c r="H766" s="148">
        <v>99.602999999999994</v>
      </c>
      <c r="I766" s="149"/>
      <c r="L766" s="144"/>
      <c r="M766" s="150"/>
      <c r="T766" s="151"/>
      <c r="AT766" s="146" t="s">
        <v>163</v>
      </c>
      <c r="AU766" s="146" t="s">
        <v>81</v>
      </c>
      <c r="AV766" s="12" t="s">
        <v>81</v>
      </c>
      <c r="AW766" s="12" t="s">
        <v>33</v>
      </c>
      <c r="AX766" s="12" t="s">
        <v>79</v>
      </c>
      <c r="AY766" s="146" t="s">
        <v>152</v>
      </c>
    </row>
    <row r="767" spans="2:65" s="1" customFormat="1" ht="33" customHeight="1">
      <c r="B767" s="32"/>
      <c r="C767" s="159" t="s">
        <v>1310</v>
      </c>
      <c r="D767" s="159" t="s">
        <v>301</v>
      </c>
      <c r="E767" s="160" t="s">
        <v>1311</v>
      </c>
      <c r="F767" s="161" t="s">
        <v>1312</v>
      </c>
      <c r="G767" s="162" t="s">
        <v>157</v>
      </c>
      <c r="H767" s="163">
        <v>109.563</v>
      </c>
      <c r="I767" s="164"/>
      <c r="J767" s="165">
        <f>ROUND(I767*H767,2)</f>
        <v>0</v>
      </c>
      <c r="K767" s="161" t="s">
        <v>158</v>
      </c>
      <c r="L767" s="166"/>
      <c r="M767" s="167" t="s">
        <v>19</v>
      </c>
      <c r="N767" s="168" t="s">
        <v>42</v>
      </c>
      <c r="P767" s="136">
        <f>O767*H767</f>
        <v>0</v>
      </c>
      <c r="Q767" s="136">
        <v>1.7000000000000001E-4</v>
      </c>
      <c r="R767" s="136">
        <f>Q767*H767</f>
        <v>1.862571E-2</v>
      </c>
      <c r="S767" s="136">
        <v>0</v>
      </c>
      <c r="T767" s="137">
        <f>S767*H767</f>
        <v>0</v>
      </c>
      <c r="AR767" s="138" t="s">
        <v>357</v>
      </c>
      <c r="AT767" s="138" t="s">
        <v>301</v>
      </c>
      <c r="AU767" s="138" t="s">
        <v>81</v>
      </c>
      <c r="AY767" s="17" t="s">
        <v>152</v>
      </c>
      <c r="BE767" s="139">
        <f>IF(N767="základní",J767,0)</f>
        <v>0</v>
      </c>
      <c r="BF767" s="139">
        <f>IF(N767="snížená",J767,0)</f>
        <v>0</v>
      </c>
      <c r="BG767" s="139">
        <f>IF(N767="zákl. přenesená",J767,0)</f>
        <v>0</v>
      </c>
      <c r="BH767" s="139">
        <f>IF(N767="sníž. přenesená",J767,0)</f>
        <v>0</v>
      </c>
      <c r="BI767" s="139">
        <f>IF(N767="nulová",J767,0)</f>
        <v>0</v>
      </c>
      <c r="BJ767" s="17" t="s">
        <v>79</v>
      </c>
      <c r="BK767" s="139">
        <f>ROUND(I767*H767,2)</f>
        <v>0</v>
      </c>
      <c r="BL767" s="17" t="s">
        <v>248</v>
      </c>
      <c r="BM767" s="138" t="s">
        <v>1313</v>
      </c>
    </row>
    <row r="768" spans="2:65" s="12" customFormat="1">
      <c r="B768" s="144"/>
      <c r="D768" s="145" t="s">
        <v>163</v>
      </c>
      <c r="E768" s="146" t="s">
        <v>19</v>
      </c>
      <c r="F768" s="147" t="s">
        <v>1259</v>
      </c>
      <c r="H768" s="148">
        <v>99.602999999999994</v>
      </c>
      <c r="I768" s="149"/>
      <c r="L768" s="144"/>
      <c r="M768" s="150"/>
      <c r="T768" s="151"/>
      <c r="AT768" s="146" t="s">
        <v>163</v>
      </c>
      <c r="AU768" s="146" t="s">
        <v>81</v>
      </c>
      <c r="AV768" s="12" t="s">
        <v>81</v>
      </c>
      <c r="AW768" s="12" t="s">
        <v>33</v>
      </c>
      <c r="AX768" s="12" t="s">
        <v>79</v>
      </c>
      <c r="AY768" s="146" t="s">
        <v>152</v>
      </c>
    </row>
    <row r="769" spans="2:65" s="12" customFormat="1">
      <c r="B769" s="144"/>
      <c r="D769" s="145" t="s">
        <v>163</v>
      </c>
      <c r="F769" s="147" t="s">
        <v>1260</v>
      </c>
      <c r="H769" s="148">
        <v>109.563</v>
      </c>
      <c r="I769" s="149"/>
      <c r="L769" s="144"/>
      <c r="M769" s="150"/>
      <c r="T769" s="151"/>
      <c r="AT769" s="146" t="s">
        <v>163</v>
      </c>
      <c r="AU769" s="146" t="s">
        <v>81</v>
      </c>
      <c r="AV769" s="12" t="s">
        <v>81</v>
      </c>
      <c r="AW769" s="12" t="s">
        <v>4</v>
      </c>
      <c r="AX769" s="12" t="s">
        <v>79</v>
      </c>
      <c r="AY769" s="146" t="s">
        <v>152</v>
      </c>
    </row>
    <row r="770" spans="2:65" s="1" customFormat="1" ht="55.5" customHeight="1">
      <c r="B770" s="32"/>
      <c r="C770" s="127" t="s">
        <v>1314</v>
      </c>
      <c r="D770" s="127" t="s">
        <v>154</v>
      </c>
      <c r="E770" s="128" t="s">
        <v>1315</v>
      </c>
      <c r="F770" s="129" t="s">
        <v>1316</v>
      </c>
      <c r="G770" s="130" t="s">
        <v>157</v>
      </c>
      <c r="H770" s="131">
        <v>465</v>
      </c>
      <c r="I770" s="132"/>
      <c r="J770" s="133">
        <f>ROUND(I770*H770,2)</f>
        <v>0</v>
      </c>
      <c r="K770" s="129" t="s">
        <v>158</v>
      </c>
      <c r="L770" s="32"/>
      <c r="M770" s="134" t="s">
        <v>19</v>
      </c>
      <c r="N770" s="135" t="s">
        <v>42</v>
      </c>
      <c r="P770" s="136">
        <f>O770*H770</f>
        <v>0</v>
      </c>
      <c r="Q770" s="136">
        <v>0</v>
      </c>
      <c r="R770" s="136">
        <f>Q770*H770</f>
        <v>0</v>
      </c>
      <c r="S770" s="136">
        <v>0</v>
      </c>
      <c r="T770" s="137">
        <f>S770*H770</f>
        <v>0</v>
      </c>
      <c r="AR770" s="138" t="s">
        <v>248</v>
      </c>
      <c r="AT770" s="138" t="s">
        <v>154</v>
      </c>
      <c r="AU770" s="138" t="s">
        <v>81</v>
      </c>
      <c r="AY770" s="17" t="s">
        <v>152</v>
      </c>
      <c r="BE770" s="139">
        <f>IF(N770="základní",J770,0)</f>
        <v>0</v>
      </c>
      <c r="BF770" s="139">
        <f>IF(N770="snížená",J770,0)</f>
        <v>0</v>
      </c>
      <c r="BG770" s="139">
        <f>IF(N770="zákl. přenesená",J770,0)</f>
        <v>0</v>
      </c>
      <c r="BH770" s="139">
        <f>IF(N770="sníž. přenesená",J770,0)</f>
        <v>0</v>
      </c>
      <c r="BI770" s="139">
        <f>IF(N770="nulová",J770,0)</f>
        <v>0</v>
      </c>
      <c r="BJ770" s="17" t="s">
        <v>79</v>
      </c>
      <c r="BK770" s="139">
        <f>ROUND(I770*H770,2)</f>
        <v>0</v>
      </c>
      <c r="BL770" s="17" t="s">
        <v>248</v>
      </c>
      <c r="BM770" s="138" t="s">
        <v>1317</v>
      </c>
    </row>
    <row r="771" spans="2:65" s="1" customFormat="1">
      <c r="B771" s="32"/>
      <c r="D771" s="140" t="s">
        <v>161</v>
      </c>
      <c r="F771" s="141" t="s">
        <v>1318</v>
      </c>
      <c r="I771" s="142"/>
      <c r="L771" s="32"/>
      <c r="M771" s="143"/>
      <c r="T771" s="53"/>
      <c r="AT771" s="17" t="s">
        <v>161</v>
      </c>
      <c r="AU771" s="17" t="s">
        <v>81</v>
      </c>
    </row>
    <row r="772" spans="2:65" s="12" customFormat="1">
      <c r="B772" s="144"/>
      <c r="D772" s="145" t="s">
        <v>163</v>
      </c>
      <c r="E772" s="146" t="s">
        <v>19</v>
      </c>
      <c r="F772" s="147" t="s">
        <v>1319</v>
      </c>
      <c r="H772" s="148">
        <v>465</v>
      </c>
      <c r="I772" s="149"/>
      <c r="L772" s="144"/>
      <c r="M772" s="150"/>
      <c r="T772" s="151"/>
      <c r="AT772" s="146" t="s">
        <v>163</v>
      </c>
      <c r="AU772" s="146" t="s">
        <v>81</v>
      </c>
      <c r="AV772" s="12" t="s">
        <v>81</v>
      </c>
      <c r="AW772" s="12" t="s">
        <v>33</v>
      </c>
      <c r="AX772" s="12" t="s">
        <v>79</v>
      </c>
      <c r="AY772" s="146" t="s">
        <v>152</v>
      </c>
    </row>
    <row r="773" spans="2:65" s="1" customFormat="1" ht="33" customHeight="1">
      <c r="B773" s="32"/>
      <c r="C773" s="159" t="s">
        <v>1320</v>
      </c>
      <c r="D773" s="159" t="s">
        <v>301</v>
      </c>
      <c r="E773" s="160" t="s">
        <v>1321</v>
      </c>
      <c r="F773" s="161" t="s">
        <v>1322</v>
      </c>
      <c r="G773" s="162" t="s">
        <v>157</v>
      </c>
      <c r="H773" s="163">
        <v>534.75</v>
      </c>
      <c r="I773" s="164"/>
      <c r="J773" s="165">
        <f>ROUND(I773*H773,2)</f>
        <v>0</v>
      </c>
      <c r="K773" s="161" t="s">
        <v>158</v>
      </c>
      <c r="L773" s="166"/>
      <c r="M773" s="167" t="s">
        <v>19</v>
      </c>
      <c r="N773" s="168" t="s">
        <v>42</v>
      </c>
      <c r="P773" s="136">
        <f>O773*H773</f>
        <v>0</v>
      </c>
      <c r="Q773" s="136">
        <v>2.0000000000000001E-4</v>
      </c>
      <c r="R773" s="136">
        <f>Q773*H773</f>
        <v>0.10695</v>
      </c>
      <c r="S773" s="136">
        <v>0</v>
      </c>
      <c r="T773" s="137">
        <f>S773*H773</f>
        <v>0</v>
      </c>
      <c r="AR773" s="138" t="s">
        <v>357</v>
      </c>
      <c r="AT773" s="138" t="s">
        <v>301</v>
      </c>
      <c r="AU773" s="138" t="s">
        <v>81</v>
      </c>
      <c r="AY773" s="17" t="s">
        <v>152</v>
      </c>
      <c r="BE773" s="139">
        <f>IF(N773="základní",J773,0)</f>
        <v>0</v>
      </c>
      <c r="BF773" s="139">
        <f>IF(N773="snížená",J773,0)</f>
        <v>0</v>
      </c>
      <c r="BG773" s="139">
        <f>IF(N773="zákl. přenesená",J773,0)</f>
        <v>0</v>
      </c>
      <c r="BH773" s="139">
        <f>IF(N773="sníž. přenesená",J773,0)</f>
        <v>0</v>
      </c>
      <c r="BI773" s="139">
        <f>IF(N773="nulová",J773,0)</f>
        <v>0</v>
      </c>
      <c r="BJ773" s="17" t="s">
        <v>79</v>
      </c>
      <c r="BK773" s="139">
        <f>ROUND(I773*H773,2)</f>
        <v>0</v>
      </c>
      <c r="BL773" s="17" t="s">
        <v>248</v>
      </c>
      <c r="BM773" s="138" t="s">
        <v>1323</v>
      </c>
    </row>
    <row r="774" spans="2:65" s="12" customFormat="1">
      <c r="B774" s="144"/>
      <c r="D774" s="145" t="s">
        <v>163</v>
      </c>
      <c r="E774" s="146" t="s">
        <v>19</v>
      </c>
      <c r="F774" s="147" t="s">
        <v>1319</v>
      </c>
      <c r="H774" s="148">
        <v>465</v>
      </c>
      <c r="I774" s="149"/>
      <c r="L774" s="144"/>
      <c r="M774" s="150"/>
      <c r="T774" s="151"/>
      <c r="AT774" s="146" t="s">
        <v>163</v>
      </c>
      <c r="AU774" s="146" t="s">
        <v>81</v>
      </c>
      <c r="AV774" s="12" t="s">
        <v>81</v>
      </c>
      <c r="AW774" s="12" t="s">
        <v>33</v>
      </c>
      <c r="AX774" s="12" t="s">
        <v>79</v>
      </c>
      <c r="AY774" s="146" t="s">
        <v>152</v>
      </c>
    </row>
    <row r="775" spans="2:65" s="12" customFormat="1">
      <c r="B775" s="144"/>
      <c r="D775" s="145" t="s">
        <v>163</v>
      </c>
      <c r="F775" s="147" t="s">
        <v>1324</v>
      </c>
      <c r="H775" s="148">
        <v>534.75</v>
      </c>
      <c r="I775" s="149"/>
      <c r="L775" s="144"/>
      <c r="M775" s="150"/>
      <c r="T775" s="151"/>
      <c r="AT775" s="146" t="s">
        <v>163</v>
      </c>
      <c r="AU775" s="146" t="s">
        <v>81</v>
      </c>
      <c r="AV775" s="12" t="s">
        <v>81</v>
      </c>
      <c r="AW775" s="12" t="s">
        <v>4</v>
      </c>
      <c r="AX775" s="12" t="s">
        <v>79</v>
      </c>
      <c r="AY775" s="146" t="s">
        <v>152</v>
      </c>
    </row>
    <row r="776" spans="2:65" s="1" customFormat="1" ht="55.5" customHeight="1">
      <c r="B776" s="32"/>
      <c r="C776" s="127" t="s">
        <v>1325</v>
      </c>
      <c r="D776" s="127" t="s">
        <v>154</v>
      </c>
      <c r="E776" s="128" t="s">
        <v>1326</v>
      </c>
      <c r="F776" s="129" t="s">
        <v>1327</v>
      </c>
      <c r="G776" s="130" t="s">
        <v>220</v>
      </c>
      <c r="H776" s="131">
        <v>6.6040000000000001</v>
      </c>
      <c r="I776" s="132"/>
      <c r="J776" s="133">
        <f>ROUND(I776*H776,2)</f>
        <v>0</v>
      </c>
      <c r="K776" s="129" t="s">
        <v>158</v>
      </c>
      <c r="L776" s="32"/>
      <c r="M776" s="134" t="s">
        <v>19</v>
      </c>
      <c r="N776" s="135" t="s">
        <v>42</v>
      </c>
      <c r="P776" s="136">
        <f>O776*H776</f>
        <v>0</v>
      </c>
      <c r="Q776" s="136">
        <v>0</v>
      </c>
      <c r="R776" s="136">
        <f>Q776*H776</f>
        <v>0</v>
      </c>
      <c r="S776" s="136">
        <v>0</v>
      </c>
      <c r="T776" s="137">
        <f>S776*H776</f>
        <v>0</v>
      </c>
      <c r="AR776" s="138" t="s">
        <v>248</v>
      </c>
      <c r="AT776" s="138" t="s">
        <v>154</v>
      </c>
      <c r="AU776" s="138" t="s">
        <v>81</v>
      </c>
      <c r="AY776" s="17" t="s">
        <v>152</v>
      </c>
      <c r="BE776" s="139">
        <f>IF(N776="základní",J776,0)</f>
        <v>0</v>
      </c>
      <c r="BF776" s="139">
        <f>IF(N776="snížená",J776,0)</f>
        <v>0</v>
      </c>
      <c r="BG776" s="139">
        <f>IF(N776="zákl. přenesená",J776,0)</f>
        <v>0</v>
      </c>
      <c r="BH776" s="139">
        <f>IF(N776="sníž. přenesená",J776,0)</f>
        <v>0</v>
      </c>
      <c r="BI776" s="139">
        <f>IF(N776="nulová",J776,0)</f>
        <v>0</v>
      </c>
      <c r="BJ776" s="17" t="s">
        <v>79</v>
      </c>
      <c r="BK776" s="139">
        <f>ROUND(I776*H776,2)</f>
        <v>0</v>
      </c>
      <c r="BL776" s="17" t="s">
        <v>248</v>
      </c>
      <c r="BM776" s="138" t="s">
        <v>1328</v>
      </c>
    </row>
    <row r="777" spans="2:65" s="1" customFormat="1">
      <c r="B777" s="32"/>
      <c r="D777" s="140" t="s">
        <v>161</v>
      </c>
      <c r="F777" s="141" t="s">
        <v>1329</v>
      </c>
      <c r="I777" s="142"/>
      <c r="L777" s="32"/>
      <c r="M777" s="143"/>
      <c r="T777" s="53"/>
      <c r="AT777" s="17" t="s">
        <v>161</v>
      </c>
      <c r="AU777" s="17" t="s">
        <v>81</v>
      </c>
    </row>
    <row r="778" spans="2:65" s="11" customFormat="1" ht="22.8" customHeight="1">
      <c r="B778" s="115"/>
      <c r="D778" s="116" t="s">
        <v>70</v>
      </c>
      <c r="E778" s="125" t="s">
        <v>1330</v>
      </c>
      <c r="F778" s="125" t="s">
        <v>1331</v>
      </c>
      <c r="I778" s="118"/>
      <c r="J778" s="126">
        <f>BK778</f>
        <v>0</v>
      </c>
      <c r="L778" s="115"/>
      <c r="M778" s="120"/>
      <c r="P778" s="121">
        <f>SUM(P779:P802)</f>
        <v>0</v>
      </c>
      <c r="R778" s="121">
        <f>SUM(R779:R802)</f>
        <v>0</v>
      </c>
      <c r="T778" s="122">
        <f>SUM(T779:T802)</f>
        <v>0.75811000000000006</v>
      </c>
      <c r="AR778" s="116" t="s">
        <v>81</v>
      </c>
      <c r="AT778" s="123" t="s">
        <v>70</v>
      </c>
      <c r="AU778" s="123" t="s">
        <v>79</v>
      </c>
      <c r="AY778" s="116" t="s">
        <v>152</v>
      </c>
      <c r="BK778" s="124">
        <f>SUM(BK779:BK802)</f>
        <v>0</v>
      </c>
    </row>
    <row r="779" spans="2:65" s="1" customFormat="1" ht="24.15" customHeight="1">
      <c r="B779" s="32"/>
      <c r="C779" s="127" t="s">
        <v>1332</v>
      </c>
      <c r="D779" s="127" t="s">
        <v>154</v>
      </c>
      <c r="E779" s="128" t="s">
        <v>1333</v>
      </c>
      <c r="F779" s="129" t="s">
        <v>1334</v>
      </c>
      <c r="G779" s="130" t="s">
        <v>1335</v>
      </c>
      <c r="H779" s="131">
        <v>1</v>
      </c>
      <c r="I779" s="132"/>
      <c r="J779" s="133">
        <f>ROUND(I779*H779,2)</f>
        <v>0</v>
      </c>
      <c r="K779" s="129" t="s">
        <v>158</v>
      </c>
      <c r="L779" s="32"/>
      <c r="M779" s="134" t="s">
        <v>19</v>
      </c>
      <c r="N779" s="135" t="s">
        <v>42</v>
      </c>
      <c r="P779" s="136">
        <f>O779*H779</f>
        <v>0</v>
      </c>
      <c r="Q779" s="136">
        <v>0</v>
      </c>
      <c r="R779" s="136">
        <f>Q779*H779</f>
        <v>0</v>
      </c>
      <c r="S779" s="136">
        <v>1.933E-2</v>
      </c>
      <c r="T779" s="137">
        <f>S779*H779</f>
        <v>1.933E-2</v>
      </c>
      <c r="AR779" s="138" t="s">
        <v>248</v>
      </c>
      <c r="AT779" s="138" t="s">
        <v>154</v>
      </c>
      <c r="AU779" s="138" t="s">
        <v>81</v>
      </c>
      <c r="AY779" s="17" t="s">
        <v>152</v>
      </c>
      <c r="BE779" s="139">
        <f>IF(N779="základní",J779,0)</f>
        <v>0</v>
      </c>
      <c r="BF779" s="139">
        <f>IF(N779="snížená",J779,0)</f>
        <v>0</v>
      </c>
      <c r="BG779" s="139">
        <f>IF(N779="zákl. přenesená",J779,0)</f>
        <v>0</v>
      </c>
      <c r="BH779" s="139">
        <f>IF(N779="sníž. přenesená",J779,0)</f>
        <v>0</v>
      </c>
      <c r="BI779" s="139">
        <f>IF(N779="nulová",J779,0)</f>
        <v>0</v>
      </c>
      <c r="BJ779" s="17" t="s">
        <v>79</v>
      </c>
      <c r="BK779" s="139">
        <f>ROUND(I779*H779,2)</f>
        <v>0</v>
      </c>
      <c r="BL779" s="17" t="s">
        <v>248</v>
      </c>
      <c r="BM779" s="138" t="s">
        <v>1336</v>
      </c>
    </row>
    <row r="780" spans="2:65" s="1" customFormat="1">
      <c r="B780" s="32"/>
      <c r="D780" s="140" t="s">
        <v>161</v>
      </c>
      <c r="F780" s="141" t="s">
        <v>1337</v>
      </c>
      <c r="I780" s="142"/>
      <c r="L780" s="32"/>
      <c r="M780" s="143"/>
      <c r="T780" s="53"/>
      <c r="AT780" s="17" t="s">
        <v>161</v>
      </c>
      <c r="AU780" s="17" t="s">
        <v>81</v>
      </c>
    </row>
    <row r="781" spans="2:65" s="12" customFormat="1">
      <c r="B781" s="144"/>
      <c r="D781" s="145" t="s">
        <v>163</v>
      </c>
      <c r="E781" s="146" t="s">
        <v>19</v>
      </c>
      <c r="F781" s="147" t="s">
        <v>79</v>
      </c>
      <c r="H781" s="148">
        <v>1</v>
      </c>
      <c r="I781" s="149"/>
      <c r="L781" s="144"/>
      <c r="M781" s="150"/>
      <c r="T781" s="151"/>
      <c r="AT781" s="146" t="s">
        <v>163</v>
      </c>
      <c r="AU781" s="146" t="s">
        <v>81</v>
      </c>
      <c r="AV781" s="12" t="s">
        <v>81</v>
      </c>
      <c r="AW781" s="12" t="s">
        <v>33</v>
      </c>
      <c r="AX781" s="12" t="s">
        <v>79</v>
      </c>
      <c r="AY781" s="146" t="s">
        <v>152</v>
      </c>
    </row>
    <row r="782" spans="2:65" s="1" customFormat="1" ht="16.5" customHeight="1">
      <c r="B782" s="32"/>
      <c r="C782" s="127" t="s">
        <v>1338</v>
      </c>
      <c r="D782" s="127" t="s">
        <v>154</v>
      </c>
      <c r="E782" s="128" t="s">
        <v>1339</v>
      </c>
      <c r="F782" s="129" t="s">
        <v>1340</v>
      </c>
      <c r="G782" s="130" t="s">
        <v>1335</v>
      </c>
      <c r="H782" s="131">
        <v>1</v>
      </c>
      <c r="I782" s="132"/>
      <c r="J782" s="133">
        <f>ROUND(I782*H782,2)</f>
        <v>0</v>
      </c>
      <c r="K782" s="129" t="s">
        <v>158</v>
      </c>
      <c r="L782" s="32"/>
      <c r="M782" s="134" t="s">
        <v>19</v>
      </c>
      <c r="N782" s="135" t="s">
        <v>42</v>
      </c>
      <c r="P782" s="136">
        <f>O782*H782</f>
        <v>0</v>
      </c>
      <c r="Q782" s="136">
        <v>0</v>
      </c>
      <c r="R782" s="136">
        <f>Q782*H782</f>
        <v>0</v>
      </c>
      <c r="S782" s="136">
        <v>1.72E-2</v>
      </c>
      <c r="T782" s="137">
        <f>S782*H782</f>
        <v>1.72E-2</v>
      </c>
      <c r="AR782" s="138" t="s">
        <v>248</v>
      </c>
      <c r="AT782" s="138" t="s">
        <v>154</v>
      </c>
      <c r="AU782" s="138" t="s">
        <v>81</v>
      </c>
      <c r="AY782" s="17" t="s">
        <v>152</v>
      </c>
      <c r="BE782" s="139">
        <f>IF(N782="základní",J782,0)</f>
        <v>0</v>
      </c>
      <c r="BF782" s="139">
        <f>IF(N782="snížená",J782,0)</f>
        <v>0</v>
      </c>
      <c r="BG782" s="139">
        <f>IF(N782="zákl. přenesená",J782,0)</f>
        <v>0</v>
      </c>
      <c r="BH782" s="139">
        <f>IF(N782="sníž. přenesená",J782,0)</f>
        <v>0</v>
      </c>
      <c r="BI782" s="139">
        <f>IF(N782="nulová",J782,0)</f>
        <v>0</v>
      </c>
      <c r="BJ782" s="17" t="s">
        <v>79</v>
      </c>
      <c r="BK782" s="139">
        <f>ROUND(I782*H782,2)</f>
        <v>0</v>
      </c>
      <c r="BL782" s="17" t="s">
        <v>248</v>
      </c>
      <c r="BM782" s="138" t="s">
        <v>1341</v>
      </c>
    </row>
    <row r="783" spans="2:65" s="1" customFormat="1">
      <c r="B783" s="32"/>
      <c r="D783" s="140" t="s">
        <v>161</v>
      </c>
      <c r="F783" s="141" t="s">
        <v>1342</v>
      </c>
      <c r="I783" s="142"/>
      <c r="L783" s="32"/>
      <c r="M783" s="143"/>
      <c r="T783" s="53"/>
      <c r="AT783" s="17" t="s">
        <v>161</v>
      </c>
      <c r="AU783" s="17" t="s">
        <v>81</v>
      </c>
    </row>
    <row r="784" spans="2:65" s="12" customFormat="1">
      <c r="B784" s="144"/>
      <c r="D784" s="145" t="s">
        <v>163</v>
      </c>
      <c r="E784" s="146" t="s">
        <v>19</v>
      </c>
      <c r="F784" s="147" t="s">
        <v>79</v>
      </c>
      <c r="H784" s="148">
        <v>1</v>
      </c>
      <c r="I784" s="149"/>
      <c r="L784" s="144"/>
      <c r="M784" s="150"/>
      <c r="T784" s="151"/>
      <c r="AT784" s="146" t="s">
        <v>163</v>
      </c>
      <c r="AU784" s="146" t="s">
        <v>81</v>
      </c>
      <c r="AV784" s="12" t="s">
        <v>81</v>
      </c>
      <c r="AW784" s="12" t="s">
        <v>33</v>
      </c>
      <c r="AX784" s="12" t="s">
        <v>79</v>
      </c>
      <c r="AY784" s="146" t="s">
        <v>152</v>
      </c>
    </row>
    <row r="785" spans="2:65" s="1" customFormat="1" ht="21.75" customHeight="1">
      <c r="B785" s="32"/>
      <c r="C785" s="127" t="s">
        <v>1343</v>
      </c>
      <c r="D785" s="127" t="s">
        <v>154</v>
      </c>
      <c r="E785" s="128" t="s">
        <v>1344</v>
      </c>
      <c r="F785" s="129" t="s">
        <v>1345</v>
      </c>
      <c r="G785" s="130" t="s">
        <v>1335</v>
      </c>
      <c r="H785" s="131">
        <v>1</v>
      </c>
      <c r="I785" s="132"/>
      <c r="J785" s="133">
        <f>ROUND(I785*H785,2)</f>
        <v>0</v>
      </c>
      <c r="K785" s="129" t="s">
        <v>158</v>
      </c>
      <c r="L785" s="32"/>
      <c r="M785" s="134" t="s">
        <v>19</v>
      </c>
      <c r="N785" s="135" t="s">
        <v>42</v>
      </c>
      <c r="P785" s="136">
        <f>O785*H785</f>
        <v>0</v>
      </c>
      <c r="Q785" s="136">
        <v>0</v>
      </c>
      <c r="R785" s="136">
        <f>Q785*H785</f>
        <v>0</v>
      </c>
      <c r="S785" s="136">
        <v>1.9460000000000002E-2</v>
      </c>
      <c r="T785" s="137">
        <f>S785*H785</f>
        <v>1.9460000000000002E-2</v>
      </c>
      <c r="AR785" s="138" t="s">
        <v>248</v>
      </c>
      <c r="AT785" s="138" t="s">
        <v>154</v>
      </c>
      <c r="AU785" s="138" t="s">
        <v>81</v>
      </c>
      <c r="AY785" s="17" t="s">
        <v>152</v>
      </c>
      <c r="BE785" s="139">
        <f>IF(N785="základní",J785,0)</f>
        <v>0</v>
      </c>
      <c r="BF785" s="139">
        <f>IF(N785="snížená",J785,0)</f>
        <v>0</v>
      </c>
      <c r="BG785" s="139">
        <f>IF(N785="zákl. přenesená",J785,0)</f>
        <v>0</v>
      </c>
      <c r="BH785" s="139">
        <f>IF(N785="sníž. přenesená",J785,0)</f>
        <v>0</v>
      </c>
      <c r="BI785" s="139">
        <f>IF(N785="nulová",J785,0)</f>
        <v>0</v>
      </c>
      <c r="BJ785" s="17" t="s">
        <v>79</v>
      </c>
      <c r="BK785" s="139">
        <f>ROUND(I785*H785,2)</f>
        <v>0</v>
      </c>
      <c r="BL785" s="17" t="s">
        <v>248</v>
      </c>
      <c r="BM785" s="138" t="s">
        <v>1346</v>
      </c>
    </row>
    <row r="786" spans="2:65" s="1" customFormat="1">
      <c r="B786" s="32"/>
      <c r="D786" s="140" t="s">
        <v>161</v>
      </c>
      <c r="F786" s="141" t="s">
        <v>1347</v>
      </c>
      <c r="I786" s="142"/>
      <c r="L786" s="32"/>
      <c r="M786" s="143"/>
      <c r="T786" s="53"/>
      <c r="AT786" s="17" t="s">
        <v>161</v>
      </c>
      <c r="AU786" s="17" t="s">
        <v>81</v>
      </c>
    </row>
    <row r="787" spans="2:65" s="12" customFormat="1">
      <c r="B787" s="144"/>
      <c r="D787" s="145" t="s">
        <v>163</v>
      </c>
      <c r="E787" s="146" t="s">
        <v>19</v>
      </c>
      <c r="F787" s="147" t="s">
        <v>79</v>
      </c>
      <c r="H787" s="148">
        <v>1</v>
      </c>
      <c r="I787" s="149"/>
      <c r="L787" s="144"/>
      <c r="M787" s="150"/>
      <c r="T787" s="151"/>
      <c r="AT787" s="146" t="s">
        <v>163</v>
      </c>
      <c r="AU787" s="146" t="s">
        <v>81</v>
      </c>
      <c r="AV787" s="12" t="s">
        <v>81</v>
      </c>
      <c r="AW787" s="12" t="s">
        <v>33</v>
      </c>
      <c r="AX787" s="12" t="s">
        <v>79</v>
      </c>
      <c r="AY787" s="146" t="s">
        <v>152</v>
      </c>
    </row>
    <row r="788" spans="2:65" s="1" customFormat="1" ht="24.15" customHeight="1">
      <c r="B788" s="32"/>
      <c r="C788" s="127" t="s">
        <v>1348</v>
      </c>
      <c r="D788" s="127" t="s">
        <v>154</v>
      </c>
      <c r="E788" s="128" t="s">
        <v>1349</v>
      </c>
      <c r="F788" s="129" t="s">
        <v>1350</v>
      </c>
      <c r="G788" s="130" t="s">
        <v>1335</v>
      </c>
      <c r="H788" s="131">
        <v>1</v>
      </c>
      <c r="I788" s="132"/>
      <c r="J788" s="133">
        <f>ROUND(I788*H788,2)</f>
        <v>0</v>
      </c>
      <c r="K788" s="129" t="s">
        <v>158</v>
      </c>
      <c r="L788" s="32"/>
      <c r="M788" s="134" t="s">
        <v>19</v>
      </c>
      <c r="N788" s="135" t="s">
        <v>42</v>
      </c>
      <c r="P788" s="136">
        <f>O788*H788</f>
        <v>0</v>
      </c>
      <c r="Q788" s="136">
        <v>0</v>
      </c>
      <c r="R788" s="136">
        <f>Q788*H788</f>
        <v>0</v>
      </c>
      <c r="S788" s="136">
        <v>0.69347000000000003</v>
      </c>
      <c r="T788" s="137">
        <f>S788*H788</f>
        <v>0.69347000000000003</v>
      </c>
      <c r="AR788" s="138" t="s">
        <v>248</v>
      </c>
      <c r="AT788" s="138" t="s">
        <v>154</v>
      </c>
      <c r="AU788" s="138" t="s">
        <v>81</v>
      </c>
      <c r="AY788" s="17" t="s">
        <v>152</v>
      </c>
      <c r="BE788" s="139">
        <f>IF(N788="základní",J788,0)</f>
        <v>0</v>
      </c>
      <c r="BF788" s="139">
        <f>IF(N788="snížená",J788,0)</f>
        <v>0</v>
      </c>
      <c r="BG788" s="139">
        <f>IF(N788="zákl. přenesená",J788,0)</f>
        <v>0</v>
      </c>
      <c r="BH788" s="139">
        <f>IF(N788="sníž. přenesená",J788,0)</f>
        <v>0</v>
      </c>
      <c r="BI788" s="139">
        <f>IF(N788="nulová",J788,0)</f>
        <v>0</v>
      </c>
      <c r="BJ788" s="17" t="s">
        <v>79</v>
      </c>
      <c r="BK788" s="139">
        <f>ROUND(I788*H788,2)</f>
        <v>0</v>
      </c>
      <c r="BL788" s="17" t="s">
        <v>248</v>
      </c>
      <c r="BM788" s="138" t="s">
        <v>1351</v>
      </c>
    </row>
    <row r="789" spans="2:65" s="1" customFormat="1">
      <c r="B789" s="32"/>
      <c r="D789" s="140" t="s">
        <v>161</v>
      </c>
      <c r="F789" s="141" t="s">
        <v>1352</v>
      </c>
      <c r="I789" s="142"/>
      <c r="L789" s="32"/>
      <c r="M789" s="143"/>
      <c r="T789" s="53"/>
      <c r="AT789" s="17" t="s">
        <v>161</v>
      </c>
      <c r="AU789" s="17" t="s">
        <v>81</v>
      </c>
    </row>
    <row r="790" spans="2:65" s="12" customFormat="1">
      <c r="B790" s="144"/>
      <c r="D790" s="145" t="s">
        <v>163</v>
      </c>
      <c r="E790" s="146" t="s">
        <v>19</v>
      </c>
      <c r="F790" s="147" t="s">
        <v>79</v>
      </c>
      <c r="H790" s="148">
        <v>1</v>
      </c>
      <c r="I790" s="149"/>
      <c r="L790" s="144"/>
      <c r="M790" s="150"/>
      <c r="T790" s="151"/>
      <c r="AT790" s="146" t="s">
        <v>163</v>
      </c>
      <c r="AU790" s="146" t="s">
        <v>81</v>
      </c>
      <c r="AV790" s="12" t="s">
        <v>81</v>
      </c>
      <c r="AW790" s="12" t="s">
        <v>33</v>
      </c>
      <c r="AX790" s="12" t="s">
        <v>79</v>
      </c>
      <c r="AY790" s="146" t="s">
        <v>152</v>
      </c>
    </row>
    <row r="791" spans="2:65" s="1" customFormat="1" ht="16.5" customHeight="1">
      <c r="B791" s="32"/>
      <c r="C791" s="127" t="s">
        <v>1353</v>
      </c>
      <c r="D791" s="127" t="s">
        <v>154</v>
      </c>
      <c r="E791" s="128" t="s">
        <v>1354</v>
      </c>
      <c r="F791" s="129" t="s">
        <v>1355</v>
      </c>
      <c r="G791" s="130" t="s">
        <v>284</v>
      </c>
      <c r="H791" s="131">
        <v>4</v>
      </c>
      <c r="I791" s="132"/>
      <c r="J791" s="133">
        <f>ROUND(I791*H791,2)</f>
        <v>0</v>
      </c>
      <c r="K791" s="129" t="s">
        <v>158</v>
      </c>
      <c r="L791" s="32"/>
      <c r="M791" s="134" t="s">
        <v>19</v>
      </c>
      <c r="N791" s="135" t="s">
        <v>42</v>
      </c>
      <c r="P791" s="136">
        <f>O791*H791</f>
        <v>0</v>
      </c>
      <c r="Q791" s="136">
        <v>0</v>
      </c>
      <c r="R791" s="136">
        <f>Q791*H791</f>
        <v>0</v>
      </c>
      <c r="S791" s="136">
        <v>4.8999999999999998E-4</v>
      </c>
      <c r="T791" s="137">
        <f>S791*H791</f>
        <v>1.9599999999999999E-3</v>
      </c>
      <c r="AR791" s="138" t="s">
        <v>248</v>
      </c>
      <c r="AT791" s="138" t="s">
        <v>154</v>
      </c>
      <c r="AU791" s="138" t="s">
        <v>81</v>
      </c>
      <c r="AY791" s="17" t="s">
        <v>152</v>
      </c>
      <c r="BE791" s="139">
        <f>IF(N791="základní",J791,0)</f>
        <v>0</v>
      </c>
      <c r="BF791" s="139">
        <f>IF(N791="snížená",J791,0)</f>
        <v>0</v>
      </c>
      <c r="BG791" s="139">
        <f>IF(N791="zákl. přenesená",J791,0)</f>
        <v>0</v>
      </c>
      <c r="BH791" s="139">
        <f>IF(N791="sníž. přenesená",J791,0)</f>
        <v>0</v>
      </c>
      <c r="BI791" s="139">
        <f>IF(N791="nulová",J791,0)</f>
        <v>0</v>
      </c>
      <c r="BJ791" s="17" t="s">
        <v>79</v>
      </c>
      <c r="BK791" s="139">
        <f>ROUND(I791*H791,2)</f>
        <v>0</v>
      </c>
      <c r="BL791" s="17" t="s">
        <v>248</v>
      </c>
      <c r="BM791" s="138" t="s">
        <v>1356</v>
      </c>
    </row>
    <row r="792" spans="2:65" s="1" customFormat="1">
      <c r="B792" s="32"/>
      <c r="D792" s="140" t="s">
        <v>161</v>
      </c>
      <c r="F792" s="141" t="s">
        <v>1357</v>
      </c>
      <c r="I792" s="142"/>
      <c r="L792" s="32"/>
      <c r="M792" s="143"/>
      <c r="T792" s="53"/>
      <c r="AT792" s="17" t="s">
        <v>161</v>
      </c>
      <c r="AU792" s="17" t="s">
        <v>81</v>
      </c>
    </row>
    <row r="793" spans="2:65" s="12" customFormat="1">
      <c r="B793" s="144"/>
      <c r="D793" s="145" t="s">
        <v>163</v>
      </c>
      <c r="E793" s="146" t="s">
        <v>19</v>
      </c>
      <c r="F793" s="147" t="s">
        <v>159</v>
      </c>
      <c r="H793" s="148">
        <v>4</v>
      </c>
      <c r="I793" s="149"/>
      <c r="L793" s="144"/>
      <c r="M793" s="150"/>
      <c r="T793" s="151"/>
      <c r="AT793" s="146" t="s">
        <v>163</v>
      </c>
      <c r="AU793" s="146" t="s">
        <v>81</v>
      </c>
      <c r="AV793" s="12" t="s">
        <v>81</v>
      </c>
      <c r="AW793" s="12" t="s">
        <v>33</v>
      </c>
      <c r="AX793" s="12" t="s">
        <v>79</v>
      </c>
      <c r="AY793" s="146" t="s">
        <v>152</v>
      </c>
    </row>
    <row r="794" spans="2:65" s="1" customFormat="1" ht="16.5" customHeight="1">
      <c r="B794" s="32"/>
      <c r="C794" s="127" t="s">
        <v>1358</v>
      </c>
      <c r="D794" s="127" t="s">
        <v>154</v>
      </c>
      <c r="E794" s="128" t="s">
        <v>1359</v>
      </c>
      <c r="F794" s="129" t="s">
        <v>1360</v>
      </c>
      <c r="G794" s="130" t="s">
        <v>1335</v>
      </c>
      <c r="H794" s="131">
        <v>1</v>
      </c>
      <c r="I794" s="132"/>
      <c r="J794" s="133">
        <f>ROUND(I794*H794,2)</f>
        <v>0</v>
      </c>
      <c r="K794" s="129" t="s">
        <v>158</v>
      </c>
      <c r="L794" s="32"/>
      <c r="M794" s="134" t="s">
        <v>19</v>
      </c>
      <c r="N794" s="135" t="s">
        <v>42</v>
      </c>
      <c r="P794" s="136">
        <f>O794*H794</f>
        <v>0</v>
      </c>
      <c r="Q794" s="136">
        <v>0</v>
      </c>
      <c r="R794" s="136">
        <f>Q794*H794</f>
        <v>0</v>
      </c>
      <c r="S794" s="136">
        <v>1.56E-3</v>
      </c>
      <c r="T794" s="137">
        <f>S794*H794</f>
        <v>1.56E-3</v>
      </c>
      <c r="AR794" s="138" t="s">
        <v>248</v>
      </c>
      <c r="AT794" s="138" t="s">
        <v>154</v>
      </c>
      <c r="AU794" s="138" t="s">
        <v>81</v>
      </c>
      <c r="AY794" s="17" t="s">
        <v>152</v>
      </c>
      <c r="BE794" s="139">
        <f>IF(N794="základní",J794,0)</f>
        <v>0</v>
      </c>
      <c r="BF794" s="139">
        <f>IF(N794="snížená",J794,0)</f>
        <v>0</v>
      </c>
      <c r="BG794" s="139">
        <f>IF(N794="zákl. přenesená",J794,0)</f>
        <v>0</v>
      </c>
      <c r="BH794" s="139">
        <f>IF(N794="sníž. přenesená",J794,0)</f>
        <v>0</v>
      </c>
      <c r="BI794" s="139">
        <f>IF(N794="nulová",J794,0)</f>
        <v>0</v>
      </c>
      <c r="BJ794" s="17" t="s">
        <v>79</v>
      </c>
      <c r="BK794" s="139">
        <f>ROUND(I794*H794,2)</f>
        <v>0</v>
      </c>
      <c r="BL794" s="17" t="s">
        <v>248</v>
      </c>
      <c r="BM794" s="138" t="s">
        <v>1361</v>
      </c>
    </row>
    <row r="795" spans="2:65" s="1" customFormat="1">
      <c r="B795" s="32"/>
      <c r="D795" s="140" t="s">
        <v>161</v>
      </c>
      <c r="F795" s="141" t="s">
        <v>1362</v>
      </c>
      <c r="I795" s="142"/>
      <c r="L795" s="32"/>
      <c r="M795" s="143"/>
      <c r="T795" s="53"/>
      <c r="AT795" s="17" t="s">
        <v>161</v>
      </c>
      <c r="AU795" s="17" t="s">
        <v>81</v>
      </c>
    </row>
    <row r="796" spans="2:65" s="12" customFormat="1">
      <c r="B796" s="144"/>
      <c r="D796" s="145" t="s">
        <v>163</v>
      </c>
      <c r="E796" s="146" t="s">
        <v>19</v>
      </c>
      <c r="F796" s="147" t="s">
        <v>79</v>
      </c>
      <c r="H796" s="148">
        <v>1</v>
      </c>
      <c r="I796" s="149"/>
      <c r="L796" s="144"/>
      <c r="M796" s="150"/>
      <c r="T796" s="151"/>
      <c r="AT796" s="146" t="s">
        <v>163</v>
      </c>
      <c r="AU796" s="146" t="s">
        <v>81</v>
      </c>
      <c r="AV796" s="12" t="s">
        <v>81</v>
      </c>
      <c r="AW796" s="12" t="s">
        <v>33</v>
      </c>
      <c r="AX796" s="12" t="s">
        <v>79</v>
      </c>
      <c r="AY796" s="146" t="s">
        <v>152</v>
      </c>
    </row>
    <row r="797" spans="2:65" s="1" customFormat="1" ht="24.15" customHeight="1">
      <c r="B797" s="32"/>
      <c r="C797" s="127" t="s">
        <v>1363</v>
      </c>
      <c r="D797" s="127" t="s">
        <v>154</v>
      </c>
      <c r="E797" s="128" t="s">
        <v>1364</v>
      </c>
      <c r="F797" s="129" t="s">
        <v>1365</v>
      </c>
      <c r="G797" s="130" t="s">
        <v>284</v>
      </c>
      <c r="H797" s="131">
        <v>3</v>
      </c>
      <c r="I797" s="132"/>
      <c r="J797" s="133">
        <f>ROUND(I797*H797,2)</f>
        <v>0</v>
      </c>
      <c r="K797" s="129" t="s">
        <v>158</v>
      </c>
      <c r="L797" s="32"/>
      <c r="M797" s="134" t="s">
        <v>19</v>
      </c>
      <c r="N797" s="135" t="s">
        <v>42</v>
      </c>
      <c r="P797" s="136">
        <f>O797*H797</f>
        <v>0</v>
      </c>
      <c r="Q797" s="136">
        <v>0</v>
      </c>
      <c r="R797" s="136">
        <f>Q797*H797</f>
        <v>0</v>
      </c>
      <c r="S797" s="136">
        <v>8.5999999999999998E-4</v>
      </c>
      <c r="T797" s="137">
        <f>S797*H797</f>
        <v>2.5799999999999998E-3</v>
      </c>
      <c r="AR797" s="138" t="s">
        <v>248</v>
      </c>
      <c r="AT797" s="138" t="s">
        <v>154</v>
      </c>
      <c r="AU797" s="138" t="s">
        <v>81</v>
      </c>
      <c r="AY797" s="17" t="s">
        <v>152</v>
      </c>
      <c r="BE797" s="139">
        <f>IF(N797="základní",J797,0)</f>
        <v>0</v>
      </c>
      <c r="BF797" s="139">
        <f>IF(N797="snížená",J797,0)</f>
        <v>0</v>
      </c>
      <c r="BG797" s="139">
        <f>IF(N797="zákl. přenesená",J797,0)</f>
        <v>0</v>
      </c>
      <c r="BH797" s="139">
        <f>IF(N797="sníž. přenesená",J797,0)</f>
        <v>0</v>
      </c>
      <c r="BI797" s="139">
        <f>IF(N797="nulová",J797,0)</f>
        <v>0</v>
      </c>
      <c r="BJ797" s="17" t="s">
        <v>79</v>
      </c>
      <c r="BK797" s="139">
        <f>ROUND(I797*H797,2)</f>
        <v>0</v>
      </c>
      <c r="BL797" s="17" t="s">
        <v>248</v>
      </c>
      <c r="BM797" s="138" t="s">
        <v>1366</v>
      </c>
    </row>
    <row r="798" spans="2:65" s="1" customFormat="1">
      <c r="B798" s="32"/>
      <c r="D798" s="140" t="s">
        <v>161</v>
      </c>
      <c r="F798" s="141" t="s">
        <v>1367</v>
      </c>
      <c r="I798" s="142"/>
      <c r="L798" s="32"/>
      <c r="M798" s="143"/>
      <c r="T798" s="53"/>
      <c r="AT798" s="17" t="s">
        <v>161</v>
      </c>
      <c r="AU798" s="17" t="s">
        <v>81</v>
      </c>
    </row>
    <row r="799" spans="2:65" s="12" customFormat="1">
      <c r="B799" s="144"/>
      <c r="D799" s="145" t="s">
        <v>163</v>
      </c>
      <c r="E799" s="146" t="s">
        <v>19</v>
      </c>
      <c r="F799" s="147" t="s">
        <v>170</v>
      </c>
      <c r="H799" s="148">
        <v>3</v>
      </c>
      <c r="I799" s="149"/>
      <c r="L799" s="144"/>
      <c r="M799" s="150"/>
      <c r="T799" s="151"/>
      <c r="AT799" s="146" t="s">
        <v>163</v>
      </c>
      <c r="AU799" s="146" t="s">
        <v>81</v>
      </c>
      <c r="AV799" s="12" t="s">
        <v>81</v>
      </c>
      <c r="AW799" s="12" t="s">
        <v>33</v>
      </c>
      <c r="AX799" s="12" t="s">
        <v>79</v>
      </c>
      <c r="AY799" s="146" t="s">
        <v>152</v>
      </c>
    </row>
    <row r="800" spans="2:65" s="1" customFormat="1" ht="24.15" customHeight="1">
      <c r="B800" s="32"/>
      <c r="C800" s="127" t="s">
        <v>1368</v>
      </c>
      <c r="D800" s="127" t="s">
        <v>154</v>
      </c>
      <c r="E800" s="128" t="s">
        <v>1369</v>
      </c>
      <c r="F800" s="129" t="s">
        <v>1370</v>
      </c>
      <c r="G800" s="130" t="s">
        <v>284</v>
      </c>
      <c r="H800" s="131">
        <v>3</v>
      </c>
      <c r="I800" s="132"/>
      <c r="J800" s="133">
        <f>ROUND(I800*H800,2)</f>
        <v>0</v>
      </c>
      <c r="K800" s="129" t="s">
        <v>158</v>
      </c>
      <c r="L800" s="32"/>
      <c r="M800" s="134" t="s">
        <v>19</v>
      </c>
      <c r="N800" s="135" t="s">
        <v>42</v>
      </c>
      <c r="P800" s="136">
        <f>O800*H800</f>
        <v>0</v>
      </c>
      <c r="Q800" s="136">
        <v>0</v>
      </c>
      <c r="R800" s="136">
        <f>Q800*H800</f>
        <v>0</v>
      </c>
      <c r="S800" s="136">
        <v>8.4999999999999995E-4</v>
      </c>
      <c r="T800" s="137">
        <f>S800*H800</f>
        <v>2.5499999999999997E-3</v>
      </c>
      <c r="AR800" s="138" t="s">
        <v>248</v>
      </c>
      <c r="AT800" s="138" t="s">
        <v>154</v>
      </c>
      <c r="AU800" s="138" t="s">
        <v>81</v>
      </c>
      <c r="AY800" s="17" t="s">
        <v>152</v>
      </c>
      <c r="BE800" s="139">
        <f>IF(N800="základní",J800,0)</f>
        <v>0</v>
      </c>
      <c r="BF800" s="139">
        <f>IF(N800="snížená",J800,0)</f>
        <v>0</v>
      </c>
      <c r="BG800" s="139">
        <f>IF(N800="zákl. přenesená",J800,0)</f>
        <v>0</v>
      </c>
      <c r="BH800" s="139">
        <f>IF(N800="sníž. přenesená",J800,0)</f>
        <v>0</v>
      </c>
      <c r="BI800" s="139">
        <f>IF(N800="nulová",J800,0)</f>
        <v>0</v>
      </c>
      <c r="BJ800" s="17" t="s">
        <v>79</v>
      </c>
      <c r="BK800" s="139">
        <f>ROUND(I800*H800,2)</f>
        <v>0</v>
      </c>
      <c r="BL800" s="17" t="s">
        <v>248</v>
      </c>
      <c r="BM800" s="138" t="s">
        <v>1371</v>
      </c>
    </row>
    <row r="801" spans="2:65" s="1" customFormat="1">
      <c r="B801" s="32"/>
      <c r="D801" s="140" t="s">
        <v>161</v>
      </c>
      <c r="F801" s="141" t="s">
        <v>1372</v>
      </c>
      <c r="I801" s="142"/>
      <c r="L801" s="32"/>
      <c r="M801" s="143"/>
      <c r="T801" s="53"/>
      <c r="AT801" s="17" t="s">
        <v>161</v>
      </c>
      <c r="AU801" s="17" t="s">
        <v>81</v>
      </c>
    </row>
    <row r="802" spans="2:65" s="12" customFormat="1">
      <c r="B802" s="144"/>
      <c r="D802" s="145" t="s">
        <v>163</v>
      </c>
      <c r="E802" s="146" t="s">
        <v>19</v>
      </c>
      <c r="F802" s="147" t="s">
        <v>170</v>
      </c>
      <c r="H802" s="148">
        <v>3</v>
      </c>
      <c r="I802" s="149"/>
      <c r="L802" s="144"/>
      <c r="M802" s="150"/>
      <c r="T802" s="151"/>
      <c r="AT802" s="146" t="s">
        <v>163</v>
      </c>
      <c r="AU802" s="146" t="s">
        <v>81</v>
      </c>
      <c r="AV802" s="12" t="s">
        <v>81</v>
      </c>
      <c r="AW802" s="12" t="s">
        <v>33</v>
      </c>
      <c r="AX802" s="12" t="s">
        <v>79</v>
      </c>
      <c r="AY802" s="146" t="s">
        <v>152</v>
      </c>
    </row>
    <row r="803" spans="2:65" s="11" customFormat="1" ht="22.8" customHeight="1">
      <c r="B803" s="115"/>
      <c r="D803" s="116" t="s">
        <v>70</v>
      </c>
      <c r="E803" s="125" t="s">
        <v>1373</v>
      </c>
      <c r="F803" s="125" t="s">
        <v>1374</v>
      </c>
      <c r="I803" s="118"/>
      <c r="J803" s="126">
        <f>BK803</f>
        <v>0</v>
      </c>
      <c r="L803" s="115"/>
      <c r="M803" s="120"/>
      <c r="P803" s="121">
        <f>SUM(P804:P806)</f>
        <v>0</v>
      </c>
      <c r="R803" s="121">
        <f>SUM(R804:R806)</f>
        <v>0</v>
      </c>
      <c r="T803" s="122">
        <f>SUM(T804:T806)</f>
        <v>0.26500000000000001</v>
      </c>
      <c r="AR803" s="116" t="s">
        <v>81</v>
      </c>
      <c r="AT803" s="123" t="s">
        <v>70</v>
      </c>
      <c r="AU803" s="123" t="s">
        <v>79</v>
      </c>
      <c r="AY803" s="116" t="s">
        <v>152</v>
      </c>
      <c r="BK803" s="124">
        <f>SUM(BK804:BK806)</f>
        <v>0</v>
      </c>
    </row>
    <row r="804" spans="2:65" s="1" customFormat="1" ht="24.15" customHeight="1">
      <c r="B804" s="32"/>
      <c r="C804" s="127" t="s">
        <v>1375</v>
      </c>
      <c r="D804" s="127" t="s">
        <v>154</v>
      </c>
      <c r="E804" s="128" t="s">
        <v>1376</v>
      </c>
      <c r="F804" s="129" t="s">
        <v>1377</v>
      </c>
      <c r="G804" s="130" t="s">
        <v>284</v>
      </c>
      <c r="H804" s="131">
        <v>5</v>
      </c>
      <c r="I804" s="132"/>
      <c r="J804" s="133">
        <f>ROUND(I804*H804,2)</f>
        <v>0</v>
      </c>
      <c r="K804" s="129" t="s">
        <v>158</v>
      </c>
      <c r="L804" s="32"/>
      <c r="M804" s="134" t="s">
        <v>19</v>
      </c>
      <c r="N804" s="135" t="s">
        <v>42</v>
      </c>
      <c r="P804" s="136">
        <f>O804*H804</f>
        <v>0</v>
      </c>
      <c r="Q804" s="136">
        <v>0</v>
      </c>
      <c r="R804" s="136">
        <f>Q804*H804</f>
        <v>0</v>
      </c>
      <c r="S804" s="136">
        <v>5.2999999999999999E-2</v>
      </c>
      <c r="T804" s="137">
        <f>S804*H804</f>
        <v>0.26500000000000001</v>
      </c>
      <c r="AR804" s="138" t="s">
        <v>248</v>
      </c>
      <c r="AT804" s="138" t="s">
        <v>154</v>
      </c>
      <c r="AU804" s="138" t="s">
        <v>81</v>
      </c>
      <c r="AY804" s="17" t="s">
        <v>152</v>
      </c>
      <c r="BE804" s="139">
        <f>IF(N804="základní",J804,0)</f>
        <v>0</v>
      </c>
      <c r="BF804" s="139">
        <f>IF(N804="snížená",J804,0)</f>
        <v>0</v>
      </c>
      <c r="BG804" s="139">
        <f>IF(N804="zákl. přenesená",J804,0)</f>
        <v>0</v>
      </c>
      <c r="BH804" s="139">
        <f>IF(N804="sníž. přenesená",J804,0)</f>
        <v>0</v>
      </c>
      <c r="BI804" s="139">
        <f>IF(N804="nulová",J804,0)</f>
        <v>0</v>
      </c>
      <c r="BJ804" s="17" t="s">
        <v>79</v>
      </c>
      <c r="BK804" s="139">
        <f>ROUND(I804*H804,2)</f>
        <v>0</v>
      </c>
      <c r="BL804" s="17" t="s">
        <v>248</v>
      </c>
      <c r="BM804" s="138" t="s">
        <v>1378</v>
      </c>
    </row>
    <row r="805" spans="2:65" s="1" customFormat="1">
      <c r="B805" s="32"/>
      <c r="D805" s="140" t="s">
        <v>161</v>
      </c>
      <c r="F805" s="141" t="s">
        <v>1379</v>
      </c>
      <c r="I805" s="142"/>
      <c r="L805" s="32"/>
      <c r="M805" s="143"/>
      <c r="T805" s="53"/>
      <c r="AT805" s="17" t="s">
        <v>161</v>
      </c>
      <c r="AU805" s="17" t="s">
        <v>81</v>
      </c>
    </row>
    <row r="806" spans="2:65" s="12" customFormat="1">
      <c r="B806" s="144"/>
      <c r="D806" s="145" t="s">
        <v>163</v>
      </c>
      <c r="E806" s="146" t="s">
        <v>19</v>
      </c>
      <c r="F806" s="147" t="s">
        <v>182</v>
      </c>
      <c r="H806" s="148">
        <v>5</v>
      </c>
      <c r="I806" s="149"/>
      <c r="L806" s="144"/>
      <c r="M806" s="150"/>
      <c r="T806" s="151"/>
      <c r="AT806" s="146" t="s">
        <v>163</v>
      </c>
      <c r="AU806" s="146" t="s">
        <v>81</v>
      </c>
      <c r="AV806" s="12" t="s">
        <v>81</v>
      </c>
      <c r="AW806" s="12" t="s">
        <v>33</v>
      </c>
      <c r="AX806" s="12" t="s">
        <v>79</v>
      </c>
      <c r="AY806" s="146" t="s">
        <v>152</v>
      </c>
    </row>
    <row r="807" spans="2:65" s="11" customFormat="1" ht="22.8" customHeight="1">
      <c r="B807" s="115"/>
      <c r="D807" s="116" t="s">
        <v>70</v>
      </c>
      <c r="E807" s="125" t="s">
        <v>1380</v>
      </c>
      <c r="F807" s="125" t="s">
        <v>1381</v>
      </c>
      <c r="I807" s="118"/>
      <c r="J807" s="126">
        <f>BK807</f>
        <v>0</v>
      </c>
      <c r="L807" s="115"/>
      <c r="M807" s="120"/>
      <c r="P807" s="121">
        <f>SUM(P808:P901)</f>
        <v>0</v>
      </c>
      <c r="R807" s="121">
        <f>SUM(R808:R901)</f>
        <v>23.262648384358002</v>
      </c>
      <c r="T807" s="122">
        <f>SUM(T808:T901)</f>
        <v>0</v>
      </c>
      <c r="AR807" s="116" t="s">
        <v>81</v>
      </c>
      <c r="AT807" s="123" t="s">
        <v>70</v>
      </c>
      <c r="AU807" s="123" t="s">
        <v>79</v>
      </c>
      <c r="AY807" s="116" t="s">
        <v>152</v>
      </c>
      <c r="BK807" s="124">
        <f>SUM(BK808:BK901)</f>
        <v>0</v>
      </c>
    </row>
    <row r="808" spans="2:65" s="1" customFormat="1" ht="37.799999999999997" customHeight="1">
      <c r="B808" s="32"/>
      <c r="C808" s="127" t="s">
        <v>1382</v>
      </c>
      <c r="D808" s="127" t="s">
        <v>154</v>
      </c>
      <c r="E808" s="128" t="s">
        <v>1383</v>
      </c>
      <c r="F808" s="129" t="s">
        <v>1384</v>
      </c>
      <c r="G808" s="130" t="s">
        <v>173</v>
      </c>
      <c r="H808" s="131">
        <v>32.932000000000002</v>
      </c>
      <c r="I808" s="132"/>
      <c r="J808" s="133">
        <f>ROUND(I808*H808,2)</f>
        <v>0</v>
      </c>
      <c r="K808" s="129" t="s">
        <v>158</v>
      </c>
      <c r="L808" s="32"/>
      <c r="M808" s="134" t="s">
        <v>19</v>
      </c>
      <c r="N808" s="135" t="s">
        <v>42</v>
      </c>
      <c r="P808" s="136">
        <f>O808*H808</f>
        <v>0</v>
      </c>
      <c r="Q808" s="136">
        <v>1.89E-3</v>
      </c>
      <c r="R808" s="136">
        <f>Q808*H808</f>
        <v>6.2241480000000002E-2</v>
      </c>
      <c r="S808" s="136">
        <v>0</v>
      </c>
      <c r="T808" s="137">
        <f>S808*H808</f>
        <v>0</v>
      </c>
      <c r="AR808" s="138" t="s">
        <v>248</v>
      </c>
      <c r="AT808" s="138" t="s">
        <v>154</v>
      </c>
      <c r="AU808" s="138" t="s">
        <v>81</v>
      </c>
      <c r="AY808" s="17" t="s">
        <v>152</v>
      </c>
      <c r="BE808" s="139">
        <f>IF(N808="základní",J808,0)</f>
        <v>0</v>
      </c>
      <c r="BF808" s="139">
        <f>IF(N808="snížená",J808,0)</f>
        <v>0</v>
      </c>
      <c r="BG808" s="139">
        <f>IF(N808="zákl. přenesená",J808,0)</f>
        <v>0</v>
      </c>
      <c r="BH808" s="139">
        <f>IF(N808="sníž. přenesená",J808,0)</f>
        <v>0</v>
      </c>
      <c r="BI808" s="139">
        <f>IF(N808="nulová",J808,0)</f>
        <v>0</v>
      </c>
      <c r="BJ808" s="17" t="s">
        <v>79</v>
      </c>
      <c r="BK808" s="139">
        <f>ROUND(I808*H808,2)</f>
        <v>0</v>
      </c>
      <c r="BL808" s="17" t="s">
        <v>248</v>
      </c>
      <c r="BM808" s="138" t="s">
        <v>1385</v>
      </c>
    </row>
    <row r="809" spans="2:65" s="1" customFormat="1">
      <c r="B809" s="32"/>
      <c r="D809" s="140" t="s">
        <v>161</v>
      </c>
      <c r="F809" s="141" t="s">
        <v>1386</v>
      </c>
      <c r="I809" s="142"/>
      <c r="L809" s="32"/>
      <c r="M809" s="143"/>
      <c r="T809" s="53"/>
      <c r="AT809" s="17" t="s">
        <v>161</v>
      </c>
      <c r="AU809" s="17" t="s">
        <v>81</v>
      </c>
    </row>
    <row r="810" spans="2:65" s="12" customFormat="1">
      <c r="B810" s="144"/>
      <c r="D810" s="145" t="s">
        <v>163</v>
      </c>
      <c r="E810" s="146" t="s">
        <v>19</v>
      </c>
      <c r="F810" s="147" t="s">
        <v>1387</v>
      </c>
      <c r="H810" s="148">
        <v>32.932000000000002</v>
      </c>
      <c r="I810" s="149"/>
      <c r="L810" s="144"/>
      <c r="M810" s="150"/>
      <c r="T810" s="151"/>
      <c r="AT810" s="146" t="s">
        <v>163</v>
      </c>
      <c r="AU810" s="146" t="s">
        <v>81</v>
      </c>
      <c r="AV810" s="12" t="s">
        <v>81</v>
      </c>
      <c r="AW810" s="12" t="s">
        <v>33</v>
      </c>
      <c r="AX810" s="12" t="s">
        <v>79</v>
      </c>
      <c r="AY810" s="146" t="s">
        <v>152</v>
      </c>
    </row>
    <row r="811" spans="2:65" s="1" customFormat="1" ht="33" customHeight="1">
      <c r="B811" s="32"/>
      <c r="C811" s="127" t="s">
        <v>1388</v>
      </c>
      <c r="D811" s="127" t="s">
        <v>154</v>
      </c>
      <c r="E811" s="128" t="s">
        <v>1389</v>
      </c>
      <c r="F811" s="129" t="s">
        <v>1390</v>
      </c>
      <c r="G811" s="130" t="s">
        <v>284</v>
      </c>
      <c r="H811" s="131">
        <v>75</v>
      </c>
      <c r="I811" s="132"/>
      <c r="J811" s="133">
        <f>ROUND(I811*H811,2)</f>
        <v>0</v>
      </c>
      <c r="K811" s="129" t="s">
        <v>158</v>
      </c>
      <c r="L811" s="32"/>
      <c r="M811" s="134" t="s">
        <v>19</v>
      </c>
      <c r="N811" s="135" t="s">
        <v>42</v>
      </c>
      <c r="P811" s="136">
        <f>O811*H811</f>
        <v>0</v>
      </c>
      <c r="Q811" s="136">
        <v>2.6700000000000001E-3</v>
      </c>
      <c r="R811" s="136">
        <f>Q811*H811</f>
        <v>0.20025000000000001</v>
      </c>
      <c r="S811" s="136">
        <v>0</v>
      </c>
      <c r="T811" s="137">
        <f>S811*H811</f>
        <v>0</v>
      </c>
      <c r="AR811" s="138" t="s">
        <v>248</v>
      </c>
      <c r="AT811" s="138" t="s">
        <v>154</v>
      </c>
      <c r="AU811" s="138" t="s">
        <v>81</v>
      </c>
      <c r="AY811" s="17" t="s">
        <v>152</v>
      </c>
      <c r="BE811" s="139">
        <f>IF(N811="základní",J811,0)</f>
        <v>0</v>
      </c>
      <c r="BF811" s="139">
        <f>IF(N811="snížená",J811,0)</f>
        <v>0</v>
      </c>
      <c r="BG811" s="139">
        <f>IF(N811="zákl. přenesená",J811,0)</f>
        <v>0</v>
      </c>
      <c r="BH811" s="139">
        <f>IF(N811="sníž. přenesená",J811,0)</f>
        <v>0</v>
      </c>
      <c r="BI811" s="139">
        <f>IF(N811="nulová",J811,0)</f>
        <v>0</v>
      </c>
      <c r="BJ811" s="17" t="s">
        <v>79</v>
      </c>
      <c r="BK811" s="139">
        <f>ROUND(I811*H811,2)</f>
        <v>0</v>
      </c>
      <c r="BL811" s="17" t="s">
        <v>248</v>
      </c>
      <c r="BM811" s="138" t="s">
        <v>1391</v>
      </c>
    </row>
    <row r="812" spans="2:65" s="1" customFormat="1">
      <c r="B812" s="32"/>
      <c r="D812" s="140" t="s">
        <v>161</v>
      </c>
      <c r="F812" s="141" t="s">
        <v>1392</v>
      </c>
      <c r="I812" s="142"/>
      <c r="L812" s="32"/>
      <c r="M812" s="143"/>
      <c r="T812" s="53"/>
      <c r="AT812" s="17" t="s">
        <v>161</v>
      </c>
      <c r="AU812" s="17" t="s">
        <v>81</v>
      </c>
    </row>
    <row r="813" spans="2:65" s="12" customFormat="1">
      <c r="B813" s="144"/>
      <c r="D813" s="145" t="s">
        <v>163</v>
      </c>
      <c r="E813" s="146" t="s">
        <v>19</v>
      </c>
      <c r="F813" s="147" t="s">
        <v>1393</v>
      </c>
      <c r="H813" s="148">
        <v>75</v>
      </c>
      <c r="I813" s="149"/>
      <c r="L813" s="144"/>
      <c r="M813" s="150"/>
      <c r="T813" s="151"/>
      <c r="AT813" s="146" t="s">
        <v>163</v>
      </c>
      <c r="AU813" s="146" t="s">
        <v>81</v>
      </c>
      <c r="AV813" s="12" t="s">
        <v>81</v>
      </c>
      <c r="AW813" s="12" t="s">
        <v>33</v>
      </c>
      <c r="AX813" s="12" t="s">
        <v>79</v>
      </c>
      <c r="AY813" s="146" t="s">
        <v>152</v>
      </c>
    </row>
    <row r="814" spans="2:65" s="1" customFormat="1" ht="16.5" customHeight="1">
      <c r="B814" s="32"/>
      <c r="C814" s="159" t="s">
        <v>1394</v>
      </c>
      <c r="D814" s="159" t="s">
        <v>301</v>
      </c>
      <c r="E814" s="160" t="s">
        <v>1395</v>
      </c>
      <c r="F814" s="161" t="s">
        <v>1396</v>
      </c>
      <c r="G814" s="162" t="s">
        <v>220</v>
      </c>
      <c r="H814" s="163">
        <v>0.20899999999999999</v>
      </c>
      <c r="I814" s="164"/>
      <c r="J814" s="165">
        <f>ROUND(I814*H814,2)</f>
        <v>0</v>
      </c>
      <c r="K814" s="161" t="s">
        <v>19</v>
      </c>
      <c r="L814" s="166"/>
      <c r="M814" s="167" t="s">
        <v>19</v>
      </c>
      <c r="N814" s="168" t="s">
        <v>42</v>
      </c>
      <c r="P814" s="136">
        <f>O814*H814</f>
        <v>0</v>
      </c>
      <c r="Q814" s="136">
        <v>0</v>
      </c>
      <c r="R814" s="136">
        <f>Q814*H814</f>
        <v>0</v>
      </c>
      <c r="S814" s="136">
        <v>0</v>
      </c>
      <c r="T814" s="137">
        <f>S814*H814</f>
        <v>0</v>
      </c>
      <c r="AR814" s="138" t="s">
        <v>357</v>
      </c>
      <c r="AT814" s="138" t="s">
        <v>301</v>
      </c>
      <c r="AU814" s="138" t="s">
        <v>81</v>
      </c>
      <c r="AY814" s="17" t="s">
        <v>152</v>
      </c>
      <c r="BE814" s="139">
        <f>IF(N814="základní",J814,0)</f>
        <v>0</v>
      </c>
      <c r="BF814" s="139">
        <f>IF(N814="snížená",J814,0)</f>
        <v>0</v>
      </c>
      <c r="BG814" s="139">
        <f>IF(N814="zákl. přenesená",J814,0)</f>
        <v>0</v>
      </c>
      <c r="BH814" s="139">
        <f>IF(N814="sníž. přenesená",J814,0)</f>
        <v>0</v>
      </c>
      <c r="BI814" s="139">
        <f>IF(N814="nulová",J814,0)</f>
        <v>0</v>
      </c>
      <c r="BJ814" s="17" t="s">
        <v>79</v>
      </c>
      <c r="BK814" s="139">
        <f>ROUND(I814*H814,2)</f>
        <v>0</v>
      </c>
      <c r="BL814" s="17" t="s">
        <v>248</v>
      </c>
      <c r="BM814" s="138" t="s">
        <v>1397</v>
      </c>
    </row>
    <row r="815" spans="2:65" s="12" customFormat="1" ht="20.399999999999999">
      <c r="B815" s="144"/>
      <c r="D815" s="145" t="s">
        <v>163</v>
      </c>
      <c r="E815" s="146" t="s">
        <v>19</v>
      </c>
      <c r="F815" s="147" t="s">
        <v>1398</v>
      </c>
      <c r="H815" s="148">
        <v>0.19</v>
      </c>
      <c r="I815" s="149"/>
      <c r="L815" s="144"/>
      <c r="M815" s="150"/>
      <c r="T815" s="151"/>
      <c r="AT815" s="146" t="s">
        <v>163</v>
      </c>
      <c r="AU815" s="146" t="s">
        <v>81</v>
      </c>
      <c r="AV815" s="12" t="s">
        <v>81</v>
      </c>
      <c r="AW815" s="12" t="s">
        <v>33</v>
      </c>
      <c r="AX815" s="12" t="s">
        <v>79</v>
      </c>
      <c r="AY815" s="146" t="s">
        <v>152</v>
      </c>
    </row>
    <row r="816" spans="2:65" s="12" customFormat="1">
      <c r="B816" s="144"/>
      <c r="D816" s="145" t="s">
        <v>163</v>
      </c>
      <c r="F816" s="147" t="s">
        <v>1399</v>
      </c>
      <c r="H816" s="148">
        <v>0.20899999999999999</v>
      </c>
      <c r="I816" s="149"/>
      <c r="L816" s="144"/>
      <c r="M816" s="150"/>
      <c r="T816" s="151"/>
      <c r="AT816" s="146" t="s">
        <v>163</v>
      </c>
      <c r="AU816" s="146" t="s">
        <v>81</v>
      </c>
      <c r="AV816" s="12" t="s">
        <v>81</v>
      </c>
      <c r="AW816" s="12" t="s">
        <v>4</v>
      </c>
      <c r="AX816" s="12" t="s">
        <v>79</v>
      </c>
      <c r="AY816" s="146" t="s">
        <v>152</v>
      </c>
    </row>
    <row r="817" spans="2:65" s="1" customFormat="1" ht="33" customHeight="1">
      <c r="B817" s="32"/>
      <c r="C817" s="127" t="s">
        <v>1400</v>
      </c>
      <c r="D817" s="127" t="s">
        <v>154</v>
      </c>
      <c r="E817" s="128" t="s">
        <v>1389</v>
      </c>
      <c r="F817" s="129" t="s">
        <v>1390</v>
      </c>
      <c r="G817" s="130" t="s">
        <v>284</v>
      </c>
      <c r="H817" s="131">
        <v>92</v>
      </c>
      <c r="I817" s="132"/>
      <c r="J817" s="133">
        <f>ROUND(I817*H817,2)</f>
        <v>0</v>
      </c>
      <c r="K817" s="129" t="s">
        <v>158</v>
      </c>
      <c r="L817" s="32"/>
      <c r="M817" s="134" t="s">
        <v>19</v>
      </c>
      <c r="N817" s="135" t="s">
        <v>42</v>
      </c>
      <c r="P817" s="136">
        <f>O817*H817</f>
        <v>0</v>
      </c>
      <c r="Q817" s="136">
        <v>2.6700000000000001E-3</v>
      </c>
      <c r="R817" s="136">
        <f>Q817*H817</f>
        <v>0.24564</v>
      </c>
      <c r="S817" s="136">
        <v>0</v>
      </c>
      <c r="T817" s="137">
        <f>S817*H817</f>
        <v>0</v>
      </c>
      <c r="AR817" s="138" t="s">
        <v>248</v>
      </c>
      <c r="AT817" s="138" t="s">
        <v>154</v>
      </c>
      <c r="AU817" s="138" t="s">
        <v>81</v>
      </c>
      <c r="AY817" s="17" t="s">
        <v>152</v>
      </c>
      <c r="BE817" s="139">
        <f>IF(N817="základní",J817,0)</f>
        <v>0</v>
      </c>
      <c r="BF817" s="139">
        <f>IF(N817="snížená",J817,0)</f>
        <v>0</v>
      </c>
      <c r="BG817" s="139">
        <f>IF(N817="zákl. přenesená",J817,0)</f>
        <v>0</v>
      </c>
      <c r="BH817" s="139">
        <f>IF(N817="sníž. přenesená",J817,0)</f>
        <v>0</v>
      </c>
      <c r="BI817" s="139">
        <f>IF(N817="nulová",J817,0)</f>
        <v>0</v>
      </c>
      <c r="BJ817" s="17" t="s">
        <v>79</v>
      </c>
      <c r="BK817" s="139">
        <f>ROUND(I817*H817,2)</f>
        <v>0</v>
      </c>
      <c r="BL817" s="17" t="s">
        <v>248</v>
      </c>
      <c r="BM817" s="138" t="s">
        <v>1401</v>
      </c>
    </row>
    <row r="818" spans="2:65" s="1" customFormat="1">
      <c r="B818" s="32"/>
      <c r="D818" s="140" t="s">
        <v>161</v>
      </c>
      <c r="F818" s="141" t="s">
        <v>1392</v>
      </c>
      <c r="I818" s="142"/>
      <c r="L818" s="32"/>
      <c r="M818" s="143"/>
      <c r="T818" s="53"/>
      <c r="AT818" s="17" t="s">
        <v>161</v>
      </c>
      <c r="AU818" s="17" t="s">
        <v>81</v>
      </c>
    </row>
    <row r="819" spans="2:65" s="12" customFormat="1">
      <c r="B819" s="144"/>
      <c r="D819" s="145" t="s">
        <v>163</v>
      </c>
      <c r="E819" s="146" t="s">
        <v>19</v>
      </c>
      <c r="F819" s="147" t="s">
        <v>1402</v>
      </c>
      <c r="H819" s="148">
        <v>92</v>
      </c>
      <c r="I819" s="149"/>
      <c r="L819" s="144"/>
      <c r="M819" s="150"/>
      <c r="T819" s="151"/>
      <c r="AT819" s="146" t="s">
        <v>163</v>
      </c>
      <c r="AU819" s="146" t="s">
        <v>81</v>
      </c>
      <c r="AV819" s="12" t="s">
        <v>81</v>
      </c>
      <c r="AW819" s="12" t="s">
        <v>33</v>
      </c>
      <c r="AX819" s="12" t="s">
        <v>79</v>
      </c>
      <c r="AY819" s="146" t="s">
        <v>152</v>
      </c>
    </row>
    <row r="820" spans="2:65" s="1" customFormat="1" ht="16.5" customHeight="1">
      <c r="B820" s="32"/>
      <c r="C820" s="159" t="s">
        <v>1403</v>
      </c>
      <c r="D820" s="159" t="s">
        <v>301</v>
      </c>
      <c r="E820" s="160" t="s">
        <v>1404</v>
      </c>
      <c r="F820" s="161" t="s">
        <v>1405</v>
      </c>
      <c r="G820" s="162" t="s">
        <v>344</v>
      </c>
      <c r="H820" s="163">
        <v>230</v>
      </c>
      <c r="I820" s="164"/>
      <c r="J820" s="165">
        <f>ROUND(I820*H820,2)</f>
        <v>0</v>
      </c>
      <c r="K820" s="161" t="s">
        <v>19</v>
      </c>
      <c r="L820" s="166"/>
      <c r="M820" s="167" t="s">
        <v>19</v>
      </c>
      <c r="N820" s="168" t="s">
        <v>42</v>
      </c>
      <c r="P820" s="136">
        <f>O820*H820</f>
        <v>0</v>
      </c>
      <c r="Q820" s="136">
        <v>1.34E-3</v>
      </c>
      <c r="R820" s="136">
        <f>Q820*H820</f>
        <v>0.30820000000000003</v>
      </c>
      <c r="S820" s="136">
        <v>0</v>
      </c>
      <c r="T820" s="137">
        <f>S820*H820</f>
        <v>0</v>
      </c>
      <c r="AR820" s="138" t="s">
        <v>357</v>
      </c>
      <c r="AT820" s="138" t="s">
        <v>301</v>
      </c>
      <c r="AU820" s="138" t="s">
        <v>81</v>
      </c>
      <c r="AY820" s="17" t="s">
        <v>152</v>
      </c>
      <c r="BE820" s="139">
        <f>IF(N820="základní",J820,0)</f>
        <v>0</v>
      </c>
      <c r="BF820" s="139">
        <f>IF(N820="snížená",J820,0)</f>
        <v>0</v>
      </c>
      <c r="BG820" s="139">
        <f>IF(N820="zákl. přenesená",J820,0)</f>
        <v>0</v>
      </c>
      <c r="BH820" s="139">
        <f>IF(N820="sníž. přenesená",J820,0)</f>
        <v>0</v>
      </c>
      <c r="BI820" s="139">
        <f>IF(N820="nulová",J820,0)</f>
        <v>0</v>
      </c>
      <c r="BJ820" s="17" t="s">
        <v>79</v>
      </c>
      <c r="BK820" s="139">
        <f>ROUND(I820*H820,2)</f>
        <v>0</v>
      </c>
      <c r="BL820" s="17" t="s">
        <v>248</v>
      </c>
      <c r="BM820" s="138" t="s">
        <v>1406</v>
      </c>
    </row>
    <row r="821" spans="2:65" s="12" customFormat="1">
      <c r="B821" s="144"/>
      <c r="D821" s="145" t="s">
        <v>163</v>
      </c>
      <c r="E821" s="146" t="s">
        <v>19</v>
      </c>
      <c r="F821" s="147" t="s">
        <v>1407</v>
      </c>
      <c r="H821" s="148">
        <v>230</v>
      </c>
      <c r="I821" s="149"/>
      <c r="L821" s="144"/>
      <c r="M821" s="150"/>
      <c r="T821" s="151"/>
      <c r="AT821" s="146" t="s">
        <v>163</v>
      </c>
      <c r="AU821" s="146" t="s">
        <v>81</v>
      </c>
      <c r="AV821" s="12" t="s">
        <v>81</v>
      </c>
      <c r="AW821" s="12" t="s">
        <v>33</v>
      </c>
      <c r="AX821" s="12" t="s">
        <v>79</v>
      </c>
      <c r="AY821" s="146" t="s">
        <v>152</v>
      </c>
    </row>
    <row r="822" spans="2:65" s="1" customFormat="1" ht="37.799999999999997" customHeight="1">
      <c r="B822" s="32"/>
      <c r="C822" s="127" t="s">
        <v>1408</v>
      </c>
      <c r="D822" s="127" t="s">
        <v>154</v>
      </c>
      <c r="E822" s="128" t="s">
        <v>1409</v>
      </c>
      <c r="F822" s="129" t="s">
        <v>1410</v>
      </c>
      <c r="G822" s="130" t="s">
        <v>284</v>
      </c>
      <c r="H822" s="131">
        <v>26</v>
      </c>
      <c r="I822" s="132"/>
      <c r="J822" s="133">
        <f>ROUND(I822*H822,2)</f>
        <v>0</v>
      </c>
      <c r="K822" s="129" t="s">
        <v>158</v>
      </c>
      <c r="L822" s="32"/>
      <c r="M822" s="134" t="s">
        <v>19</v>
      </c>
      <c r="N822" s="135" t="s">
        <v>42</v>
      </c>
      <c r="P822" s="136">
        <f>O822*H822</f>
        <v>0</v>
      </c>
      <c r="Q822" s="136">
        <v>0</v>
      </c>
      <c r="R822" s="136">
        <f>Q822*H822</f>
        <v>0</v>
      </c>
      <c r="S822" s="136">
        <v>0</v>
      </c>
      <c r="T822" s="137">
        <f>S822*H822</f>
        <v>0</v>
      </c>
      <c r="AR822" s="138" t="s">
        <v>248</v>
      </c>
      <c r="AT822" s="138" t="s">
        <v>154</v>
      </c>
      <c r="AU822" s="138" t="s">
        <v>81</v>
      </c>
      <c r="AY822" s="17" t="s">
        <v>152</v>
      </c>
      <c r="BE822" s="139">
        <f>IF(N822="základní",J822,0)</f>
        <v>0</v>
      </c>
      <c r="BF822" s="139">
        <f>IF(N822="snížená",J822,0)</f>
        <v>0</v>
      </c>
      <c r="BG822" s="139">
        <f>IF(N822="zákl. přenesená",J822,0)</f>
        <v>0</v>
      </c>
      <c r="BH822" s="139">
        <f>IF(N822="sníž. přenesená",J822,0)</f>
        <v>0</v>
      </c>
      <c r="BI822" s="139">
        <f>IF(N822="nulová",J822,0)</f>
        <v>0</v>
      </c>
      <c r="BJ822" s="17" t="s">
        <v>79</v>
      </c>
      <c r="BK822" s="139">
        <f>ROUND(I822*H822,2)</f>
        <v>0</v>
      </c>
      <c r="BL822" s="17" t="s">
        <v>248</v>
      </c>
      <c r="BM822" s="138" t="s">
        <v>1411</v>
      </c>
    </row>
    <row r="823" spans="2:65" s="1" customFormat="1">
      <c r="B823" s="32"/>
      <c r="D823" s="140" t="s">
        <v>161</v>
      </c>
      <c r="F823" s="141" t="s">
        <v>1412</v>
      </c>
      <c r="I823" s="142"/>
      <c r="L823" s="32"/>
      <c r="M823" s="143"/>
      <c r="T823" s="53"/>
      <c r="AT823" s="17" t="s">
        <v>161</v>
      </c>
      <c r="AU823" s="17" t="s">
        <v>81</v>
      </c>
    </row>
    <row r="824" spans="2:65" s="12" customFormat="1">
      <c r="B824" s="144"/>
      <c r="D824" s="145" t="s">
        <v>163</v>
      </c>
      <c r="E824" s="146" t="s">
        <v>19</v>
      </c>
      <c r="F824" s="147" t="s">
        <v>1413</v>
      </c>
      <c r="H824" s="148">
        <v>26</v>
      </c>
      <c r="I824" s="149"/>
      <c r="L824" s="144"/>
      <c r="M824" s="150"/>
      <c r="T824" s="151"/>
      <c r="AT824" s="146" t="s">
        <v>163</v>
      </c>
      <c r="AU824" s="146" t="s">
        <v>81</v>
      </c>
      <c r="AV824" s="12" t="s">
        <v>81</v>
      </c>
      <c r="AW824" s="12" t="s">
        <v>33</v>
      </c>
      <c r="AX824" s="12" t="s">
        <v>79</v>
      </c>
      <c r="AY824" s="146" t="s">
        <v>152</v>
      </c>
    </row>
    <row r="825" spans="2:65" s="1" customFormat="1" ht="16.5" customHeight="1">
      <c r="B825" s="32"/>
      <c r="C825" s="159" t="s">
        <v>1414</v>
      </c>
      <c r="D825" s="159" t="s">
        <v>301</v>
      </c>
      <c r="E825" s="160" t="s">
        <v>1415</v>
      </c>
      <c r="F825" s="161" t="s">
        <v>1416</v>
      </c>
      <c r="G825" s="162" t="s">
        <v>344</v>
      </c>
      <c r="H825" s="163">
        <v>20.8</v>
      </c>
      <c r="I825" s="164"/>
      <c r="J825" s="165">
        <f>ROUND(I825*H825,2)</f>
        <v>0</v>
      </c>
      <c r="K825" s="161" t="s">
        <v>158</v>
      </c>
      <c r="L825" s="166"/>
      <c r="M825" s="167" t="s">
        <v>19</v>
      </c>
      <c r="N825" s="168" t="s">
        <v>42</v>
      </c>
      <c r="P825" s="136">
        <f>O825*H825</f>
        <v>0</v>
      </c>
      <c r="Q825" s="136">
        <v>7.7999999999999999E-4</v>
      </c>
      <c r="R825" s="136">
        <f>Q825*H825</f>
        <v>1.6223999999999999E-2</v>
      </c>
      <c r="S825" s="136">
        <v>0</v>
      </c>
      <c r="T825" s="137">
        <f>S825*H825</f>
        <v>0</v>
      </c>
      <c r="AR825" s="138" t="s">
        <v>357</v>
      </c>
      <c r="AT825" s="138" t="s">
        <v>301</v>
      </c>
      <c r="AU825" s="138" t="s">
        <v>81</v>
      </c>
      <c r="AY825" s="17" t="s">
        <v>152</v>
      </c>
      <c r="BE825" s="139">
        <f>IF(N825="základní",J825,0)</f>
        <v>0</v>
      </c>
      <c r="BF825" s="139">
        <f>IF(N825="snížená",J825,0)</f>
        <v>0</v>
      </c>
      <c r="BG825" s="139">
        <f>IF(N825="zákl. přenesená",J825,0)</f>
        <v>0</v>
      </c>
      <c r="BH825" s="139">
        <f>IF(N825="sníž. přenesená",J825,0)</f>
        <v>0</v>
      </c>
      <c r="BI825" s="139">
        <f>IF(N825="nulová",J825,0)</f>
        <v>0</v>
      </c>
      <c r="BJ825" s="17" t="s">
        <v>79</v>
      </c>
      <c r="BK825" s="139">
        <f>ROUND(I825*H825,2)</f>
        <v>0</v>
      </c>
      <c r="BL825" s="17" t="s">
        <v>248</v>
      </c>
      <c r="BM825" s="138" t="s">
        <v>1417</v>
      </c>
    </row>
    <row r="826" spans="2:65" s="12" customFormat="1">
      <c r="B826" s="144"/>
      <c r="D826" s="145" t="s">
        <v>163</v>
      </c>
      <c r="E826" s="146" t="s">
        <v>19</v>
      </c>
      <c r="F826" s="147" t="s">
        <v>1418</v>
      </c>
      <c r="H826" s="148">
        <v>20.8</v>
      </c>
      <c r="I826" s="149"/>
      <c r="L826" s="144"/>
      <c r="M826" s="150"/>
      <c r="T826" s="151"/>
      <c r="AT826" s="146" t="s">
        <v>163</v>
      </c>
      <c r="AU826" s="146" t="s">
        <v>81</v>
      </c>
      <c r="AV826" s="12" t="s">
        <v>81</v>
      </c>
      <c r="AW826" s="12" t="s">
        <v>33</v>
      </c>
      <c r="AX826" s="12" t="s">
        <v>79</v>
      </c>
      <c r="AY826" s="146" t="s">
        <v>152</v>
      </c>
    </row>
    <row r="827" spans="2:65" s="1" customFormat="1" ht="55.5" customHeight="1">
      <c r="B827" s="32"/>
      <c r="C827" s="127" t="s">
        <v>1419</v>
      </c>
      <c r="D827" s="127" t="s">
        <v>154</v>
      </c>
      <c r="E827" s="128" t="s">
        <v>1420</v>
      </c>
      <c r="F827" s="129" t="s">
        <v>1421</v>
      </c>
      <c r="G827" s="130" t="s">
        <v>344</v>
      </c>
      <c r="H827" s="131">
        <v>956</v>
      </c>
      <c r="I827" s="132"/>
      <c r="J827" s="133">
        <f>ROUND(I827*H827,2)</f>
        <v>0</v>
      </c>
      <c r="K827" s="129" t="s">
        <v>158</v>
      </c>
      <c r="L827" s="32"/>
      <c r="M827" s="134" t="s">
        <v>19</v>
      </c>
      <c r="N827" s="135" t="s">
        <v>42</v>
      </c>
      <c r="P827" s="136">
        <f>O827*H827</f>
        <v>0</v>
      </c>
      <c r="Q827" s="136">
        <v>0</v>
      </c>
      <c r="R827" s="136">
        <f>Q827*H827</f>
        <v>0</v>
      </c>
      <c r="S827" s="136">
        <v>0</v>
      </c>
      <c r="T827" s="137">
        <f>S827*H827</f>
        <v>0</v>
      </c>
      <c r="AR827" s="138" t="s">
        <v>248</v>
      </c>
      <c r="AT827" s="138" t="s">
        <v>154</v>
      </c>
      <c r="AU827" s="138" t="s">
        <v>81</v>
      </c>
      <c r="AY827" s="17" t="s">
        <v>152</v>
      </c>
      <c r="BE827" s="139">
        <f>IF(N827="základní",J827,0)</f>
        <v>0</v>
      </c>
      <c r="BF827" s="139">
        <f>IF(N827="snížená",J827,0)</f>
        <v>0</v>
      </c>
      <c r="BG827" s="139">
        <f>IF(N827="zákl. přenesená",J827,0)</f>
        <v>0</v>
      </c>
      <c r="BH827" s="139">
        <f>IF(N827="sníž. přenesená",J827,0)</f>
        <v>0</v>
      </c>
      <c r="BI827" s="139">
        <f>IF(N827="nulová",J827,0)</f>
        <v>0</v>
      </c>
      <c r="BJ827" s="17" t="s">
        <v>79</v>
      </c>
      <c r="BK827" s="139">
        <f>ROUND(I827*H827,2)</f>
        <v>0</v>
      </c>
      <c r="BL827" s="17" t="s">
        <v>248</v>
      </c>
      <c r="BM827" s="138" t="s">
        <v>1422</v>
      </c>
    </row>
    <row r="828" spans="2:65" s="1" customFormat="1">
      <c r="B828" s="32"/>
      <c r="D828" s="140" t="s">
        <v>161</v>
      </c>
      <c r="F828" s="141" t="s">
        <v>1423</v>
      </c>
      <c r="I828" s="142"/>
      <c r="L828" s="32"/>
      <c r="M828" s="143"/>
      <c r="T828" s="53"/>
      <c r="AT828" s="17" t="s">
        <v>161</v>
      </c>
      <c r="AU828" s="17" t="s">
        <v>81</v>
      </c>
    </row>
    <row r="829" spans="2:65" s="12" customFormat="1">
      <c r="B829" s="144"/>
      <c r="D829" s="145" t="s">
        <v>163</v>
      </c>
      <c r="E829" s="146" t="s">
        <v>19</v>
      </c>
      <c r="F829" s="147" t="s">
        <v>1424</v>
      </c>
      <c r="H829" s="148">
        <v>68</v>
      </c>
      <c r="I829" s="149"/>
      <c r="L829" s="144"/>
      <c r="M829" s="150"/>
      <c r="T829" s="151"/>
      <c r="AT829" s="146" t="s">
        <v>163</v>
      </c>
      <c r="AU829" s="146" t="s">
        <v>81</v>
      </c>
      <c r="AV829" s="12" t="s">
        <v>81</v>
      </c>
      <c r="AW829" s="12" t="s">
        <v>33</v>
      </c>
      <c r="AX829" s="12" t="s">
        <v>71</v>
      </c>
      <c r="AY829" s="146" t="s">
        <v>152</v>
      </c>
    </row>
    <row r="830" spans="2:65" s="12" customFormat="1">
      <c r="B830" s="144"/>
      <c r="D830" s="145" t="s">
        <v>163</v>
      </c>
      <c r="E830" s="146" t="s">
        <v>19</v>
      </c>
      <c r="F830" s="147" t="s">
        <v>1425</v>
      </c>
      <c r="H830" s="148">
        <v>390</v>
      </c>
      <c r="I830" s="149"/>
      <c r="L830" s="144"/>
      <c r="M830" s="150"/>
      <c r="T830" s="151"/>
      <c r="AT830" s="146" t="s">
        <v>163</v>
      </c>
      <c r="AU830" s="146" t="s">
        <v>81</v>
      </c>
      <c r="AV830" s="12" t="s">
        <v>81</v>
      </c>
      <c r="AW830" s="12" t="s">
        <v>33</v>
      </c>
      <c r="AX830" s="12" t="s">
        <v>71</v>
      </c>
      <c r="AY830" s="146" t="s">
        <v>152</v>
      </c>
    </row>
    <row r="831" spans="2:65" s="12" customFormat="1">
      <c r="B831" s="144"/>
      <c r="D831" s="145" t="s">
        <v>163</v>
      </c>
      <c r="E831" s="146" t="s">
        <v>19</v>
      </c>
      <c r="F831" s="147" t="s">
        <v>1426</v>
      </c>
      <c r="H831" s="148">
        <v>156</v>
      </c>
      <c r="I831" s="149"/>
      <c r="L831" s="144"/>
      <c r="M831" s="150"/>
      <c r="T831" s="151"/>
      <c r="AT831" s="146" t="s">
        <v>163</v>
      </c>
      <c r="AU831" s="146" t="s">
        <v>81</v>
      </c>
      <c r="AV831" s="12" t="s">
        <v>81</v>
      </c>
      <c r="AW831" s="12" t="s">
        <v>33</v>
      </c>
      <c r="AX831" s="12" t="s">
        <v>71</v>
      </c>
      <c r="AY831" s="146" t="s">
        <v>152</v>
      </c>
    </row>
    <row r="832" spans="2:65" s="12" customFormat="1">
      <c r="B832" s="144"/>
      <c r="D832" s="145" t="s">
        <v>163</v>
      </c>
      <c r="E832" s="146" t="s">
        <v>19</v>
      </c>
      <c r="F832" s="147" t="s">
        <v>1427</v>
      </c>
      <c r="H832" s="148">
        <v>330</v>
      </c>
      <c r="I832" s="149"/>
      <c r="L832" s="144"/>
      <c r="M832" s="150"/>
      <c r="T832" s="151"/>
      <c r="AT832" s="146" t="s">
        <v>163</v>
      </c>
      <c r="AU832" s="146" t="s">
        <v>81</v>
      </c>
      <c r="AV832" s="12" t="s">
        <v>81</v>
      </c>
      <c r="AW832" s="12" t="s">
        <v>33</v>
      </c>
      <c r="AX832" s="12" t="s">
        <v>71</v>
      </c>
      <c r="AY832" s="146" t="s">
        <v>152</v>
      </c>
    </row>
    <row r="833" spans="2:65" s="12" customFormat="1">
      <c r="B833" s="144"/>
      <c r="D833" s="145" t="s">
        <v>163</v>
      </c>
      <c r="E833" s="146" t="s">
        <v>19</v>
      </c>
      <c r="F833" s="147" t="s">
        <v>1428</v>
      </c>
      <c r="H833" s="148">
        <v>12</v>
      </c>
      <c r="I833" s="149"/>
      <c r="L833" s="144"/>
      <c r="M833" s="150"/>
      <c r="T833" s="151"/>
      <c r="AT833" s="146" t="s">
        <v>163</v>
      </c>
      <c r="AU833" s="146" t="s">
        <v>81</v>
      </c>
      <c r="AV833" s="12" t="s">
        <v>81</v>
      </c>
      <c r="AW833" s="12" t="s">
        <v>33</v>
      </c>
      <c r="AX833" s="12" t="s">
        <v>71</v>
      </c>
      <c r="AY833" s="146" t="s">
        <v>152</v>
      </c>
    </row>
    <row r="834" spans="2:65" s="13" customFormat="1">
      <c r="B834" s="152"/>
      <c r="D834" s="145" t="s">
        <v>163</v>
      </c>
      <c r="E834" s="153" t="s">
        <v>19</v>
      </c>
      <c r="F834" s="154" t="s">
        <v>281</v>
      </c>
      <c r="H834" s="155">
        <v>956</v>
      </c>
      <c r="I834" s="156"/>
      <c r="L834" s="152"/>
      <c r="M834" s="157"/>
      <c r="T834" s="158"/>
      <c r="AT834" s="153" t="s">
        <v>163</v>
      </c>
      <c r="AU834" s="153" t="s">
        <v>81</v>
      </c>
      <c r="AV834" s="13" t="s">
        <v>159</v>
      </c>
      <c r="AW834" s="13" t="s">
        <v>33</v>
      </c>
      <c r="AX834" s="13" t="s">
        <v>79</v>
      </c>
      <c r="AY834" s="153" t="s">
        <v>152</v>
      </c>
    </row>
    <row r="835" spans="2:65" s="1" customFormat="1" ht="21.75" customHeight="1">
      <c r="B835" s="32"/>
      <c r="C835" s="159" t="s">
        <v>1429</v>
      </c>
      <c r="D835" s="159" t="s">
        <v>301</v>
      </c>
      <c r="E835" s="160" t="s">
        <v>1430</v>
      </c>
      <c r="F835" s="161" t="s">
        <v>1431</v>
      </c>
      <c r="G835" s="162" t="s">
        <v>173</v>
      </c>
      <c r="H835" s="163">
        <v>14.754</v>
      </c>
      <c r="I835" s="164"/>
      <c r="J835" s="165">
        <f>ROUND(I835*H835,2)</f>
        <v>0</v>
      </c>
      <c r="K835" s="161" t="s">
        <v>158</v>
      </c>
      <c r="L835" s="166"/>
      <c r="M835" s="167" t="s">
        <v>19</v>
      </c>
      <c r="N835" s="168" t="s">
        <v>42</v>
      </c>
      <c r="P835" s="136">
        <f>O835*H835</f>
        <v>0</v>
      </c>
      <c r="Q835" s="136">
        <v>0.55000000000000004</v>
      </c>
      <c r="R835" s="136">
        <f>Q835*H835</f>
        <v>8.1147000000000009</v>
      </c>
      <c r="S835" s="136">
        <v>0</v>
      </c>
      <c r="T835" s="137">
        <f>S835*H835</f>
        <v>0</v>
      </c>
      <c r="AR835" s="138" t="s">
        <v>357</v>
      </c>
      <c r="AT835" s="138" t="s">
        <v>301</v>
      </c>
      <c r="AU835" s="138" t="s">
        <v>81</v>
      </c>
      <c r="AY835" s="17" t="s">
        <v>152</v>
      </c>
      <c r="BE835" s="139">
        <f>IF(N835="základní",J835,0)</f>
        <v>0</v>
      </c>
      <c r="BF835" s="139">
        <f>IF(N835="snížená",J835,0)</f>
        <v>0</v>
      </c>
      <c r="BG835" s="139">
        <f>IF(N835="zákl. přenesená",J835,0)</f>
        <v>0</v>
      </c>
      <c r="BH835" s="139">
        <f>IF(N835="sníž. přenesená",J835,0)</f>
        <v>0</v>
      </c>
      <c r="BI835" s="139">
        <f>IF(N835="nulová",J835,0)</f>
        <v>0</v>
      </c>
      <c r="BJ835" s="17" t="s">
        <v>79</v>
      </c>
      <c r="BK835" s="139">
        <f>ROUND(I835*H835,2)</f>
        <v>0</v>
      </c>
      <c r="BL835" s="17" t="s">
        <v>248</v>
      </c>
      <c r="BM835" s="138" t="s">
        <v>1432</v>
      </c>
    </row>
    <row r="836" spans="2:65" s="12" customFormat="1">
      <c r="B836" s="144"/>
      <c r="D836" s="145" t="s">
        <v>163</v>
      </c>
      <c r="E836" s="146" t="s">
        <v>19</v>
      </c>
      <c r="F836" s="147" t="s">
        <v>1433</v>
      </c>
      <c r="H836" s="148">
        <v>1.4690000000000001</v>
      </c>
      <c r="I836" s="149"/>
      <c r="L836" s="144"/>
      <c r="M836" s="150"/>
      <c r="T836" s="151"/>
      <c r="AT836" s="146" t="s">
        <v>163</v>
      </c>
      <c r="AU836" s="146" t="s">
        <v>81</v>
      </c>
      <c r="AV836" s="12" t="s">
        <v>81</v>
      </c>
      <c r="AW836" s="12" t="s">
        <v>33</v>
      </c>
      <c r="AX836" s="12" t="s">
        <v>71</v>
      </c>
      <c r="AY836" s="146" t="s">
        <v>152</v>
      </c>
    </row>
    <row r="837" spans="2:65" s="12" customFormat="1">
      <c r="B837" s="144"/>
      <c r="D837" s="145" t="s">
        <v>163</v>
      </c>
      <c r="E837" s="146" t="s">
        <v>19</v>
      </c>
      <c r="F837" s="147" t="s">
        <v>1434</v>
      </c>
      <c r="H837" s="148">
        <v>8.4239999999999995</v>
      </c>
      <c r="I837" s="149"/>
      <c r="L837" s="144"/>
      <c r="M837" s="150"/>
      <c r="T837" s="151"/>
      <c r="AT837" s="146" t="s">
        <v>163</v>
      </c>
      <c r="AU837" s="146" t="s">
        <v>81</v>
      </c>
      <c r="AV837" s="12" t="s">
        <v>81</v>
      </c>
      <c r="AW837" s="12" t="s">
        <v>33</v>
      </c>
      <c r="AX837" s="12" t="s">
        <v>71</v>
      </c>
      <c r="AY837" s="146" t="s">
        <v>152</v>
      </c>
    </row>
    <row r="838" spans="2:65" s="12" customFormat="1">
      <c r="B838" s="144"/>
      <c r="D838" s="145" t="s">
        <v>163</v>
      </c>
      <c r="E838" s="146" t="s">
        <v>19</v>
      </c>
      <c r="F838" s="147" t="s">
        <v>1435</v>
      </c>
      <c r="H838" s="148">
        <v>4.1580000000000004</v>
      </c>
      <c r="I838" s="149"/>
      <c r="L838" s="144"/>
      <c r="M838" s="150"/>
      <c r="T838" s="151"/>
      <c r="AT838" s="146" t="s">
        <v>163</v>
      </c>
      <c r="AU838" s="146" t="s">
        <v>81</v>
      </c>
      <c r="AV838" s="12" t="s">
        <v>81</v>
      </c>
      <c r="AW838" s="12" t="s">
        <v>33</v>
      </c>
      <c r="AX838" s="12" t="s">
        <v>71</v>
      </c>
      <c r="AY838" s="146" t="s">
        <v>152</v>
      </c>
    </row>
    <row r="839" spans="2:65" s="13" customFormat="1">
      <c r="B839" s="152"/>
      <c r="D839" s="145" t="s">
        <v>163</v>
      </c>
      <c r="E839" s="153" t="s">
        <v>19</v>
      </c>
      <c r="F839" s="154" t="s">
        <v>281</v>
      </c>
      <c r="H839" s="155">
        <v>14.050999999999998</v>
      </c>
      <c r="I839" s="156"/>
      <c r="L839" s="152"/>
      <c r="M839" s="157"/>
      <c r="T839" s="158"/>
      <c r="AT839" s="153" t="s">
        <v>163</v>
      </c>
      <c r="AU839" s="153" t="s">
        <v>81</v>
      </c>
      <c r="AV839" s="13" t="s">
        <v>159</v>
      </c>
      <c r="AW839" s="13" t="s">
        <v>33</v>
      </c>
      <c r="AX839" s="13" t="s">
        <v>79</v>
      </c>
      <c r="AY839" s="153" t="s">
        <v>152</v>
      </c>
    </row>
    <row r="840" spans="2:65" s="12" customFormat="1">
      <c r="B840" s="144"/>
      <c r="D840" s="145" t="s">
        <v>163</v>
      </c>
      <c r="F840" s="147" t="s">
        <v>1436</v>
      </c>
      <c r="H840" s="148">
        <v>14.754</v>
      </c>
      <c r="I840" s="149"/>
      <c r="L840" s="144"/>
      <c r="M840" s="150"/>
      <c r="T840" s="151"/>
      <c r="AT840" s="146" t="s">
        <v>163</v>
      </c>
      <c r="AU840" s="146" t="s">
        <v>81</v>
      </c>
      <c r="AV840" s="12" t="s">
        <v>81</v>
      </c>
      <c r="AW840" s="12" t="s">
        <v>4</v>
      </c>
      <c r="AX840" s="12" t="s">
        <v>79</v>
      </c>
      <c r="AY840" s="146" t="s">
        <v>152</v>
      </c>
    </row>
    <row r="841" spans="2:65" s="1" customFormat="1" ht="21.75" customHeight="1">
      <c r="B841" s="32"/>
      <c r="C841" s="159" t="s">
        <v>1437</v>
      </c>
      <c r="D841" s="159" t="s">
        <v>301</v>
      </c>
      <c r="E841" s="160" t="s">
        <v>1438</v>
      </c>
      <c r="F841" s="161" t="s">
        <v>1439</v>
      </c>
      <c r="G841" s="162" t="s">
        <v>173</v>
      </c>
      <c r="H841" s="163">
        <v>3.72</v>
      </c>
      <c r="I841" s="164"/>
      <c r="J841" s="165">
        <f>ROUND(I841*H841,2)</f>
        <v>0</v>
      </c>
      <c r="K841" s="161" t="s">
        <v>158</v>
      </c>
      <c r="L841" s="166"/>
      <c r="M841" s="167" t="s">
        <v>19</v>
      </c>
      <c r="N841" s="168" t="s">
        <v>42</v>
      </c>
      <c r="P841" s="136">
        <f>O841*H841</f>
        <v>0</v>
      </c>
      <c r="Q841" s="136">
        <v>0.55000000000000004</v>
      </c>
      <c r="R841" s="136">
        <f>Q841*H841</f>
        <v>2.0460000000000003</v>
      </c>
      <c r="S841" s="136">
        <v>0</v>
      </c>
      <c r="T841" s="137">
        <f>S841*H841</f>
        <v>0</v>
      </c>
      <c r="AR841" s="138" t="s">
        <v>357</v>
      </c>
      <c r="AT841" s="138" t="s">
        <v>301</v>
      </c>
      <c r="AU841" s="138" t="s">
        <v>81</v>
      </c>
      <c r="AY841" s="17" t="s">
        <v>152</v>
      </c>
      <c r="BE841" s="139">
        <f>IF(N841="základní",J841,0)</f>
        <v>0</v>
      </c>
      <c r="BF841" s="139">
        <f>IF(N841="snížená",J841,0)</f>
        <v>0</v>
      </c>
      <c r="BG841" s="139">
        <f>IF(N841="zákl. přenesená",J841,0)</f>
        <v>0</v>
      </c>
      <c r="BH841" s="139">
        <f>IF(N841="sníž. přenesená",J841,0)</f>
        <v>0</v>
      </c>
      <c r="BI841" s="139">
        <f>IF(N841="nulová",J841,0)</f>
        <v>0</v>
      </c>
      <c r="BJ841" s="17" t="s">
        <v>79</v>
      </c>
      <c r="BK841" s="139">
        <f>ROUND(I841*H841,2)</f>
        <v>0</v>
      </c>
      <c r="BL841" s="17" t="s">
        <v>248</v>
      </c>
      <c r="BM841" s="138" t="s">
        <v>1440</v>
      </c>
    </row>
    <row r="842" spans="2:65" s="12" customFormat="1">
      <c r="B842" s="144"/>
      <c r="D842" s="145" t="s">
        <v>163</v>
      </c>
      <c r="E842" s="146" t="s">
        <v>19</v>
      </c>
      <c r="F842" s="147" t="s">
        <v>1441</v>
      </c>
      <c r="H842" s="148">
        <v>3.37</v>
      </c>
      <c r="I842" s="149"/>
      <c r="L842" s="144"/>
      <c r="M842" s="150"/>
      <c r="T842" s="151"/>
      <c r="AT842" s="146" t="s">
        <v>163</v>
      </c>
      <c r="AU842" s="146" t="s">
        <v>81</v>
      </c>
      <c r="AV842" s="12" t="s">
        <v>81</v>
      </c>
      <c r="AW842" s="12" t="s">
        <v>33</v>
      </c>
      <c r="AX842" s="12" t="s">
        <v>71</v>
      </c>
      <c r="AY842" s="146" t="s">
        <v>152</v>
      </c>
    </row>
    <row r="843" spans="2:65" s="12" customFormat="1">
      <c r="B843" s="144"/>
      <c r="D843" s="145" t="s">
        <v>163</v>
      </c>
      <c r="E843" s="146" t="s">
        <v>19</v>
      </c>
      <c r="F843" s="147" t="s">
        <v>1442</v>
      </c>
      <c r="H843" s="148">
        <v>0.17299999999999999</v>
      </c>
      <c r="I843" s="149"/>
      <c r="L843" s="144"/>
      <c r="M843" s="150"/>
      <c r="T843" s="151"/>
      <c r="AT843" s="146" t="s">
        <v>163</v>
      </c>
      <c r="AU843" s="146" t="s">
        <v>81</v>
      </c>
      <c r="AV843" s="12" t="s">
        <v>81</v>
      </c>
      <c r="AW843" s="12" t="s">
        <v>33</v>
      </c>
      <c r="AX843" s="12" t="s">
        <v>71</v>
      </c>
      <c r="AY843" s="146" t="s">
        <v>152</v>
      </c>
    </row>
    <row r="844" spans="2:65" s="13" customFormat="1">
      <c r="B844" s="152"/>
      <c r="D844" s="145" t="s">
        <v>163</v>
      </c>
      <c r="E844" s="153" t="s">
        <v>19</v>
      </c>
      <c r="F844" s="154" t="s">
        <v>281</v>
      </c>
      <c r="H844" s="155">
        <v>3.5430000000000001</v>
      </c>
      <c r="I844" s="156"/>
      <c r="L844" s="152"/>
      <c r="M844" s="157"/>
      <c r="T844" s="158"/>
      <c r="AT844" s="153" t="s">
        <v>163</v>
      </c>
      <c r="AU844" s="153" t="s">
        <v>81</v>
      </c>
      <c r="AV844" s="13" t="s">
        <v>159</v>
      </c>
      <c r="AW844" s="13" t="s">
        <v>33</v>
      </c>
      <c r="AX844" s="13" t="s">
        <v>79</v>
      </c>
      <c r="AY844" s="153" t="s">
        <v>152</v>
      </c>
    </row>
    <row r="845" spans="2:65" s="12" customFormat="1">
      <c r="B845" s="144"/>
      <c r="D845" s="145" t="s">
        <v>163</v>
      </c>
      <c r="F845" s="147" t="s">
        <v>1443</v>
      </c>
      <c r="H845" s="148">
        <v>3.72</v>
      </c>
      <c r="I845" s="149"/>
      <c r="L845" s="144"/>
      <c r="M845" s="150"/>
      <c r="T845" s="151"/>
      <c r="AT845" s="146" t="s">
        <v>163</v>
      </c>
      <c r="AU845" s="146" t="s">
        <v>81</v>
      </c>
      <c r="AV845" s="12" t="s">
        <v>81</v>
      </c>
      <c r="AW845" s="12" t="s">
        <v>4</v>
      </c>
      <c r="AX845" s="12" t="s">
        <v>79</v>
      </c>
      <c r="AY845" s="146" t="s">
        <v>152</v>
      </c>
    </row>
    <row r="846" spans="2:65" s="1" customFormat="1" ht="55.5" customHeight="1">
      <c r="B846" s="32"/>
      <c r="C846" s="127" t="s">
        <v>1444</v>
      </c>
      <c r="D846" s="127" t="s">
        <v>154</v>
      </c>
      <c r="E846" s="128" t="s">
        <v>1445</v>
      </c>
      <c r="F846" s="129" t="s">
        <v>1446</v>
      </c>
      <c r="G846" s="130" t="s">
        <v>344</v>
      </c>
      <c r="H846" s="131">
        <v>20</v>
      </c>
      <c r="I846" s="132"/>
      <c r="J846" s="133">
        <f>ROUND(I846*H846,2)</f>
        <v>0</v>
      </c>
      <c r="K846" s="129" t="s">
        <v>158</v>
      </c>
      <c r="L846" s="32"/>
      <c r="M846" s="134" t="s">
        <v>19</v>
      </c>
      <c r="N846" s="135" t="s">
        <v>42</v>
      </c>
      <c r="P846" s="136">
        <f>O846*H846</f>
        <v>0</v>
      </c>
      <c r="Q846" s="136">
        <v>0</v>
      </c>
      <c r="R846" s="136">
        <f>Q846*H846</f>
        <v>0</v>
      </c>
      <c r="S846" s="136">
        <v>0</v>
      </c>
      <c r="T846" s="137">
        <f>S846*H846</f>
        <v>0</v>
      </c>
      <c r="AR846" s="138" t="s">
        <v>248</v>
      </c>
      <c r="AT846" s="138" t="s">
        <v>154</v>
      </c>
      <c r="AU846" s="138" t="s">
        <v>81</v>
      </c>
      <c r="AY846" s="17" t="s">
        <v>152</v>
      </c>
      <c r="BE846" s="139">
        <f>IF(N846="základní",J846,0)</f>
        <v>0</v>
      </c>
      <c r="BF846" s="139">
        <f>IF(N846="snížená",J846,0)</f>
        <v>0</v>
      </c>
      <c r="BG846" s="139">
        <f>IF(N846="zákl. přenesená",J846,0)</f>
        <v>0</v>
      </c>
      <c r="BH846" s="139">
        <f>IF(N846="sníž. přenesená",J846,0)</f>
        <v>0</v>
      </c>
      <c r="BI846" s="139">
        <f>IF(N846="nulová",J846,0)</f>
        <v>0</v>
      </c>
      <c r="BJ846" s="17" t="s">
        <v>79</v>
      </c>
      <c r="BK846" s="139">
        <f>ROUND(I846*H846,2)</f>
        <v>0</v>
      </c>
      <c r="BL846" s="17" t="s">
        <v>248</v>
      </c>
      <c r="BM846" s="138" t="s">
        <v>1447</v>
      </c>
    </row>
    <row r="847" spans="2:65" s="1" customFormat="1">
      <c r="B847" s="32"/>
      <c r="D847" s="140" t="s">
        <v>161</v>
      </c>
      <c r="F847" s="141" t="s">
        <v>1448</v>
      </c>
      <c r="I847" s="142"/>
      <c r="L847" s="32"/>
      <c r="M847" s="143"/>
      <c r="T847" s="53"/>
      <c r="AT847" s="17" t="s">
        <v>161</v>
      </c>
      <c r="AU847" s="17" t="s">
        <v>81</v>
      </c>
    </row>
    <row r="848" spans="2:65" s="12" customFormat="1">
      <c r="B848" s="144"/>
      <c r="D848" s="145" t="s">
        <v>163</v>
      </c>
      <c r="E848" s="146" t="s">
        <v>19</v>
      </c>
      <c r="F848" s="147" t="s">
        <v>1449</v>
      </c>
      <c r="H848" s="148">
        <v>20</v>
      </c>
      <c r="I848" s="149"/>
      <c r="L848" s="144"/>
      <c r="M848" s="150"/>
      <c r="T848" s="151"/>
      <c r="AT848" s="146" t="s">
        <v>163</v>
      </c>
      <c r="AU848" s="146" t="s">
        <v>81</v>
      </c>
      <c r="AV848" s="12" t="s">
        <v>81</v>
      </c>
      <c r="AW848" s="12" t="s">
        <v>33</v>
      </c>
      <c r="AX848" s="12" t="s">
        <v>79</v>
      </c>
      <c r="AY848" s="146" t="s">
        <v>152</v>
      </c>
    </row>
    <row r="849" spans="2:65" s="1" customFormat="1" ht="21.75" customHeight="1">
      <c r="B849" s="32"/>
      <c r="C849" s="159" t="s">
        <v>1450</v>
      </c>
      <c r="D849" s="159" t="s">
        <v>301</v>
      </c>
      <c r="E849" s="160" t="s">
        <v>1451</v>
      </c>
      <c r="F849" s="161" t="s">
        <v>1452</v>
      </c>
      <c r="G849" s="162" t="s">
        <v>173</v>
      </c>
      <c r="H849" s="163">
        <v>0.53800000000000003</v>
      </c>
      <c r="I849" s="164"/>
      <c r="J849" s="165">
        <f>ROUND(I849*H849,2)</f>
        <v>0</v>
      </c>
      <c r="K849" s="161" t="s">
        <v>158</v>
      </c>
      <c r="L849" s="166"/>
      <c r="M849" s="167" t="s">
        <v>19</v>
      </c>
      <c r="N849" s="168" t="s">
        <v>42</v>
      </c>
      <c r="P849" s="136">
        <f>O849*H849</f>
        <v>0</v>
      </c>
      <c r="Q849" s="136">
        <v>0.55000000000000004</v>
      </c>
      <c r="R849" s="136">
        <f>Q849*H849</f>
        <v>0.29590000000000005</v>
      </c>
      <c r="S849" s="136">
        <v>0</v>
      </c>
      <c r="T849" s="137">
        <f>S849*H849</f>
        <v>0</v>
      </c>
      <c r="AR849" s="138" t="s">
        <v>357</v>
      </c>
      <c r="AT849" s="138" t="s">
        <v>301</v>
      </c>
      <c r="AU849" s="138" t="s">
        <v>81</v>
      </c>
      <c r="AY849" s="17" t="s">
        <v>152</v>
      </c>
      <c r="BE849" s="139">
        <f>IF(N849="základní",J849,0)</f>
        <v>0</v>
      </c>
      <c r="BF849" s="139">
        <f>IF(N849="snížená",J849,0)</f>
        <v>0</v>
      </c>
      <c r="BG849" s="139">
        <f>IF(N849="zákl. přenesená",J849,0)</f>
        <v>0</v>
      </c>
      <c r="BH849" s="139">
        <f>IF(N849="sníž. přenesená",J849,0)</f>
        <v>0</v>
      </c>
      <c r="BI849" s="139">
        <f>IF(N849="nulová",J849,0)</f>
        <v>0</v>
      </c>
      <c r="BJ849" s="17" t="s">
        <v>79</v>
      </c>
      <c r="BK849" s="139">
        <f>ROUND(I849*H849,2)</f>
        <v>0</v>
      </c>
      <c r="BL849" s="17" t="s">
        <v>248</v>
      </c>
      <c r="BM849" s="138" t="s">
        <v>1453</v>
      </c>
    </row>
    <row r="850" spans="2:65" s="12" customFormat="1">
      <c r="B850" s="144"/>
      <c r="D850" s="145" t="s">
        <v>163</v>
      </c>
      <c r="E850" s="146" t="s">
        <v>19</v>
      </c>
      <c r="F850" s="147" t="s">
        <v>1454</v>
      </c>
      <c r="H850" s="148">
        <v>0.51200000000000001</v>
      </c>
      <c r="I850" s="149"/>
      <c r="L850" s="144"/>
      <c r="M850" s="150"/>
      <c r="T850" s="151"/>
      <c r="AT850" s="146" t="s">
        <v>163</v>
      </c>
      <c r="AU850" s="146" t="s">
        <v>81</v>
      </c>
      <c r="AV850" s="12" t="s">
        <v>81</v>
      </c>
      <c r="AW850" s="12" t="s">
        <v>33</v>
      </c>
      <c r="AX850" s="12" t="s">
        <v>79</v>
      </c>
      <c r="AY850" s="146" t="s">
        <v>152</v>
      </c>
    </row>
    <row r="851" spans="2:65" s="12" customFormat="1">
      <c r="B851" s="144"/>
      <c r="D851" s="145" t="s">
        <v>163</v>
      </c>
      <c r="F851" s="147" t="s">
        <v>1455</v>
      </c>
      <c r="H851" s="148">
        <v>0.53800000000000003</v>
      </c>
      <c r="I851" s="149"/>
      <c r="L851" s="144"/>
      <c r="M851" s="150"/>
      <c r="T851" s="151"/>
      <c r="AT851" s="146" t="s">
        <v>163</v>
      </c>
      <c r="AU851" s="146" t="s">
        <v>81</v>
      </c>
      <c r="AV851" s="12" t="s">
        <v>81</v>
      </c>
      <c r="AW851" s="12" t="s">
        <v>4</v>
      </c>
      <c r="AX851" s="12" t="s">
        <v>79</v>
      </c>
      <c r="AY851" s="146" t="s">
        <v>152</v>
      </c>
    </row>
    <row r="852" spans="2:65" s="1" customFormat="1" ht="55.5" customHeight="1">
      <c r="B852" s="32"/>
      <c r="C852" s="127" t="s">
        <v>1456</v>
      </c>
      <c r="D852" s="127" t="s">
        <v>154</v>
      </c>
      <c r="E852" s="128" t="s">
        <v>1457</v>
      </c>
      <c r="F852" s="129" t="s">
        <v>1458</v>
      </c>
      <c r="G852" s="130" t="s">
        <v>344</v>
      </c>
      <c r="H852" s="131">
        <v>24.7</v>
      </c>
      <c r="I852" s="132"/>
      <c r="J852" s="133">
        <f>ROUND(I852*H852,2)</f>
        <v>0</v>
      </c>
      <c r="K852" s="129" t="s">
        <v>158</v>
      </c>
      <c r="L852" s="32"/>
      <c r="M852" s="134" t="s">
        <v>19</v>
      </c>
      <c r="N852" s="135" t="s">
        <v>42</v>
      </c>
      <c r="P852" s="136">
        <f>O852*H852</f>
        <v>0</v>
      </c>
      <c r="Q852" s="136">
        <v>0</v>
      </c>
      <c r="R852" s="136">
        <f>Q852*H852</f>
        <v>0</v>
      </c>
      <c r="S852" s="136">
        <v>0</v>
      </c>
      <c r="T852" s="137">
        <f>S852*H852</f>
        <v>0</v>
      </c>
      <c r="AR852" s="138" t="s">
        <v>248</v>
      </c>
      <c r="AT852" s="138" t="s">
        <v>154</v>
      </c>
      <c r="AU852" s="138" t="s">
        <v>81</v>
      </c>
      <c r="AY852" s="17" t="s">
        <v>152</v>
      </c>
      <c r="BE852" s="139">
        <f>IF(N852="základní",J852,0)</f>
        <v>0</v>
      </c>
      <c r="BF852" s="139">
        <f>IF(N852="snížená",J852,0)</f>
        <v>0</v>
      </c>
      <c r="BG852" s="139">
        <f>IF(N852="zákl. přenesená",J852,0)</f>
        <v>0</v>
      </c>
      <c r="BH852" s="139">
        <f>IF(N852="sníž. přenesená",J852,0)</f>
        <v>0</v>
      </c>
      <c r="BI852" s="139">
        <f>IF(N852="nulová",J852,0)</f>
        <v>0</v>
      </c>
      <c r="BJ852" s="17" t="s">
        <v>79</v>
      </c>
      <c r="BK852" s="139">
        <f>ROUND(I852*H852,2)</f>
        <v>0</v>
      </c>
      <c r="BL852" s="17" t="s">
        <v>248</v>
      </c>
      <c r="BM852" s="138" t="s">
        <v>1459</v>
      </c>
    </row>
    <row r="853" spans="2:65" s="1" customFormat="1">
      <c r="B853" s="32"/>
      <c r="D853" s="140" t="s">
        <v>161</v>
      </c>
      <c r="F853" s="141" t="s">
        <v>1460</v>
      </c>
      <c r="I853" s="142"/>
      <c r="L853" s="32"/>
      <c r="M853" s="143"/>
      <c r="T853" s="53"/>
      <c r="AT853" s="17" t="s">
        <v>161</v>
      </c>
      <c r="AU853" s="17" t="s">
        <v>81</v>
      </c>
    </row>
    <row r="854" spans="2:65" s="12" customFormat="1">
      <c r="B854" s="144"/>
      <c r="D854" s="145" t="s">
        <v>163</v>
      </c>
      <c r="E854" s="146" t="s">
        <v>19</v>
      </c>
      <c r="F854" s="147" t="s">
        <v>1461</v>
      </c>
      <c r="H854" s="148">
        <v>5.5</v>
      </c>
      <c r="I854" s="149"/>
      <c r="L854" s="144"/>
      <c r="M854" s="150"/>
      <c r="T854" s="151"/>
      <c r="AT854" s="146" t="s">
        <v>163</v>
      </c>
      <c r="AU854" s="146" t="s">
        <v>81</v>
      </c>
      <c r="AV854" s="12" t="s">
        <v>81</v>
      </c>
      <c r="AW854" s="12" t="s">
        <v>33</v>
      </c>
      <c r="AX854" s="12" t="s">
        <v>71</v>
      </c>
      <c r="AY854" s="146" t="s">
        <v>152</v>
      </c>
    </row>
    <row r="855" spans="2:65" s="12" customFormat="1">
      <c r="B855" s="144"/>
      <c r="D855" s="145" t="s">
        <v>163</v>
      </c>
      <c r="E855" s="146" t="s">
        <v>19</v>
      </c>
      <c r="F855" s="147" t="s">
        <v>1462</v>
      </c>
      <c r="H855" s="148">
        <v>19.2</v>
      </c>
      <c r="I855" s="149"/>
      <c r="L855" s="144"/>
      <c r="M855" s="150"/>
      <c r="T855" s="151"/>
      <c r="AT855" s="146" t="s">
        <v>163</v>
      </c>
      <c r="AU855" s="146" t="s">
        <v>81</v>
      </c>
      <c r="AV855" s="12" t="s">
        <v>81</v>
      </c>
      <c r="AW855" s="12" t="s">
        <v>33</v>
      </c>
      <c r="AX855" s="12" t="s">
        <v>71</v>
      </c>
      <c r="AY855" s="146" t="s">
        <v>152</v>
      </c>
    </row>
    <row r="856" spans="2:65" s="13" customFormat="1">
      <c r="B856" s="152"/>
      <c r="D856" s="145" t="s">
        <v>163</v>
      </c>
      <c r="E856" s="153" t="s">
        <v>19</v>
      </c>
      <c r="F856" s="154" t="s">
        <v>281</v>
      </c>
      <c r="H856" s="155">
        <v>24.7</v>
      </c>
      <c r="I856" s="156"/>
      <c r="L856" s="152"/>
      <c r="M856" s="157"/>
      <c r="T856" s="158"/>
      <c r="AT856" s="153" t="s">
        <v>163</v>
      </c>
      <c r="AU856" s="153" t="s">
        <v>81</v>
      </c>
      <c r="AV856" s="13" t="s">
        <v>159</v>
      </c>
      <c r="AW856" s="13" t="s">
        <v>33</v>
      </c>
      <c r="AX856" s="13" t="s">
        <v>79</v>
      </c>
      <c r="AY856" s="153" t="s">
        <v>152</v>
      </c>
    </row>
    <row r="857" spans="2:65" s="1" customFormat="1" ht="21.75" customHeight="1">
      <c r="B857" s="32"/>
      <c r="C857" s="159" t="s">
        <v>1463</v>
      </c>
      <c r="D857" s="159" t="s">
        <v>301</v>
      </c>
      <c r="E857" s="160" t="s">
        <v>1464</v>
      </c>
      <c r="F857" s="161" t="s">
        <v>1465</v>
      </c>
      <c r="G857" s="162" t="s">
        <v>173</v>
      </c>
      <c r="H857" s="163">
        <v>1.0269999999999999</v>
      </c>
      <c r="I857" s="164"/>
      <c r="J857" s="165">
        <f>ROUND(I857*H857,2)</f>
        <v>0</v>
      </c>
      <c r="K857" s="161" t="s">
        <v>158</v>
      </c>
      <c r="L857" s="166"/>
      <c r="M857" s="167" t="s">
        <v>19</v>
      </c>
      <c r="N857" s="168" t="s">
        <v>42</v>
      </c>
      <c r="P857" s="136">
        <f>O857*H857</f>
        <v>0</v>
      </c>
      <c r="Q857" s="136">
        <v>0.55000000000000004</v>
      </c>
      <c r="R857" s="136">
        <f>Q857*H857</f>
        <v>0.56484999999999996</v>
      </c>
      <c r="S857" s="136">
        <v>0</v>
      </c>
      <c r="T857" s="137">
        <f>S857*H857</f>
        <v>0</v>
      </c>
      <c r="AR857" s="138" t="s">
        <v>357</v>
      </c>
      <c r="AT857" s="138" t="s">
        <v>301</v>
      </c>
      <c r="AU857" s="138" t="s">
        <v>81</v>
      </c>
      <c r="AY857" s="17" t="s">
        <v>152</v>
      </c>
      <c r="BE857" s="139">
        <f>IF(N857="základní",J857,0)</f>
        <v>0</v>
      </c>
      <c r="BF857" s="139">
        <f>IF(N857="snížená",J857,0)</f>
        <v>0</v>
      </c>
      <c r="BG857" s="139">
        <f>IF(N857="zákl. přenesená",J857,0)</f>
        <v>0</v>
      </c>
      <c r="BH857" s="139">
        <f>IF(N857="sníž. přenesená",J857,0)</f>
        <v>0</v>
      </c>
      <c r="BI857" s="139">
        <f>IF(N857="nulová",J857,0)</f>
        <v>0</v>
      </c>
      <c r="BJ857" s="17" t="s">
        <v>79</v>
      </c>
      <c r="BK857" s="139">
        <f>ROUND(I857*H857,2)</f>
        <v>0</v>
      </c>
      <c r="BL857" s="17" t="s">
        <v>248</v>
      </c>
      <c r="BM857" s="138" t="s">
        <v>1466</v>
      </c>
    </row>
    <row r="858" spans="2:65" s="12" customFormat="1">
      <c r="B858" s="144"/>
      <c r="D858" s="145" t="s">
        <v>163</v>
      </c>
      <c r="E858" s="146" t="s">
        <v>19</v>
      </c>
      <c r="F858" s="147" t="s">
        <v>1467</v>
      </c>
      <c r="H858" s="148">
        <v>0.218</v>
      </c>
      <c r="I858" s="149"/>
      <c r="L858" s="144"/>
      <c r="M858" s="150"/>
      <c r="T858" s="151"/>
      <c r="AT858" s="146" t="s">
        <v>163</v>
      </c>
      <c r="AU858" s="146" t="s">
        <v>81</v>
      </c>
      <c r="AV858" s="12" t="s">
        <v>81</v>
      </c>
      <c r="AW858" s="12" t="s">
        <v>33</v>
      </c>
      <c r="AX858" s="12" t="s">
        <v>71</v>
      </c>
      <c r="AY858" s="146" t="s">
        <v>152</v>
      </c>
    </row>
    <row r="859" spans="2:65" s="12" customFormat="1">
      <c r="B859" s="144"/>
      <c r="D859" s="145" t="s">
        <v>163</v>
      </c>
      <c r="E859" s="146" t="s">
        <v>19</v>
      </c>
      <c r="F859" s="147" t="s">
        <v>1468</v>
      </c>
      <c r="H859" s="148">
        <v>0.76</v>
      </c>
      <c r="I859" s="149"/>
      <c r="L859" s="144"/>
      <c r="M859" s="150"/>
      <c r="T859" s="151"/>
      <c r="AT859" s="146" t="s">
        <v>163</v>
      </c>
      <c r="AU859" s="146" t="s">
        <v>81</v>
      </c>
      <c r="AV859" s="12" t="s">
        <v>81</v>
      </c>
      <c r="AW859" s="12" t="s">
        <v>33</v>
      </c>
      <c r="AX859" s="12" t="s">
        <v>71</v>
      </c>
      <c r="AY859" s="146" t="s">
        <v>152</v>
      </c>
    </row>
    <row r="860" spans="2:65" s="13" customFormat="1">
      <c r="B860" s="152"/>
      <c r="D860" s="145" t="s">
        <v>163</v>
      </c>
      <c r="E860" s="153" t="s">
        <v>19</v>
      </c>
      <c r="F860" s="154" t="s">
        <v>281</v>
      </c>
      <c r="H860" s="155">
        <v>0.97799999999999998</v>
      </c>
      <c r="I860" s="156"/>
      <c r="L860" s="152"/>
      <c r="M860" s="157"/>
      <c r="T860" s="158"/>
      <c r="AT860" s="153" t="s">
        <v>163</v>
      </c>
      <c r="AU860" s="153" t="s">
        <v>81</v>
      </c>
      <c r="AV860" s="13" t="s">
        <v>159</v>
      </c>
      <c r="AW860" s="13" t="s">
        <v>33</v>
      </c>
      <c r="AX860" s="13" t="s">
        <v>79</v>
      </c>
      <c r="AY860" s="153" t="s">
        <v>152</v>
      </c>
    </row>
    <row r="861" spans="2:65" s="12" customFormat="1">
      <c r="B861" s="144"/>
      <c r="D861" s="145" t="s">
        <v>163</v>
      </c>
      <c r="F861" s="147" t="s">
        <v>1469</v>
      </c>
      <c r="H861" s="148">
        <v>1.0269999999999999</v>
      </c>
      <c r="I861" s="149"/>
      <c r="L861" s="144"/>
      <c r="M861" s="150"/>
      <c r="T861" s="151"/>
      <c r="AT861" s="146" t="s">
        <v>163</v>
      </c>
      <c r="AU861" s="146" t="s">
        <v>81</v>
      </c>
      <c r="AV861" s="12" t="s">
        <v>81</v>
      </c>
      <c r="AW861" s="12" t="s">
        <v>4</v>
      </c>
      <c r="AX861" s="12" t="s">
        <v>79</v>
      </c>
      <c r="AY861" s="146" t="s">
        <v>152</v>
      </c>
    </row>
    <row r="862" spans="2:65" s="1" customFormat="1" ht="33" customHeight="1">
      <c r="B862" s="32"/>
      <c r="C862" s="127" t="s">
        <v>1470</v>
      </c>
      <c r="D862" s="127" t="s">
        <v>154</v>
      </c>
      <c r="E862" s="128" t="s">
        <v>1471</v>
      </c>
      <c r="F862" s="129" t="s">
        <v>1472</v>
      </c>
      <c r="G862" s="130" t="s">
        <v>157</v>
      </c>
      <c r="H862" s="131">
        <v>465</v>
      </c>
      <c r="I862" s="132"/>
      <c r="J862" s="133">
        <f>ROUND(I862*H862,2)</f>
        <v>0</v>
      </c>
      <c r="K862" s="129" t="s">
        <v>158</v>
      </c>
      <c r="L862" s="32"/>
      <c r="M862" s="134" t="s">
        <v>19</v>
      </c>
      <c r="N862" s="135" t="s">
        <v>42</v>
      </c>
      <c r="P862" s="136">
        <f>O862*H862</f>
        <v>0</v>
      </c>
      <c r="Q862" s="136">
        <v>0</v>
      </c>
      <c r="R862" s="136">
        <f>Q862*H862</f>
        <v>0</v>
      </c>
      <c r="S862" s="136">
        <v>0</v>
      </c>
      <c r="T862" s="137">
        <f>S862*H862</f>
        <v>0</v>
      </c>
      <c r="AR862" s="138" t="s">
        <v>248</v>
      </c>
      <c r="AT862" s="138" t="s">
        <v>154</v>
      </c>
      <c r="AU862" s="138" t="s">
        <v>81</v>
      </c>
      <c r="AY862" s="17" t="s">
        <v>152</v>
      </c>
      <c r="BE862" s="139">
        <f>IF(N862="základní",J862,0)</f>
        <v>0</v>
      </c>
      <c r="BF862" s="139">
        <f>IF(N862="snížená",J862,0)</f>
        <v>0</v>
      </c>
      <c r="BG862" s="139">
        <f>IF(N862="zákl. přenesená",J862,0)</f>
        <v>0</v>
      </c>
      <c r="BH862" s="139">
        <f>IF(N862="sníž. přenesená",J862,0)</f>
        <v>0</v>
      </c>
      <c r="BI862" s="139">
        <f>IF(N862="nulová",J862,0)</f>
        <v>0</v>
      </c>
      <c r="BJ862" s="17" t="s">
        <v>79</v>
      </c>
      <c r="BK862" s="139">
        <f>ROUND(I862*H862,2)</f>
        <v>0</v>
      </c>
      <c r="BL862" s="17" t="s">
        <v>248</v>
      </c>
      <c r="BM862" s="138" t="s">
        <v>1473</v>
      </c>
    </row>
    <row r="863" spans="2:65" s="1" customFormat="1">
      <c r="B863" s="32"/>
      <c r="D863" s="140" t="s">
        <v>161</v>
      </c>
      <c r="F863" s="141" t="s">
        <v>1474</v>
      </c>
      <c r="I863" s="142"/>
      <c r="L863" s="32"/>
      <c r="M863" s="143"/>
      <c r="T863" s="53"/>
      <c r="AT863" s="17" t="s">
        <v>161</v>
      </c>
      <c r="AU863" s="17" t="s">
        <v>81</v>
      </c>
    </row>
    <row r="864" spans="2:65" s="12" customFormat="1">
      <c r="B864" s="144"/>
      <c r="D864" s="145" t="s">
        <v>163</v>
      </c>
      <c r="E864" s="146" t="s">
        <v>19</v>
      </c>
      <c r="F864" s="147" t="s">
        <v>1319</v>
      </c>
      <c r="H864" s="148">
        <v>465</v>
      </c>
      <c r="I864" s="149"/>
      <c r="L864" s="144"/>
      <c r="M864" s="150"/>
      <c r="T864" s="151"/>
      <c r="AT864" s="146" t="s">
        <v>163</v>
      </c>
      <c r="AU864" s="146" t="s">
        <v>81</v>
      </c>
      <c r="AV864" s="12" t="s">
        <v>81</v>
      </c>
      <c r="AW864" s="12" t="s">
        <v>33</v>
      </c>
      <c r="AX864" s="12" t="s">
        <v>79</v>
      </c>
      <c r="AY864" s="146" t="s">
        <v>152</v>
      </c>
    </row>
    <row r="865" spans="2:65" s="1" customFormat="1" ht="24.15" customHeight="1">
      <c r="B865" s="32"/>
      <c r="C865" s="127" t="s">
        <v>1475</v>
      </c>
      <c r="D865" s="127" t="s">
        <v>154</v>
      </c>
      <c r="E865" s="128" t="s">
        <v>1476</v>
      </c>
      <c r="F865" s="129" t="s">
        <v>1477</v>
      </c>
      <c r="G865" s="130" t="s">
        <v>344</v>
      </c>
      <c r="H865" s="131">
        <v>546</v>
      </c>
      <c r="I865" s="132"/>
      <c r="J865" s="133">
        <f>ROUND(I865*H865,2)</f>
        <v>0</v>
      </c>
      <c r="K865" s="129" t="s">
        <v>158</v>
      </c>
      <c r="L865" s="32"/>
      <c r="M865" s="134" t="s">
        <v>19</v>
      </c>
      <c r="N865" s="135" t="s">
        <v>42</v>
      </c>
      <c r="P865" s="136">
        <f>O865*H865</f>
        <v>0</v>
      </c>
      <c r="Q865" s="136">
        <v>2.0000000000000002E-5</v>
      </c>
      <c r="R865" s="136">
        <f>Q865*H865</f>
        <v>1.0920000000000001E-2</v>
      </c>
      <c r="S865" s="136">
        <v>0</v>
      </c>
      <c r="T865" s="137">
        <f>S865*H865</f>
        <v>0</v>
      </c>
      <c r="AR865" s="138" t="s">
        <v>248</v>
      </c>
      <c r="AT865" s="138" t="s">
        <v>154</v>
      </c>
      <c r="AU865" s="138" t="s">
        <v>81</v>
      </c>
      <c r="AY865" s="17" t="s">
        <v>152</v>
      </c>
      <c r="BE865" s="139">
        <f>IF(N865="základní",J865,0)</f>
        <v>0</v>
      </c>
      <c r="BF865" s="139">
        <f>IF(N865="snížená",J865,0)</f>
        <v>0</v>
      </c>
      <c r="BG865" s="139">
        <f>IF(N865="zákl. přenesená",J865,0)</f>
        <v>0</v>
      </c>
      <c r="BH865" s="139">
        <f>IF(N865="sníž. přenesená",J865,0)</f>
        <v>0</v>
      </c>
      <c r="BI865" s="139">
        <f>IF(N865="nulová",J865,0)</f>
        <v>0</v>
      </c>
      <c r="BJ865" s="17" t="s">
        <v>79</v>
      </c>
      <c r="BK865" s="139">
        <f>ROUND(I865*H865,2)</f>
        <v>0</v>
      </c>
      <c r="BL865" s="17" t="s">
        <v>248</v>
      </c>
      <c r="BM865" s="138" t="s">
        <v>1478</v>
      </c>
    </row>
    <row r="866" spans="2:65" s="1" customFormat="1">
      <c r="B866" s="32"/>
      <c r="D866" s="140" t="s">
        <v>161</v>
      </c>
      <c r="F866" s="141" t="s">
        <v>1479</v>
      </c>
      <c r="I866" s="142"/>
      <c r="L866" s="32"/>
      <c r="M866" s="143"/>
      <c r="T866" s="53"/>
      <c r="AT866" s="17" t="s">
        <v>161</v>
      </c>
      <c r="AU866" s="17" t="s">
        <v>81</v>
      </c>
    </row>
    <row r="867" spans="2:65" s="12" customFormat="1">
      <c r="B867" s="144"/>
      <c r="D867" s="145" t="s">
        <v>163</v>
      </c>
      <c r="E867" s="146" t="s">
        <v>19</v>
      </c>
      <c r="F867" s="147" t="s">
        <v>1480</v>
      </c>
      <c r="H867" s="148">
        <v>546</v>
      </c>
      <c r="I867" s="149"/>
      <c r="L867" s="144"/>
      <c r="M867" s="150"/>
      <c r="T867" s="151"/>
      <c r="AT867" s="146" t="s">
        <v>163</v>
      </c>
      <c r="AU867" s="146" t="s">
        <v>81</v>
      </c>
      <c r="AV867" s="12" t="s">
        <v>81</v>
      </c>
      <c r="AW867" s="12" t="s">
        <v>33</v>
      </c>
      <c r="AX867" s="12" t="s">
        <v>79</v>
      </c>
      <c r="AY867" s="146" t="s">
        <v>152</v>
      </c>
    </row>
    <row r="868" spans="2:65" s="1" customFormat="1" ht="24.15" customHeight="1">
      <c r="B868" s="32"/>
      <c r="C868" s="159" t="s">
        <v>1481</v>
      </c>
      <c r="D868" s="159" t="s">
        <v>301</v>
      </c>
      <c r="E868" s="160" t="s">
        <v>1482</v>
      </c>
      <c r="F868" s="161" t="s">
        <v>1483</v>
      </c>
      <c r="G868" s="162" t="s">
        <v>173</v>
      </c>
      <c r="H868" s="163">
        <v>3.2029999999999998</v>
      </c>
      <c r="I868" s="164"/>
      <c r="J868" s="165">
        <f>ROUND(I868*H868,2)</f>
        <v>0</v>
      </c>
      <c r="K868" s="161" t="s">
        <v>158</v>
      </c>
      <c r="L868" s="166"/>
      <c r="M868" s="167" t="s">
        <v>19</v>
      </c>
      <c r="N868" s="168" t="s">
        <v>42</v>
      </c>
      <c r="P868" s="136">
        <f>O868*H868</f>
        <v>0</v>
      </c>
      <c r="Q868" s="136">
        <v>0.55000000000000004</v>
      </c>
      <c r="R868" s="136">
        <f>Q868*H868</f>
        <v>1.7616500000000002</v>
      </c>
      <c r="S868" s="136">
        <v>0</v>
      </c>
      <c r="T868" s="137">
        <f>S868*H868</f>
        <v>0</v>
      </c>
      <c r="AR868" s="138" t="s">
        <v>357</v>
      </c>
      <c r="AT868" s="138" t="s">
        <v>301</v>
      </c>
      <c r="AU868" s="138" t="s">
        <v>81</v>
      </c>
      <c r="AY868" s="17" t="s">
        <v>152</v>
      </c>
      <c r="BE868" s="139">
        <f>IF(N868="základní",J868,0)</f>
        <v>0</v>
      </c>
      <c r="BF868" s="139">
        <f>IF(N868="snížená",J868,0)</f>
        <v>0</v>
      </c>
      <c r="BG868" s="139">
        <f>IF(N868="zákl. přenesená",J868,0)</f>
        <v>0</v>
      </c>
      <c r="BH868" s="139">
        <f>IF(N868="sníž. přenesená",J868,0)</f>
        <v>0</v>
      </c>
      <c r="BI868" s="139">
        <f>IF(N868="nulová",J868,0)</f>
        <v>0</v>
      </c>
      <c r="BJ868" s="17" t="s">
        <v>79</v>
      </c>
      <c r="BK868" s="139">
        <f>ROUND(I868*H868,2)</f>
        <v>0</v>
      </c>
      <c r="BL868" s="17" t="s">
        <v>248</v>
      </c>
      <c r="BM868" s="138" t="s">
        <v>1484</v>
      </c>
    </row>
    <row r="869" spans="2:65" s="12" customFormat="1">
      <c r="B869" s="144"/>
      <c r="D869" s="145" t="s">
        <v>163</v>
      </c>
      <c r="E869" s="146" t="s">
        <v>19</v>
      </c>
      <c r="F869" s="147" t="s">
        <v>1485</v>
      </c>
      <c r="H869" s="148">
        <v>2.093</v>
      </c>
      <c r="I869" s="149"/>
      <c r="L869" s="144"/>
      <c r="M869" s="150"/>
      <c r="T869" s="151"/>
      <c r="AT869" s="146" t="s">
        <v>163</v>
      </c>
      <c r="AU869" s="146" t="s">
        <v>81</v>
      </c>
      <c r="AV869" s="12" t="s">
        <v>81</v>
      </c>
      <c r="AW869" s="12" t="s">
        <v>33</v>
      </c>
      <c r="AX869" s="12" t="s">
        <v>71</v>
      </c>
      <c r="AY869" s="146" t="s">
        <v>152</v>
      </c>
    </row>
    <row r="870" spans="2:65" s="12" customFormat="1">
      <c r="B870" s="144"/>
      <c r="D870" s="145" t="s">
        <v>163</v>
      </c>
      <c r="E870" s="146" t="s">
        <v>19</v>
      </c>
      <c r="F870" s="147" t="s">
        <v>1486</v>
      </c>
      <c r="H870" s="148">
        <v>0.81899999999999995</v>
      </c>
      <c r="I870" s="149"/>
      <c r="L870" s="144"/>
      <c r="M870" s="150"/>
      <c r="T870" s="151"/>
      <c r="AT870" s="146" t="s">
        <v>163</v>
      </c>
      <c r="AU870" s="146" t="s">
        <v>81</v>
      </c>
      <c r="AV870" s="12" t="s">
        <v>81</v>
      </c>
      <c r="AW870" s="12" t="s">
        <v>33</v>
      </c>
      <c r="AX870" s="12" t="s">
        <v>71</v>
      </c>
      <c r="AY870" s="146" t="s">
        <v>152</v>
      </c>
    </row>
    <row r="871" spans="2:65" s="13" customFormat="1">
      <c r="B871" s="152"/>
      <c r="D871" s="145" t="s">
        <v>163</v>
      </c>
      <c r="E871" s="153" t="s">
        <v>19</v>
      </c>
      <c r="F871" s="154" t="s">
        <v>281</v>
      </c>
      <c r="H871" s="155">
        <v>2.9119999999999999</v>
      </c>
      <c r="I871" s="156"/>
      <c r="L871" s="152"/>
      <c r="M871" s="157"/>
      <c r="T871" s="158"/>
      <c r="AT871" s="153" t="s">
        <v>163</v>
      </c>
      <c r="AU871" s="153" t="s">
        <v>81</v>
      </c>
      <c r="AV871" s="13" t="s">
        <v>159</v>
      </c>
      <c r="AW871" s="13" t="s">
        <v>33</v>
      </c>
      <c r="AX871" s="13" t="s">
        <v>79</v>
      </c>
      <c r="AY871" s="153" t="s">
        <v>152</v>
      </c>
    </row>
    <row r="872" spans="2:65" s="12" customFormat="1">
      <c r="B872" s="144"/>
      <c r="D872" s="145" t="s">
        <v>163</v>
      </c>
      <c r="F872" s="147" t="s">
        <v>1487</v>
      </c>
      <c r="H872" s="148">
        <v>3.2029999999999998</v>
      </c>
      <c r="I872" s="149"/>
      <c r="L872" s="144"/>
      <c r="M872" s="150"/>
      <c r="T872" s="151"/>
      <c r="AT872" s="146" t="s">
        <v>163</v>
      </c>
      <c r="AU872" s="146" t="s">
        <v>81</v>
      </c>
      <c r="AV872" s="12" t="s">
        <v>81</v>
      </c>
      <c r="AW872" s="12" t="s">
        <v>4</v>
      </c>
      <c r="AX872" s="12" t="s">
        <v>79</v>
      </c>
      <c r="AY872" s="146" t="s">
        <v>152</v>
      </c>
    </row>
    <row r="873" spans="2:65" s="1" customFormat="1" ht="37.799999999999997" customHeight="1">
      <c r="B873" s="32"/>
      <c r="C873" s="127" t="s">
        <v>1488</v>
      </c>
      <c r="D873" s="127" t="s">
        <v>154</v>
      </c>
      <c r="E873" s="128" t="s">
        <v>1489</v>
      </c>
      <c r="F873" s="129" t="s">
        <v>1490</v>
      </c>
      <c r="G873" s="130" t="s">
        <v>173</v>
      </c>
      <c r="H873" s="131">
        <v>23.242000000000001</v>
      </c>
      <c r="I873" s="132"/>
      <c r="J873" s="133">
        <f>ROUND(I873*H873,2)</f>
        <v>0</v>
      </c>
      <c r="K873" s="129" t="s">
        <v>158</v>
      </c>
      <c r="L873" s="32"/>
      <c r="M873" s="134" t="s">
        <v>19</v>
      </c>
      <c r="N873" s="135" t="s">
        <v>42</v>
      </c>
      <c r="P873" s="136">
        <f>O873*H873</f>
        <v>0</v>
      </c>
      <c r="Q873" s="136">
        <v>2.3297799000000001E-2</v>
      </c>
      <c r="R873" s="136">
        <f>Q873*H873</f>
        <v>0.541487444358</v>
      </c>
      <c r="S873" s="136">
        <v>0</v>
      </c>
      <c r="T873" s="137">
        <f>S873*H873</f>
        <v>0</v>
      </c>
      <c r="AR873" s="138" t="s">
        <v>248</v>
      </c>
      <c r="AT873" s="138" t="s">
        <v>154</v>
      </c>
      <c r="AU873" s="138" t="s">
        <v>81</v>
      </c>
      <c r="AY873" s="17" t="s">
        <v>152</v>
      </c>
      <c r="BE873" s="139">
        <f>IF(N873="základní",J873,0)</f>
        <v>0</v>
      </c>
      <c r="BF873" s="139">
        <f>IF(N873="snížená",J873,0)</f>
        <v>0</v>
      </c>
      <c r="BG873" s="139">
        <f>IF(N873="zákl. přenesená",J873,0)</f>
        <v>0</v>
      </c>
      <c r="BH873" s="139">
        <f>IF(N873="sníž. přenesená",J873,0)</f>
        <v>0</v>
      </c>
      <c r="BI873" s="139">
        <f>IF(N873="nulová",J873,0)</f>
        <v>0</v>
      </c>
      <c r="BJ873" s="17" t="s">
        <v>79</v>
      </c>
      <c r="BK873" s="139">
        <f>ROUND(I873*H873,2)</f>
        <v>0</v>
      </c>
      <c r="BL873" s="17" t="s">
        <v>248</v>
      </c>
      <c r="BM873" s="138" t="s">
        <v>1491</v>
      </c>
    </row>
    <row r="874" spans="2:65" s="1" customFormat="1">
      <c r="B874" s="32"/>
      <c r="D874" s="140" t="s">
        <v>161</v>
      </c>
      <c r="F874" s="141" t="s">
        <v>1492</v>
      </c>
      <c r="I874" s="142"/>
      <c r="L874" s="32"/>
      <c r="M874" s="143"/>
      <c r="T874" s="53"/>
      <c r="AT874" s="17" t="s">
        <v>161</v>
      </c>
      <c r="AU874" s="17" t="s">
        <v>81</v>
      </c>
    </row>
    <row r="875" spans="2:65" s="12" customFormat="1">
      <c r="B875" s="144"/>
      <c r="D875" s="145" t="s">
        <v>163</v>
      </c>
      <c r="E875" s="146" t="s">
        <v>19</v>
      </c>
      <c r="F875" s="147" t="s">
        <v>1493</v>
      </c>
      <c r="H875" s="148">
        <v>23.242000000000001</v>
      </c>
      <c r="I875" s="149"/>
      <c r="L875" s="144"/>
      <c r="M875" s="150"/>
      <c r="T875" s="151"/>
      <c r="AT875" s="146" t="s">
        <v>163</v>
      </c>
      <c r="AU875" s="146" t="s">
        <v>81</v>
      </c>
      <c r="AV875" s="12" t="s">
        <v>81</v>
      </c>
      <c r="AW875" s="12" t="s">
        <v>33</v>
      </c>
      <c r="AX875" s="12" t="s">
        <v>79</v>
      </c>
      <c r="AY875" s="146" t="s">
        <v>152</v>
      </c>
    </row>
    <row r="876" spans="2:65" s="1" customFormat="1" ht="24.15" customHeight="1">
      <c r="B876" s="32"/>
      <c r="C876" s="127" t="s">
        <v>1494</v>
      </c>
      <c r="D876" s="127" t="s">
        <v>154</v>
      </c>
      <c r="E876" s="128" t="s">
        <v>1495</v>
      </c>
      <c r="F876" s="129" t="s">
        <v>1496</v>
      </c>
      <c r="G876" s="130" t="s">
        <v>344</v>
      </c>
      <c r="H876" s="131">
        <v>31.565999999999999</v>
      </c>
      <c r="I876" s="132"/>
      <c r="J876" s="133">
        <f>ROUND(I876*H876,2)</f>
        <v>0</v>
      </c>
      <c r="K876" s="129" t="s">
        <v>158</v>
      </c>
      <c r="L876" s="32"/>
      <c r="M876" s="134" t="s">
        <v>19</v>
      </c>
      <c r="N876" s="135" t="s">
        <v>42</v>
      </c>
      <c r="P876" s="136">
        <f>O876*H876</f>
        <v>0</v>
      </c>
      <c r="Q876" s="136">
        <v>1.0000000000000001E-5</v>
      </c>
      <c r="R876" s="136">
        <f>Q876*H876</f>
        <v>3.1566E-4</v>
      </c>
      <c r="S876" s="136">
        <v>0</v>
      </c>
      <c r="T876" s="137">
        <f>S876*H876</f>
        <v>0</v>
      </c>
      <c r="AR876" s="138" t="s">
        <v>248</v>
      </c>
      <c r="AT876" s="138" t="s">
        <v>154</v>
      </c>
      <c r="AU876" s="138" t="s">
        <v>81</v>
      </c>
      <c r="AY876" s="17" t="s">
        <v>152</v>
      </c>
      <c r="BE876" s="139">
        <f>IF(N876="základní",J876,0)</f>
        <v>0</v>
      </c>
      <c r="BF876" s="139">
        <f>IF(N876="snížená",J876,0)</f>
        <v>0</v>
      </c>
      <c r="BG876" s="139">
        <f>IF(N876="zákl. přenesená",J876,0)</f>
        <v>0</v>
      </c>
      <c r="BH876" s="139">
        <f>IF(N876="sníž. přenesená",J876,0)</f>
        <v>0</v>
      </c>
      <c r="BI876" s="139">
        <f>IF(N876="nulová",J876,0)</f>
        <v>0</v>
      </c>
      <c r="BJ876" s="17" t="s">
        <v>79</v>
      </c>
      <c r="BK876" s="139">
        <f>ROUND(I876*H876,2)</f>
        <v>0</v>
      </c>
      <c r="BL876" s="17" t="s">
        <v>248</v>
      </c>
      <c r="BM876" s="138" t="s">
        <v>1497</v>
      </c>
    </row>
    <row r="877" spans="2:65" s="1" customFormat="1">
      <c r="B877" s="32"/>
      <c r="D877" s="140" t="s">
        <v>161</v>
      </c>
      <c r="F877" s="141" t="s">
        <v>1498</v>
      </c>
      <c r="I877" s="142"/>
      <c r="L877" s="32"/>
      <c r="M877" s="143"/>
      <c r="T877" s="53"/>
      <c r="AT877" s="17" t="s">
        <v>161</v>
      </c>
      <c r="AU877" s="17" t="s">
        <v>81</v>
      </c>
    </row>
    <row r="878" spans="2:65" s="12" customFormat="1" ht="20.399999999999999">
      <c r="B878" s="144"/>
      <c r="D878" s="145" t="s">
        <v>163</v>
      </c>
      <c r="E878" s="146" t="s">
        <v>19</v>
      </c>
      <c r="F878" s="147" t="s">
        <v>1499</v>
      </c>
      <c r="H878" s="148">
        <v>31.565999999999999</v>
      </c>
      <c r="I878" s="149"/>
      <c r="L878" s="144"/>
      <c r="M878" s="150"/>
      <c r="T878" s="151"/>
      <c r="AT878" s="146" t="s">
        <v>163</v>
      </c>
      <c r="AU878" s="146" t="s">
        <v>81</v>
      </c>
      <c r="AV878" s="12" t="s">
        <v>81</v>
      </c>
      <c r="AW878" s="12" t="s">
        <v>33</v>
      </c>
      <c r="AX878" s="12" t="s">
        <v>79</v>
      </c>
      <c r="AY878" s="146" t="s">
        <v>152</v>
      </c>
    </row>
    <row r="879" spans="2:65" s="1" customFormat="1" ht="16.5" customHeight="1">
      <c r="B879" s="32"/>
      <c r="C879" s="159" t="s">
        <v>1500</v>
      </c>
      <c r="D879" s="159" t="s">
        <v>301</v>
      </c>
      <c r="E879" s="160" t="s">
        <v>1501</v>
      </c>
      <c r="F879" s="161" t="s">
        <v>1502</v>
      </c>
      <c r="G879" s="162" t="s">
        <v>173</v>
      </c>
      <c r="H879" s="163">
        <v>3.1560000000000001</v>
      </c>
      <c r="I879" s="164"/>
      <c r="J879" s="165">
        <f>ROUND(I879*H879,2)</f>
        <v>0</v>
      </c>
      <c r="K879" s="161" t="s">
        <v>158</v>
      </c>
      <c r="L879" s="166"/>
      <c r="M879" s="167" t="s">
        <v>19</v>
      </c>
      <c r="N879" s="168" t="s">
        <v>42</v>
      </c>
      <c r="P879" s="136">
        <f>O879*H879</f>
        <v>0</v>
      </c>
      <c r="Q879" s="136">
        <v>0.55000000000000004</v>
      </c>
      <c r="R879" s="136">
        <f>Q879*H879</f>
        <v>1.7358000000000002</v>
      </c>
      <c r="S879" s="136">
        <v>0</v>
      </c>
      <c r="T879" s="137">
        <f>S879*H879</f>
        <v>0</v>
      </c>
      <c r="AR879" s="138" t="s">
        <v>357</v>
      </c>
      <c r="AT879" s="138" t="s">
        <v>301</v>
      </c>
      <c r="AU879" s="138" t="s">
        <v>81</v>
      </c>
      <c r="AY879" s="17" t="s">
        <v>152</v>
      </c>
      <c r="BE879" s="139">
        <f>IF(N879="základní",J879,0)</f>
        <v>0</v>
      </c>
      <c r="BF879" s="139">
        <f>IF(N879="snížená",J879,0)</f>
        <v>0</v>
      </c>
      <c r="BG879" s="139">
        <f>IF(N879="zákl. přenesená",J879,0)</f>
        <v>0</v>
      </c>
      <c r="BH879" s="139">
        <f>IF(N879="sníž. přenesená",J879,0)</f>
        <v>0</v>
      </c>
      <c r="BI879" s="139">
        <f>IF(N879="nulová",J879,0)</f>
        <v>0</v>
      </c>
      <c r="BJ879" s="17" t="s">
        <v>79</v>
      </c>
      <c r="BK879" s="139">
        <f>ROUND(I879*H879,2)</f>
        <v>0</v>
      </c>
      <c r="BL879" s="17" t="s">
        <v>248</v>
      </c>
      <c r="BM879" s="138" t="s">
        <v>1503</v>
      </c>
    </row>
    <row r="880" spans="2:65" s="12" customFormat="1" ht="20.399999999999999">
      <c r="B880" s="144"/>
      <c r="D880" s="145" t="s">
        <v>163</v>
      </c>
      <c r="E880" s="146" t="s">
        <v>19</v>
      </c>
      <c r="F880" s="147" t="s">
        <v>1504</v>
      </c>
      <c r="H880" s="148">
        <v>2.5249999999999999</v>
      </c>
      <c r="I880" s="149"/>
      <c r="L880" s="144"/>
      <c r="M880" s="150"/>
      <c r="T880" s="151"/>
      <c r="AT880" s="146" t="s">
        <v>163</v>
      </c>
      <c r="AU880" s="146" t="s">
        <v>81</v>
      </c>
      <c r="AV880" s="12" t="s">
        <v>81</v>
      </c>
      <c r="AW880" s="12" t="s">
        <v>33</v>
      </c>
      <c r="AX880" s="12" t="s">
        <v>79</v>
      </c>
      <c r="AY880" s="146" t="s">
        <v>152</v>
      </c>
    </row>
    <row r="881" spans="2:65" s="12" customFormat="1">
      <c r="B881" s="144"/>
      <c r="D881" s="145" t="s">
        <v>163</v>
      </c>
      <c r="F881" s="147" t="s">
        <v>1505</v>
      </c>
      <c r="H881" s="148">
        <v>3.1560000000000001</v>
      </c>
      <c r="I881" s="149"/>
      <c r="L881" s="144"/>
      <c r="M881" s="150"/>
      <c r="T881" s="151"/>
      <c r="AT881" s="146" t="s">
        <v>163</v>
      </c>
      <c r="AU881" s="146" t="s">
        <v>81</v>
      </c>
      <c r="AV881" s="12" t="s">
        <v>81</v>
      </c>
      <c r="AW881" s="12" t="s">
        <v>4</v>
      </c>
      <c r="AX881" s="12" t="s">
        <v>79</v>
      </c>
      <c r="AY881" s="146" t="s">
        <v>152</v>
      </c>
    </row>
    <row r="882" spans="2:65" s="1" customFormat="1" ht="37.799999999999997" customHeight="1">
      <c r="B882" s="32"/>
      <c r="C882" s="127" t="s">
        <v>1506</v>
      </c>
      <c r="D882" s="127" t="s">
        <v>154</v>
      </c>
      <c r="E882" s="128" t="s">
        <v>1507</v>
      </c>
      <c r="F882" s="129" t="s">
        <v>1508</v>
      </c>
      <c r="G882" s="130" t="s">
        <v>157</v>
      </c>
      <c r="H882" s="131">
        <v>204.5</v>
      </c>
      <c r="I882" s="132"/>
      <c r="J882" s="133">
        <f>ROUND(I882*H882,2)</f>
        <v>0</v>
      </c>
      <c r="K882" s="129" t="s">
        <v>158</v>
      </c>
      <c r="L882" s="32"/>
      <c r="M882" s="134" t="s">
        <v>19</v>
      </c>
      <c r="N882" s="135" t="s">
        <v>42</v>
      </c>
      <c r="P882" s="136">
        <f>O882*H882</f>
        <v>0</v>
      </c>
      <c r="Q882" s="136">
        <v>1.5789999999999998E-2</v>
      </c>
      <c r="R882" s="136">
        <f>Q882*H882</f>
        <v>3.2290549999999998</v>
      </c>
      <c r="S882" s="136">
        <v>0</v>
      </c>
      <c r="T882" s="137">
        <f>S882*H882</f>
        <v>0</v>
      </c>
      <c r="AR882" s="138" t="s">
        <v>248</v>
      </c>
      <c r="AT882" s="138" t="s">
        <v>154</v>
      </c>
      <c r="AU882" s="138" t="s">
        <v>81</v>
      </c>
      <c r="AY882" s="17" t="s">
        <v>152</v>
      </c>
      <c r="BE882" s="139">
        <f>IF(N882="základní",J882,0)</f>
        <v>0</v>
      </c>
      <c r="BF882" s="139">
        <f>IF(N882="snížená",J882,0)</f>
        <v>0</v>
      </c>
      <c r="BG882" s="139">
        <f>IF(N882="zákl. přenesená",J882,0)</f>
        <v>0</v>
      </c>
      <c r="BH882" s="139">
        <f>IF(N882="sníž. přenesená",J882,0)</f>
        <v>0</v>
      </c>
      <c r="BI882" s="139">
        <f>IF(N882="nulová",J882,0)</f>
        <v>0</v>
      </c>
      <c r="BJ882" s="17" t="s">
        <v>79</v>
      </c>
      <c r="BK882" s="139">
        <f>ROUND(I882*H882,2)</f>
        <v>0</v>
      </c>
      <c r="BL882" s="17" t="s">
        <v>248</v>
      </c>
      <c r="BM882" s="138" t="s">
        <v>1509</v>
      </c>
    </row>
    <row r="883" spans="2:65" s="1" customFormat="1">
      <c r="B883" s="32"/>
      <c r="D883" s="140" t="s">
        <v>161</v>
      </c>
      <c r="F883" s="141" t="s">
        <v>1510</v>
      </c>
      <c r="I883" s="142"/>
      <c r="L883" s="32"/>
      <c r="M883" s="143"/>
      <c r="T883" s="53"/>
      <c r="AT883" s="17" t="s">
        <v>161</v>
      </c>
      <c r="AU883" s="17" t="s">
        <v>81</v>
      </c>
    </row>
    <row r="884" spans="2:65" s="12" customFormat="1">
      <c r="B884" s="144"/>
      <c r="D884" s="145" t="s">
        <v>163</v>
      </c>
      <c r="E884" s="146" t="s">
        <v>19</v>
      </c>
      <c r="F884" s="147" t="s">
        <v>1511</v>
      </c>
      <c r="H884" s="148">
        <v>204.5</v>
      </c>
      <c r="I884" s="149"/>
      <c r="L884" s="144"/>
      <c r="M884" s="150"/>
      <c r="T884" s="151"/>
      <c r="AT884" s="146" t="s">
        <v>163</v>
      </c>
      <c r="AU884" s="146" t="s">
        <v>81</v>
      </c>
      <c r="AV884" s="12" t="s">
        <v>81</v>
      </c>
      <c r="AW884" s="12" t="s">
        <v>33</v>
      </c>
      <c r="AX884" s="12" t="s">
        <v>79</v>
      </c>
      <c r="AY884" s="146" t="s">
        <v>152</v>
      </c>
    </row>
    <row r="885" spans="2:65" s="1" customFormat="1" ht="37.799999999999997" customHeight="1">
      <c r="B885" s="32"/>
      <c r="C885" s="127" t="s">
        <v>1512</v>
      </c>
      <c r="D885" s="127" t="s">
        <v>154</v>
      </c>
      <c r="E885" s="128" t="s">
        <v>1513</v>
      </c>
      <c r="F885" s="129" t="s">
        <v>1514</v>
      </c>
      <c r="G885" s="130" t="s">
        <v>344</v>
      </c>
      <c r="H885" s="131">
        <v>263.05</v>
      </c>
      <c r="I885" s="132"/>
      <c r="J885" s="133">
        <f>ROUND(I885*H885,2)</f>
        <v>0</v>
      </c>
      <c r="K885" s="129" t="s">
        <v>158</v>
      </c>
      <c r="L885" s="32"/>
      <c r="M885" s="134" t="s">
        <v>19</v>
      </c>
      <c r="N885" s="135" t="s">
        <v>42</v>
      </c>
      <c r="P885" s="136">
        <f>O885*H885</f>
        <v>0</v>
      </c>
      <c r="Q885" s="136">
        <v>0</v>
      </c>
      <c r="R885" s="136">
        <f>Q885*H885</f>
        <v>0</v>
      </c>
      <c r="S885" s="136">
        <v>0</v>
      </c>
      <c r="T885" s="137">
        <f>S885*H885</f>
        <v>0</v>
      </c>
      <c r="AR885" s="138" t="s">
        <v>248</v>
      </c>
      <c r="AT885" s="138" t="s">
        <v>154</v>
      </c>
      <c r="AU885" s="138" t="s">
        <v>81</v>
      </c>
      <c r="AY885" s="17" t="s">
        <v>152</v>
      </c>
      <c r="BE885" s="139">
        <f>IF(N885="základní",J885,0)</f>
        <v>0</v>
      </c>
      <c r="BF885" s="139">
        <f>IF(N885="snížená",J885,0)</f>
        <v>0</v>
      </c>
      <c r="BG885" s="139">
        <f>IF(N885="zákl. přenesená",J885,0)</f>
        <v>0</v>
      </c>
      <c r="BH885" s="139">
        <f>IF(N885="sníž. přenesená",J885,0)</f>
        <v>0</v>
      </c>
      <c r="BI885" s="139">
        <f>IF(N885="nulová",J885,0)</f>
        <v>0</v>
      </c>
      <c r="BJ885" s="17" t="s">
        <v>79</v>
      </c>
      <c r="BK885" s="139">
        <f>ROUND(I885*H885,2)</f>
        <v>0</v>
      </c>
      <c r="BL885" s="17" t="s">
        <v>248</v>
      </c>
      <c r="BM885" s="138" t="s">
        <v>1515</v>
      </c>
    </row>
    <row r="886" spans="2:65" s="1" customFormat="1">
      <c r="B886" s="32"/>
      <c r="D886" s="140" t="s">
        <v>161</v>
      </c>
      <c r="F886" s="141" t="s">
        <v>1516</v>
      </c>
      <c r="I886" s="142"/>
      <c r="L886" s="32"/>
      <c r="M886" s="143"/>
      <c r="T886" s="53"/>
      <c r="AT886" s="17" t="s">
        <v>161</v>
      </c>
      <c r="AU886" s="17" t="s">
        <v>81</v>
      </c>
    </row>
    <row r="887" spans="2:65" s="12" customFormat="1" ht="20.399999999999999">
      <c r="B887" s="144"/>
      <c r="D887" s="145" t="s">
        <v>163</v>
      </c>
      <c r="E887" s="146" t="s">
        <v>19</v>
      </c>
      <c r="F887" s="147" t="s">
        <v>1517</v>
      </c>
      <c r="H887" s="148">
        <v>263.05</v>
      </c>
      <c r="I887" s="149"/>
      <c r="L887" s="144"/>
      <c r="M887" s="150"/>
      <c r="T887" s="151"/>
      <c r="AT887" s="146" t="s">
        <v>163</v>
      </c>
      <c r="AU887" s="146" t="s">
        <v>81</v>
      </c>
      <c r="AV887" s="12" t="s">
        <v>81</v>
      </c>
      <c r="AW887" s="12" t="s">
        <v>33</v>
      </c>
      <c r="AX887" s="12" t="s">
        <v>79</v>
      </c>
      <c r="AY887" s="146" t="s">
        <v>152</v>
      </c>
    </row>
    <row r="888" spans="2:65" s="1" customFormat="1" ht="21.75" customHeight="1">
      <c r="B888" s="32"/>
      <c r="C888" s="159" t="s">
        <v>1518</v>
      </c>
      <c r="D888" s="159" t="s">
        <v>301</v>
      </c>
      <c r="E888" s="160" t="s">
        <v>1451</v>
      </c>
      <c r="F888" s="161" t="s">
        <v>1452</v>
      </c>
      <c r="G888" s="162" t="s">
        <v>173</v>
      </c>
      <c r="H888" s="163">
        <v>6.5339999999999998</v>
      </c>
      <c r="I888" s="164"/>
      <c r="J888" s="165">
        <f>ROUND(I888*H888,2)</f>
        <v>0</v>
      </c>
      <c r="K888" s="161" t="s">
        <v>158</v>
      </c>
      <c r="L888" s="166"/>
      <c r="M888" s="167" t="s">
        <v>19</v>
      </c>
      <c r="N888" s="168" t="s">
        <v>42</v>
      </c>
      <c r="P888" s="136">
        <f>O888*H888</f>
        <v>0</v>
      </c>
      <c r="Q888" s="136">
        <v>0.55000000000000004</v>
      </c>
      <c r="R888" s="136">
        <f>Q888*H888</f>
        <v>3.5937000000000001</v>
      </c>
      <c r="S888" s="136">
        <v>0</v>
      </c>
      <c r="T888" s="137">
        <f>S888*H888</f>
        <v>0</v>
      </c>
      <c r="AR888" s="138" t="s">
        <v>357</v>
      </c>
      <c r="AT888" s="138" t="s">
        <v>301</v>
      </c>
      <c r="AU888" s="138" t="s">
        <v>81</v>
      </c>
      <c r="AY888" s="17" t="s">
        <v>152</v>
      </c>
      <c r="BE888" s="139">
        <f>IF(N888="základní",J888,0)</f>
        <v>0</v>
      </c>
      <c r="BF888" s="139">
        <f>IF(N888="snížená",J888,0)</f>
        <v>0</v>
      </c>
      <c r="BG888" s="139">
        <f>IF(N888="zákl. přenesená",J888,0)</f>
        <v>0</v>
      </c>
      <c r="BH888" s="139">
        <f>IF(N888="sníž. přenesená",J888,0)</f>
        <v>0</v>
      </c>
      <c r="BI888" s="139">
        <f>IF(N888="nulová",J888,0)</f>
        <v>0</v>
      </c>
      <c r="BJ888" s="17" t="s">
        <v>79</v>
      </c>
      <c r="BK888" s="139">
        <f>ROUND(I888*H888,2)</f>
        <v>0</v>
      </c>
      <c r="BL888" s="17" t="s">
        <v>248</v>
      </c>
      <c r="BM888" s="138" t="s">
        <v>1519</v>
      </c>
    </row>
    <row r="889" spans="2:65" s="12" customFormat="1" ht="20.399999999999999">
      <c r="B889" s="144"/>
      <c r="D889" s="145" t="s">
        <v>163</v>
      </c>
      <c r="E889" s="146" t="s">
        <v>19</v>
      </c>
      <c r="F889" s="147" t="s">
        <v>1520</v>
      </c>
      <c r="H889" s="148">
        <v>5.6820000000000004</v>
      </c>
      <c r="I889" s="149"/>
      <c r="L889" s="144"/>
      <c r="M889" s="150"/>
      <c r="T889" s="151"/>
      <c r="AT889" s="146" t="s">
        <v>163</v>
      </c>
      <c r="AU889" s="146" t="s">
        <v>81</v>
      </c>
      <c r="AV889" s="12" t="s">
        <v>81</v>
      </c>
      <c r="AW889" s="12" t="s">
        <v>33</v>
      </c>
      <c r="AX889" s="12" t="s">
        <v>79</v>
      </c>
      <c r="AY889" s="146" t="s">
        <v>152</v>
      </c>
    </row>
    <row r="890" spans="2:65" s="12" customFormat="1">
      <c r="B890" s="144"/>
      <c r="D890" s="145" t="s">
        <v>163</v>
      </c>
      <c r="F890" s="147" t="s">
        <v>1521</v>
      </c>
      <c r="H890" s="148">
        <v>6.5339999999999998</v>
      </c>
      <c r="I890" s="149"/>
      <c r="L890" s="144"/>
      <c r="M890" s="150"/>
      <c r="T890" s="151"/>
      <c r="AT890" s="146" t="s">
        <v>163</v>
      </c>
      <c r="AU890" s="146" t="s">
        <v>81</v>
      </c>
      <c r="AV890" s="12" t="s">
        <v>81</v>
      </c>
      <c r="AW890" s="12" t="s">
        <v>4</v>
      </c>
      <c r="AX890" s="12" t="s">
        <v>79</v>
      </c>
      <c r="AY890" s="146" t="s">
        <v>152</v>
      </c>
    </row>
    <row r="891" spans="2:65" s="1" customFormat="1" ht="33" customHeight="1">
      <c r="B891" s="32"/>
      <c r="C891" s="127" t="s">
        <v>1522</v>
      </c>
      <c r="D891" s="127" t="s">
        <v>154</v>
      </c>
      <c r="E891" s="128" t="s">
        <v>1523</v>
      </c>
      <c r="F891" s="129" t="s">
        <v>1524</v>
      </c>
      <c r="G891" s="130" t="s">
        <v>157</v>
      </c>
      <c r="H891" s="131">
        <v>28.741</v>
      </c>
      <c r="I891" s="132"/>
      <c r="J891" s="133">
        <f>ROUND(I891*H891,2)</f>
        <v>0</v>
      </c>
      <c r="K891" s="129" t="s">
        <v>158</v>
      </c>
      <c r="L891" s="32"/>
      <c r="M891" s="134" t="s">
        <v>19</v>
      </c>
      <c r="N891" s="135" t="s">
        <v>42</v>
      </c>
      <c r="P891" s="136">
        <f>O891*H891</f>
        <v>0</v>
      </c>
      <c r="Q891" s="136">
        <v>0</v>
      </c>
      <c r="R891" s="136">
        <f>Q891*H891</f>
        <v>0</v>
      </c>
      <c r="S891" s="136">
        <v>0</v>
      </c>
      <c r="T891" s="137">
        <f>S891*H891</f>
        <v>0</v>
      </c>
      <c r="AR891" s="138" t="s">
        <v>248</v>
      </c>
      <c r="AT891" s="138" t="s">
        <v>154</v>
      </c>
      <c r="AU891" s="138" t="s">
        <v>81</v>
      </c>
      <c r="AY891" s="17" t="s">
        <v>152</v>
      </c>
      <c r="BE891" s="139">
        <f>IF(N891="základní",J891,0)</f>
        <v>0</v>
      </c>
      <c r="BF891" s="139">
        <f>IF(N891="snížená",J891,0)</f>
        <v>0</v>
      </c>
      <c r="BG891" s="139">
        <f>IF(N891="zákl. přenesená",J891,0)</f>
        <v>0</v>
      </c>
      <c r="BH891" s="139">
        <f>IF(N891="sníž. přenesená",J891,0)</f>
        <v>0</v>
      </c>
      <c r="BI891" s="139">
        <f>IF(N891="nulová",J891,0)</f>
        <v>0</v>
      </c>
      <c r="BJ891" s="17" t="s">
        <v>79</v>
      </c>
      <c r="BK891" s="139">
        <f>ROUND(I891*H891,2)</f>
        <v>0</v>
      </c>
      <c r="BL891" s="17" t="s">
        <v>248</v>
      </c>
      <c r="BM891" s="138" t="s">
        <v>1525</v>
      </c>
    </row>
    <row r="892" spans="2:65" s="1" customFormat="1">
      <c r="B892" s="32"/>
      <c r="D892" s="140" t="s">
        <v>161</v>
      </c>
      <c r="F892" s="141" t="s">
        <v>1526</v>
      </c>
      <c r="I892" s="142"/>
      <c r="L892" s="32"/>
      <c r="M892" s="143"/>
      <c r="T892" s="53"/>
      <c r="AT892" s="17" t="s">
        <v>161</v>
      </c>
      <c r="AU892" s="17" t="s">
        <v>81</v>
      </c>
    </row>
    <row r="893" spans="2:65" s="12" customFormat="1">
      <c r="B893" s="144"/>
      <c r="D893" s="145" t="s">
        <v>163</v>
      </c>
      <c r="E893" s="146" t="s">
        <v>19</v>
      </c>
      <c r="F893" s="147" t="s">
        <v>1527</v>
      </c>
      <c r="H893" s="148">
        <v>28.741</v>
      </c>
      <c r="I893" s="149"/>
      <c r="L893" s="144"/>
      <c r="M893" s="150"/>
      <c r="T893" s="151"/>
      <c r="AT893" s="146" t="s">
        <v>163</v>
      </c>
      <c r="AU893" s="146" t="s">
        <v>81</v>
      </c>
      <c r="AV893" s="12" t="s">
        <v>81</v>
      </c>
      <c r="AW893" s="12" t="s">
        <v>33</v>
      </c>
      <c r="AX893" s="12" t="s">
        <v>79</v>
      </c>
      <c r="AY893" s="146" t="s">
        <v>152</v>
      </c>
    </row>
    <row r="894" spans="2:65" s="1" customFormat="1" ht="24.15" customHeight="1">
      <c r="B894" s="32"/>
      <c r="C894" s="159" t="s">
        <v>1528</v>
      </c>
      <c r="D894" s="159" t="s">
        <v>301</v>
      </c>
      <c r="E894" s="160" t="s">
        <v>1529</v>
      </c>
      <c r="F894" s="161" t="s">
        <v>1530</v>
      </c>
      <c r="G894" s="162" t="s">
        <v>157</v>
      </c>
      <c r="H894" s="163">
        <v>38.529000000000003</v>
      </c>
      <c r="I894" s="164"/>
      <c r="J894" s="165">
        <f>ROUND(I894*H894,2)</f>
        <v>0</v>
      </c>
      <c r="K894" s="161" t="s">
        <v>158</v>
      </c>
      <c r="L894" s="166"/>
      <c r="M894" s="167" t="s">
        <v>19</v>
      </c>
      <c r="N894" s="168" t="s">
        <v>42</v>
      </c>
      <c r="P894" s="136">
        <f>O894*H894</f>
        <v>0</v>
      </c>
      <c r="Q894" s="136">
        <v>1.32E-2</v>
      </c>
      <c r="R894" s="136">
        <f>Q894*H894</f>
        <v>0.5085828</v>
      </c>
      <c r="S894" s="136">
        <v>0</v>
      </c>
      <c r="T894" s="137">
        <f>S894*H894</f>
        <v>0</v>
      </c>
      <c r="AR894" s="138" t="s">
        <v>357</v>
      </c>
      <c r="AT894" s="138" t="s">
        <v>301</v>
      </c>
      <c r="AU894" s="138" t="s">
        <v>81</v>
      </c>
      <c r="AY894" s="17" t="s">
        <v>152</v>
      </c>
      <c r="BE894" s="139">
        <f>IF(N894="základní",J894,0)</f>
        <v>0</v>
      </c>
      <c r="BF894" s="139">
        <f>IF(N894="snížená",J894,0)</f>
        <v>0</v>
      </c>
      <c r="BG894" s="139">
        <f>IF(N894="zákl. přenesená",J894,0)</f>
        <v>0</v>
      </c>
      <c r="BH894" s="139">
        <f>IF(N894="sníž. přenesená",J894,0)</f>
        <v>0</v>
      </c>
      <c r="BI894" s="139">
        <f>IF(N894="nulová",J894,0)</f>
        <v>0</v>
      </c>
      <c r="BJ894" s="17" t="s">
        <v>79</v>
      </c>
      <c r="BK894" s="139">
        <f>ROUND(I894*H894,2)</f>
        <v>0</v>
      </c>
      <c r="BL894" s="17" t="s">
        <v>248</v>
      </c>
      <c r="BM894" s="138" t="s">
        <v>1531</v>
      </c>
    </row>
    <row r="895" spans="2:65" s="12" customFormat="1">
      <c r="B895" s="144"/>
      <c r="D895" s="145" t="s">
        <v>163</v>
      </c>
      <c r="E895" s="146" t="s">
        <v>19</v>
      </c>
      <c r="F895" s="147" t="s">
        <v>1532</v>
      </c>
      <c r="H895" s="148">
        <v>29.638000000000002</v>
      </c>
      <c r="I895" s="149"/>
      <c r="L895" s="144"/>
      <c r="M895" s="150"/>
      <c r="T895" s="151"/>
      <c r="AT895" s="146" t="s">
        <v>163</v>
      </c>
      <c r="AU895" s="146" t="s">
        <v>81</v>
      </c>
      <c r="AV895" s="12" t="s">
        <v>81</v>
      </c>
      <c r="AW895" s="12" t="s">
        <v>33</v>
      </c>
      <c r="AX895" s="12" t="s">
        <v>79</v>
      </c>
      <c r="AY895" s="146" t="s">
        <v>152</v>
      </c>
    </row>
    <row r="896" spans="2:65" s="12" customFormat="1">
      <c r="B896" s="144"/>
      <c r="D896" s="145" t="s">
        <v>163</v>
      </c>
      <c r="F896" s="147" t="s">
        <v>1533</v>
      </c>
      <c r="H896" s="148">
        <v>38.529000000000003</v>
      </c>
      <c r="I896" s="149"/>
      <c r="L896" s="144"/>
      <c r="M896" s="150"/>
      <c r="T896" s="151"/>
      <c r="AT896" s="146" t="s">
        <v>163</v>
      </c>
      <c r="AU896" s="146" t="s">
        <v>81</v>
      </c>
      <c r="AV896" s="12" t="s">
        <v>81</v>
      </c>
      <c r="AW896" s="12" t="s">
        <v>4</v>
      </c>
      <c r="AX896" s="12" t="s">
        <v>79</v>
      </c>
      <c r="AY896" s="146" t="s">
        <v>152</v>
      </c>
    </row>
    <row r="897" spans="2:65" s="1" customFormat="1" ht="24.15" customHeight="1">
      <c r="B897" s="32"/>
      <c r="C897" s="127" t="s">
        <v>1534</v>
      </c>
      <c r="D897" s="127" t="s">
        <v>154</v>
      </c>
      <c r="E897" s="128" t="s">
        <v>1535</v>
      </c>
      <c r="F897" s="129" t="s">
        <v>1536</v>
      </c>
      <c r="G897" s="130" t="s">
        <v>173</v>
      </c>
      <c r="H897" s="131">
        <v>9.69</v>
      </c>
      <c r="I897" s="132"/>
      <c r="J897" s="133">
        <f>ROUND(I897*H897,2)</f>
        <v>0</v>
      </c>
      <c r="K897" s="129" t="s">
        <v>158</v>
      </c>
      <c r="L897" s="32"/>
      <c r="M897" s="134" t="s">
        <v>19</v>
      </c>
      <c r="N897" s="135" t="s">
        <v>42</v>
      </c>
      <c r="P897" s="136">
        <f>O897*H897</f>
        <v>0</v>
      </c>
      <c r="Q897" s="136">
        <v>2.8E-3</v>
      </c>
      <c r="R897" s="136">
        <f>Q897*H897</f>
        <v>2.7132E-2</v>
      </c>
      <c r="S897" s="136">
        <v>0</v>
      </c>
      <c r="T897" s="137">
        <f>S897*H897</f>
        <v>0</v>
      </c>
      <c r="AR897" s="138" t="s">
        <v>248</v>
      </c>
      <c r="AT897" s="138" t="s">
        <v>154</v>
      </c>
      <c r="AU897" s="138" t="s">
        <v>81</v>
      </c>
      <c r="AY897" s="17" t="s">
        <v>152</v>
      </c>
      <c r="BE897" s="139">
        <f>IF(N897="základní",J897,0)</f>
        <v>0</v>
      </c>
      <c r="BF897" s="139">
        <f>IF(N897="snížená",J897,0)</f>
        <v>0</v>
      </c>
      <c r="BG897" s="139">
        <f>IF(N897="zákl. přenesená",J897,0)</f>
        <v>0</v>
      </c>
      <c r="BH897" s="139">
        <f>IF(N897="sníž. přenesená",J897,0)</f>
        <v>0</v>
      </c>
      <c r="BI897" s="139">
        <f>IF(N897="nulová",J897,0)</f>
        <v>0</v>
      </c>
      <c r="BJ897" s="17" t="s">
        <v>79</v>
      </c>
      <c r="BK897" s="139">
        <f>ROUND(I897*H897,2)</f>
        <v>0</v>
      </c>
      <c r="BL897" s="17" t="s">
        <v>248</v>
      </c>
      <c r="BM897" s="138" t="s">
        <v>1537</v>
      </c>
    </row>
    <row r="898" spans="2:65" s="1" customFormat="1">
      <c r="B898" s="32"/>
      <c r="D898" s="140" t="s">
        <v>161</v>
      </c>
      <c r="F898" s="141" t="s">
        <v>1538</v>
      </c>
      <c r="I898" s="142"/>
      <c r="L898" s="32"/>
      <c r="M898" s="143"/>
      <c r="T898" s="53"/>
      <c r="AT898" s="17" t="s">
        <v>161</v>
      </c>
      <c r="AU898" s="17" t="s">
        <v>81</v>
      </c>
    </row>
    <row r="899" spans="2:65" s="12" customFormat="1">
      <c r="B899" s="144"/>
      <c r="D899" s="145" t="s">
        <v>163</v>
      </c>
      <c r="E899" s="146" t="s">
        <v>19</v>
      </c>
      <c r="F899" s="147" t="s">
        <v>1539</v>
      </c>
      <c r="H899" s="148">
        <v>9.69</v>
      </c>
      <c r="I899" s="149"/>
      <c r="L899" s="144"/>
      <c r="M899" s="150"/>
      <c r="T899" s="151"/>
      <c r="AT899" s="146" t="s">
        <v>163</v>
      </c>
      <c r="AU899" s="146" t="s">
        <v>81</v>
      </c>
      <c r="AV899" s="12" t="s">
        <v>81</v>
      </c>
      <c r="AW899" s="12" t="s">
        <v>33</v>
      </c>
      <c r="AX899" s="12" t="s">
        <v>79</v>
      </c>
      <c r="AY899" s="146" t="s">
        <v>152</v>
      </c>
    </row>
    <row r="900" spans="2:65" s="1" customFormat="1" ht="49.05" customHeight="1">
      <c r="B900" s="32"/>
      <c r="C900" s="127" t="s">
        <v>1540</v>
      </c>
      <c r="D900" s="127" t="s">
        <v>154</v>
      </c>
      <c r="E900" s="128" t="s">
        <v>1541</v>
      </c>
      <c r="F900" s="129" t="s">
        <v>1542</v>
      </c>
      <c r="G900" s="130" t="s">
        <v>220</v>
      </c>
      <c r="H900" s="131">
        <v>23.263000000000002</v>
      </c>
      <c r="I900" s="132"/>
      <c r="J900" s="133">
        <f>ROUND(I900*H900,2)</f>
        <v>0</v>
      </c>
      <c r="K900" s="129" t="s">
        <v>158</v>
      </c>
      <c r="L900" s="32"/>
      <c r="M900" s="134" t="s">
        <v>19</v>
      </c>
      <c r="N900" s="135" t="s">
        <v>42</v>
      </c>
      <c r="P900" s="136">
        <f>O900*H900</f>
        <v>0</v>
      </c>
      <c r="Q900" s="136">
        <v>0</v>
      </c>
      <c r="R900" s="136">
        <f>Q900*H900</f>
        <v>0</v>
      </c>
      <c r="S900" s="136">
        <v>0</v>
      </c>
      <c r="T900" s="137">
        <f>S900*H900</f>
        <v>0</v>
      </c>
      <c r="AR900" s="138" t="s">
        <v>248</v>
      </c>
      <c r="AT900" s="138" t="s">
        <v>154</v>
      </c>
      <c r="AU900" s="138" t="s">
        <v>81</v>
      </c>
      <c r="AY900" s="17" t="s">
        <v>152</v>
      </c>
      <c r="BE900" s="139">
        <f>IF(N900="základní",J900,0)</f>
        <v>0</v>
      </c>
      <c r="BF900" s="139">
        <f>IF(N900="snížená",J900,0)</f>
        <v>0</v>
      </c>
      <c r="BG900" s="139">
        <f>IF(N900="zákl. přenesená",J900,0)</f>
        <v>0</v>
      </c>
      <c r="BH900" s="139">
        <f>IF(N900="sníž. přenesená",J900,0)</f>
        <v>0</v>
      </c>
      <c r="BI900" s="139">
        <f>IF(N900="nulová",J900,0)</f>
        <v>0</v>
      </c>
      <c r="BJ900" s="17" t="s">
        <v>79</v>
      </c>
      <c r="BK900" s="139">
        <f>ROUND(I900*H900,2)</f>
        <v>0</v>
      </c>
      <c r="BL900" s="17" t="s">
        <v>248</v>
      </c>
      <c r="BM900" s="138" t="s">
        <v>1543</v>
      </c>
    </row>
    <row r="901" spans="2:65" s="1" customFormat="1">
      <c r="B901" s="32"/>
      <c r="D901" s="140" t="s">
        <v>161</v>
      </c>
      <c r="F901" s="141" t="s">
        <v>1544</v>
      </c>
      <c r="I901" s="142"/>
      <c r="L901" s="32"/>
      <c r="M901" s="143"/>
      <c r="T901" s="53"/>
      <c r="AT901" s="17" t="s">
        <v>161</v>
      </c>
      <c r="AU901" s="17" t="s">
        <v>81</v>
      </c>
    </row>
    <row r="902" spans="2:65" s="11" customFormat="1" ht="22.8" customHeight="1">
      <c r="B902" s="115"/>
      <c r="D902" s="116" t="s">
        <v>70</v>
      </c>
      <c r="E902" s="125" t="s">
        <v>1545</v>
      </c>
      <c r="F902" s="125" t="s">
        <v>1546</v>
      </c>
      <c r="I902" s="118"/>
      <c r="J902" s="126">
        <f>BK902</f>
        <v>0</v>
      </c>
      <c r="L902" s="115"/>
      <c r="M902" s="120"/>
      <c r="P902" s="121">
        <f>SUM(P903:P951)</f>
        <v>0</v>
      </c>
      <c r="R902" s="121">
        <f>SUM(R903:R951)</f>
        <v>4.24256312185</v>
      </c>
      <c r="T902" s="122">
        <f>SUM(T903:T951)</f>
        <v>0</v>
      </c>
      <c r="AR902" s="116" t="s">
        <v>81</v>
      </c>
      <c r="AT902" s="123" t="s">
        <v>70</v>
      </c>
      <c r="AU902" s="123" t="s">
        <v>79</v>
      </c>
      <c r="AY902" s="116" t="s">
        <v>152</v>
      </c>
      <c r="BK902" s="124">
        <f>SUM(BK903:BK951)</f>
        <v>0</v>
      </c>
    </row>
    <row r="903" spans="2:65" s="1" customFormat="1" ht="55.5" customHeight="1">
      <c r="B903" s="32"/>
      <c r="C903" s="127" t="s">
        <v>1547</v>
      </c>
      <c r="D903" s="127" t="s">
        <v>154</v>
      </c>
      <c r="E903" s="128" t="s">
        <v>1548</v>
      </c>
      <c r="F903" s="129" t="s">
        <v>1549</v>
      </c>
      <c r="G903" s="130" t="s">
        <v>157</v>
      </c>
      <c r="H903" s="131">
        <v>22.85</v>
      </c>
      <c r="I903" s="132"/>
      <c r="J903" s="133">
        <f>ROUND(I903*H903,2)</f>
        <v>0</v>
      </c>
      <c r="K903" s="129" t="s">
        <v>158</v>
      </c>
      <c r="L903" s="32"/>
      <c r="M903" s="134" t="s">
        <v>19</v>
      </c>
      <c r="N903" s="135" t="s">
        <v>42</v>
      </c>
      <c r="P903" s="136">
        <f>O903*H903</f>
        <v>0</v>
      </c>
      <c r="Q903" s="136">
        <v>3.1969999999999998E-2</v>
      </c>
      <c r="R903" s="136">
        <f>Q903*H903</f>
        <v>0.73051449999999996</v>
      </c>
      <c r="S903" s="136">
        <v>0</v>
      </c>
      <c r="T903" s="137">
        <f>S903*H903</f>
        <v>0</v>
      </c>
      <c r="AR903" s="138" t="s">
        <v>248</v>
      </c>
      <c r="AT903" s="138" t="s">
        <v>154</v>
      </c>
      <c r="AU903" s="138" t="s">
        <v>81</v>
      </c>
      <c r="AY903" s="17" t="s">
        <v>152</v>
      </c>
      <c r="BE903" s="139">
        <f>IF(N903="základní",J903,0)</f>
        <v>0</v>
      </c>
      <c r="BF903" s="139">
        <f>IF(N903="snížená",J903,0)</f>
        <v>0</v>
      </c>
      <c r="BG903" s="139">
        <f>IF(N903="zákl. přenesená",J903,0)</f>
        <v>0</v>
      </c>
      <c r="BH903" s="139">
        <f>IF(N903="sníž. přenesená",J903,0)</f>
        <v>0</v>
      </c>
      <c r="BI903" s="139">
        <f>IF(N903="nulová",J903,0)</f>
        <v>0</v>
      </c>
      <c r="BJ903" s="17" t="s">
        <v>79</v>
      </c>
      <c r="BK903" s="139">
        <f>ROUND(I903*H903,2)</f>
        <v>0</v>
      </c>
      <c r="BL903" s="17" t="s">
        <v>248</v>
      </c>
      <c r="BM903" s="138" t="s">
        <v>1550</v>
      </c>
    </row>
    <row r="904" spans="2:65" s="1" customFormat="1">
      <c r="B904" s="32"/>
      <c r="D904" s="140" t="s">
        <v>161</v>
      </c>
      <c r="F904" s="141" t="s">
        <v>1551</v>
      </c>
      <c r="I904" s="142"/>
      <c r="L904" s="32"/>
      <c r="M904" s="143"/>
      <c r="T904" s="53"/>
      <c r="AT904" s="17" t="s">
        <v>161</v>
      </c>
      <c r="AU904" s="17" t="s">
        <v>81</v>
      </c>
    </row>
    <row r="905" spans="2:65" s="12" customFormat="1">
      <c r="B905" s="144"/>
      <c r="D905" s="145" t="s">
        <v>163</v>
      </c>
      <c r="E905" s="146" t="s">
        <v>19</v>
      </c>
      <c r="F905" s="147" t="s">
        <v>1552</v>
      </c>
      <c r="H905" s="148">
        <v>22.85</v>
      </c>
      <c r="I905" s="149"/>
      <c r="L905" s="144"/>
      <c r="M905" s="150"/>
      <c r="T905" s="151"/>
      <c r="AT905" s="146" t="s">
        <v>163</v>
      </c>
      <c r="AU905" s="146" t="s">
        <v>81</v>
      </c>
      <c r="AV905" s="12" t="s">
        <v>81</v>
      </c>
      <c r="AW905" s="12" t="s">
        <v>33</v>
      </c>
      <c r="AX905" s="12" t="s">
        <v>79</v>
      </c>
      <c r="AY905" s="146" t="s">
        <v>152</v>
      </c>
    </row>
    <row r="906" spans="2:65" s="1" customFormat="1" ht="37.799999999999997" customHeight="1">
      <c r="B906" s="32"/>
      <c r="C906" s="127" t="s">
        <v>1553</v>
      </c>
      <c r="D906" s="127" t="s">
        <v>154</v>
      </c>
      <c r="E906" s="128" t="s">
        <v>1554</v>
      </c>
      <c r="F906" s="129" t="s">
        <v>1555</v>
      </c>
      <c r="G906" s="130" t="s">
        <v>344</v>
      </c>
      <c r="H906" s="131">
        <v>3.5</v>
      </c>
      <c r="I906" s="132"/>
      <c r="J906" s="133">
        <f>ROUND(I906*H906,2)</f>
        <v>0</v>
      </c>
      <c r="K906" s="129" t="s">
        <v>158</v>
      </c>
      <c r="L906" s="32"/>
      <c r="M906" s="134" t="s">
        <v>19</v>
      </c>
      <c r="N906" s="135" t="s">
        <v>42</v>
      </c>
      <c r="P906" s="136">
        <f>O906*H906</f>
        <v>0</v>
      </c>
      <c r="Q906" s="136">
        <v>9.1E-4</v>
      </c>
      <c r="R906" s="136">
        <f>Q906*H906</f>
        <v>3.1849999999999999E-3</v>
      </c>
      <c r="S906" s="136">
        <v>0</v>
      </c>
      <c r="T906" s="137">
        <f>S906*H906</f>
        <v>0</v>
      </c>
      <c r="AR906" s="138" t="s">
        <v>248</v>
      </c>
      <c r="AT906" s="138" t="s">
        <v>154</v>
      </c>
      <c r="AU906" s="138" t="s">
        <v>81</v>
      </c>
      <c r="AY906" s="17" t="s">
        <v>152</v>
      </c>
      <c r="BE906" s="139">
        <f>IF(N906="základní",J906,0)</f>
        <v>0</v>
      </c>
      <c r="BF906" s="139">
        <f>IF(N906="snížená",J906,0)</f>
        <v>0</v>
      </c>
      <c r="BG906" s="139">
        <f>IF(N906="zákl. přenesená",J906,0)</f>
        <v>0</v>
      </c>
      <c r="BH906" s="139">
        <f>IF(N906="sníž. přenesená",J906,0)</f>
        <v>0</v>
      </c>
      <c r="BI906" s="139">
        <f>IF(N906="nulová",J906,0)</f>
        <v>0</v>
      </c>
      <c r="BJ906" s="17" t="s">
        <v>79</v>
      </c>
      <c r="BK906" s="139">
        <f>ROUND(I906*H906,2)</f>
        <v>0</v>
      </c>
      <c r="BL906" s="17" t="s">
        <v>248</v>
      </c>
      <c r="BM906" s="138" t="s">
        <v>1556</v>
      </c>
    </row>
    <row r="907" spans="2:65" s="1" customFormat="1">
      <c r="B907" s="32"/>
      <c r="D907" s="140" t="s">
        <v>161</v>
      </c>
      <c r="F907" s="141" t="s">
        <v>1557</v>
      </c>
      <c r="I907" s="142"/>
      <c r="L907" s="32"/>
      <c r="M907" s="143"/>
      <c r="T907" s="53"/>
      <c r="AT907" s="17" t="s">
        <v>161</v>
      </c>
      <c r="AU907" s="17" t="s">
        <v>81</v>
      </c>
    </row>
    <row r="908" spans="2:65" s="12" customFormat="1">
      <c r="B908" s="144"/>
      <c r="D908" s="145" t="s">
        <v>163</v>
      </c>
      <c r="E908" s="146" t="s">
        <v>19</v>
      </c>
      <c r="F908" s="147" t="s">
        <v>1558</v>
      </c>
      <c r="H908" s="148">
        <v>3.5</v>
      </c>
      <c r="I908" s="149"/>
      <c r="L908" s="144"/>
      <c r="M908" s="150"/>
      <c r="T908" s="151"/>
      <c r="AT908" s="146" t="s">
        <v>163</v>
      </c>
      <c r="AU908" s="146" t="s">
        <v>81</v>
      </c>
      <c r="AV908" s="12" t="s">
        <v>81</v>
      </c>
      <c r="AW908" s="12" t="s">
        <v>33</v>
      </c>
      <c r="AX908" s="12" t="s">
        <v>79</v>
      </c>
      <c r="AY908" s="146" t="s">
        <v>152</v>
      </c>
    </row>
    <row r="909" spans="2:65" s="1" customFormat="1" ht="44.25" customHeight="1">
      <c r="B909" s="32"/>
      <c r="C909" s="127" t="s">
        <v>1559</v>
      </c>
      <c r="D909" s="127" t="s">
        <v>154</v>
      </c>
      <c r="E909" s="128" t="s">
        <v>1560</v>
      </c>
      <c r="F909" s="129" t="s">
        <v>1561</v>
      </c>
      <c r="G909" s="130" t="s">
        <v>157</v>
      </c>
      <c r="H909" s="131">
        <v>22.85</v>
      </c>
      <c r="I909" s="132"/>
      <c r="J909" s="133">
        <f>ROUND(I909*H909,2)</f>
        <v>0</v>
      </c>
      <c r="K909" s="129" t="s">
        <v>158</v>
      </c>
      <c r="L909" s="32"/>
      <c r="M909" s="134" t="s">
        <v>19</v>
      </c>
      <c r="N909" s="135" t="s">
        <v>42</v>
      </c>
      <c r="P909" s="136">
        <f>O909*H909</f>
        <v>0</v>
      </c>
      <c r="Q909" s="136">
        <v>2.0000000000000001E-4</v>
      </c>
      <c r="R909" s="136">
        <f>Q909*H909</f>
        <v>4.5700000000000003E-3</v>
      </c>
      <c r="S909" s="136">
        <v>0</v>
      </c>
      <c r="T909" s="137">
        <f>S909*H909</f>
        <v>0</v>
      </c>
      <c r="AR909" s="138" t="s">
        <v>248</v>
      </c>
      <c r="AT909" s="138" t="s">
        <v>154</v>
      </c>
      <c r="AU909" s="138" t="s">
        <v>81</v>
      </c>
      <c r="AY909" s="17" t="s">
        <v>152</v>
      </c>
      <c r="BE909" s="139">
        <f>IF(N909="základní",J909,0)</f>
        <v>0</v>
      </c>
      <c r="BF909" s="139">
        <f>IF(N909="snížená",J909,0)</f>
        <v>0</v>
      </c>
      <c r="BG909" s="139">
        <f>IF(N909="zákl. přenesená",J909,0)</f>
        <v>0</v>
      </c>
      <c r="BH909" s="139">
        <f>IF(N909="sníž. přenesená",J909,0)</f>
        <v>0</v>
      </c>
      <c r="BI909" s="139">
        <f>IF(N909="nulová",J909,0)</f>
        <v>0</v>
      </c>
      <c r="BJ909" s="17" t="s">
        <v>79</v>
      </c>
      <c r="BK909" s="139">
        <f>ROUND(I909*H909,2)</f>
        <v>0</v>
      </c>
      <c r="BL909" s="17" t="s">
        <v>248</v>
      </c>
      <c r="BM909" s="138" t="s">
        <v>1562</v>
      </c>
    </row>
    <row r="910" spans="2:65" s="1" customFormat="1">
      <c r="B910" s="32"/>
      <c r="D910" s="140" t="s">
        <v>161</v>
      </c>
      <c r="F910" s="141" t="s">
        <v>1563</v>
      </c>
      <c r="I910" s="142"/>
      <c r="L910" s="32"/>
      <c r="M910" s="143"/>
      <c r="T910" s="53"/>
      <c r="AT910" s="17" t="s">
        <v>161</v>
      </c>
      <c r="AU910" s="17" t="s">
        <v>81</v>
      </c>
    </row>
    <row r="911" spans="2:65" s="12" customFormat="1">
      <c r="B911" s="144"/>
      <c r="D911" s="145" t="s">
        <v>163</v>
      </c>
      <c r="E911" s="146" t="s">
        <v>19</v>
      </c>
      <c r="F911" s="147" t="s">
        <v>1564</v>
      </c>
      <c r="H911" s="148">
        <v>22.85</v>
      </c>
      <c r="I911" s="149"/>
      <c r="L911" s="144"/>
      <c r="M911" s="150"/>
      <c r="T911" s="151"/>
      <c r="AT911" s="146" t="s">
        <v>163</v>
      </c>
      <c r="AU911" s="146" t="s">
        <v>81</v>
      </c>
      <c r="AV911" s="12" t="s">
        <v>81</v>
      </c>
      <c r="AW911" s="12" t="s">
        <v>33</v>
      </c>
      <c r="AX911" s="12" t="s">
        <v>79</v>
      </c>
      <c r="AY911" s="146" t="s">
        <v>152</v>
      </c>
    </row>
    <row r="912" spans="2:65" s="1" customFormat="1" ht="44.25" customHeight="1">
      <c r="B912" s="32"/>
      <c r="C912" s="127" t="s">
        <v>1565</v>
      </c>
      <c r="D912" s="127" t="s">
        <v>154</v>
      </c>
      <c r="E912" s="128" t="s">
        <v>1566</v>
      </c>
      <c r="F912" s="129" t="s">
        <v>1567</v>
      </c>
      <c r="G912" s="130" t="s">
        <v>344</v>
      </c>
      <c r="H912" s="131">
        <v>3.5</v>
      </c>
      <c r="I912" s="132"/>
      <c r="J912" s="133">
        <f>ROUND(I912*H912,2)</f>
        <v>0</v>
      </c>
      <c r="K912" s="129" t="s">
        <v>158</v>
      </c>
      <c r="L912" s="32"/>
      <c r="M912" s="134" t="s">
        <v>19</v>
      </c>
      <c r="N912" s="135" t="s">
        <v>42</v>
      </c>
      <c r="P912" s="136">
        <f>O912*H912</f>
        <v>0</v>
      </c>
      <c r="Q912" s="136">
        <v>3.6000000000000002E-4</v>
      </c>
      <c r="R912" s="136">
        <f>Q912*H912</f>
        <v>1.2600000000000001E-3</v>
      </c>
      <c r="S912" s="136">
        <v>0</v>
      </c>
      <c r="T912" s="137">
        <f>S912*H912</f>
        <v>0</v>
      </c>
      <c r="AR912" s="138" t="s">
        <v>248</v>
      </c>
      <c r="AT912" s="138" t="s">
        <v>154</v>
      </c>
      <c r="AU912" s="138" t="s">
        <v>81</v>
      </c>
      <c r="AY912" s="17" t="s">
        <v>152</v>
      </c>
      <c r="BE912" s="139">
        <f>IF(N912="základní",J912,0)</f>
        <v>0</v>
      </c>
      <c r="BF912" s="139">
        <f>IF(N912="snížená",J912,0)</f>
        <v>0</v>
      </c>
      <c r="BG912" s="139">
        <f>IF(N912="zákl. přenesená",J912,0)</f>
        <v>0</v>
      </c>
      <c r="BH912" s="139">
        <f>IF(N912="sníž. přenesená",J912,0)</f>
        <v>0</v>
      </c>
      <c r="BI912" s="139">
        <f>IF(N912="nulová",J912,0)</f>
        <v>0</v>
      </c>
      <c r="BJ912" s="17" t="s">
        <v>79</v>
      </c>
      <c r="BK912" s="139">
        <f>ROUND(I912*H912,2)</f>
        <v>0</v>
      </c>
      <c r="BL912" s="17" t="s">
        <v>248</v>
      </c>
      <c r="BM912" s="138" t="s">
        <v>1568</v>
      </c>
    </row>
    <row r="913" spans="2:65" s="1" customFormat="1">
      <c r="B913" s="32"/>
      <c r="D913" s="140" t="s">
        <v>161</v>
      </c>
      <c r="F913" s="141" t="s">
        <v>1569</v>
      </c>
      <c r="I913" s="142"/>
      <c r="L913" s="32"/>
      <c r="M913" s="143"/>
      <c r="T913" s="53"/>
      <c r="AT913" s="17" t="s">
        <v>161</v>
      </c>
      <c r="AU913" s="17" t="s">
        <v>81</v>
      </c>
    </row>
    <row r="914" spans="2:65" s="12" customFormat="1">
      <c r="B914" s="144"/>
      <c r="D914" s="145" t="s">
        <v>163</v>
      </c>
      <c r="E914" s="146" t="s">
        <v>19</v>
      </c>
      <c r="F914" s="147" t="s">
        <v>1558</v>
      </c>
      <c r="H914" s="148">
        <v>3.5</v>
      </c>
      <c r="I914" s="149"/>
      <c r="L914" s="144"/>
      <c r="M914" s="150"/>
      <c r="T914" s="151"/>
      <c r="AT914" s="146" t="s">
        <v>163</v>
      </c>
      <c r="AU914" s="146" t="s">
        <v>81</v>
      </c>
      <c r="AV914" s="12" t="s">
        <v>81</v>
      </c>
      <c r="AW914" s="12" t="s">
        <v>33</v>
      </c>
      <c r="AX914" s="12" t="s">
        <v>79</v>
      </c>
      <c r="AY914" s="146" t="s">
        <v>152</v>
      </c>
    </row>
    <row r="915" spans="2:65" s="1" customFormat="1" ht="49.05" customHeight="1">
      <c r="B915" s="32"/>
      <c r="C915" s="127" t="s">
        <v>1570</v>
      </c>
      <c r="D915" s="127" t="s">
        <v>154</v>
      </c>
      <c r="E915" s="128" t="s">
        <v>1571</v>
      </c>
      <c r="F915" s="129" t="s">
        <v>1572</v>
      </c>
      <c r="G915" s="130" t="s">
        <v>157</v>
      </c>
      <c r="H915" s="131">
        <v>14.27</v>
      </c>
      <c r="I915" s="132"/>
      <c r="J915" s="133">
        <f>ROUND(I915*H915,2)</f>
        <v>0</v>
      </c>
      <c r="K915" s="129" t="s">
        <v>158</v>
      </c>
      <c r="L915" s="32"/>
      <c r="M915" s="134" t="s">
        <v>19</v>
      </c>
      <c r="N915" s="135" t="s">
        <v>42</v>
      </c>
      <c r="P915" s="136">
        <f>O915*H915</f>
        <v>0</v>
      </c>
      <c r="Q915" s="136">
        <v>1.259E-2</v>
      </c>
      <c r="R915" s="136">
        <f>Q915*H915</f>
        <v>0.17965929999999999</v>
      </c>
      <c r="S915" s="136">
        <v>0</v>
      </c>
      <c r="T915" s="137">
        <f>S915*H915</f>
        <v>0</v>
      </c>
      <c r="AR915" s="138" t="s">
        <v>248</v>
      </c>
      <c r="AT915" s="138" t="s">
        <v>154</v>
      </c>
      <c r="AU915" s="138" t="s">
        <v>81</v>
      </c>
      <c r="AY915" s="17" t="s">
        <v>152</v>
      </c>
      <c r="BE915" s="139">
        <f>IF(N915="základní",J915,0)</f>
        <v>0</v>
      </c>
      <c r="BF915" s="139">
        <f>IF(N915="snížená",J915,0)</f>
        <v>0</v>
      </c>
      <c r="BG915" s="139">
        <f>IF(N915="zákl. přenesená",J915,0)</f>
        <v>0</v>
      </c>
      <c r="BH915" s="139">
        <f>IF(N915="sníž. přenesená",J915,0)</f>
        <v>0</v>
      </c>
      <c r="BI915" s="139">
        <f>IF(N915="nulová",J915,0)</f>
        <v>0</v>
      </c>
      <c r="BJ915" s="17" t="s">
        <v>79</v>
      </c>
      <c r="BK915" s="139">
        <f>ROUND(I915*H915,2)</f>
        <v>0</v>
      </c>
      <c r="BL915" s="17" t="s">
        <v>248</v>
      </c>
      <c r="BM915" s="138" t="s">
        <v>1573</v>
      </c>
    </row>
    <row r="916" spans="2:65" s="1" customFormat="1">
      <c r="B916" s="32"/>
      <c r="D916" s="140" t="s">
        <v>161</v>
      </c>
      <c r="F916" s="141" t="s">
        <v>1574</v>
      </c>
      <c r="I916" s="142"/>
      <c r="L916" s="32"/>
      <c r="M916" s="143"/>
      <c r="T916" s="53"/>
      <c r="AT916" s="17" t="s">
        <v>161</v>
      </c>
      <c r="AU916" s="17" t="s">
        <v>81</v>
      </c>
    </row>
    <row r="917" spans="2:65" s="12" customFormat="1">
      <c r="B917" s="144"/>
      <c r="D917" s="145" t="s">
        <v>163</v>
      </c>
      <c r="E917" s="146" t="s">
        <v>19</v>
      </c>
      <c r="F917" s="147" t="s">
        <v>1575</v>
      </c>
      <c r="H917" s="148">
        <v>14.27</v>
      </c>
      <c r="I917" s="149"/>
      <c r="L917" s="144"/>
      <c r="M917" s="150"/>
      <c r="T917" s="151"/>
      <c r="AT917" s="146" t="s">
        <v>163</v>
      </c>
      <c r="AU917" s="146" t="s">
        <v>81</v>
      </c>
      <c r="AV917" s="12" t="s">
        <v>81</v>
      </c>
      <c r="AW917" s="12" t="s">
        <v>33</v>
      </c>
      <c r="AX917" s="12" t="s">
        <v>79</v>
      </c>
      <c r="AY917" s="146" t="s">
        <v>152</v>
      </c>
    </row>
    <row r="918" spans="2:65" s="1" customFormat="1" ht="37.799999999999997" customHeight="1">
      <c r="B918" s="32"/>
      <c r="C918" s="127" t="s">
        <v>1576</v>
      </c>
      <c r="D918" s="127" t="s">
        <v>154</v>
      </c>
      <c r="E918" s="128" t="s">
        <v>1577</v>
      </c>
      <c r="F918" s="129" t="s">
        <v>1578</v>
      </c>
      <c r="G918" s="130" t="s">
        <v>157</v>
      </c>
      <c r="H918" s="131">
        <v>14.27</v>
      </c>
      <c r="I918" s="132"/>
      <c r="J918" s="133">
        <f>ROUND(I918*H918,2)</f>
        <v>0</v>
      </c>
      <c r="K918" s="129" t="s">
        <v>158</v>
      </c>
      <c r="L918" s="32"/>
      <c r="M918" s="134" t="s">
        <v>19</v>
      </c>
      <c r="N918" s="135" t="s">
        <v>42</v>
      </c>
      <c r="P918" s="136">
        <f>O918*H918</f>
        <v>0</v>
      </c>
      <c r="Q918" s="136">
        <v>1E-4</v>
      </c>
      <c r="R918" s="136">
        <f>Q918*H918</f>
        <v>1.4270000000000001E-3</v>
      </c>
      <c r="S918" s="136">
        <v>0</v>
      </c>
      <c r="T918" s="137">
        <f>S918*H918</f>
        <v>0</v>
      </c>
      <c r="AR918" s="138" t="s">
        <v>248</v>
      </c>
      <c r="AT918" s="138" t="s">
        <v>154</v>
      </c>
      <c r="AU918" s="138" t="s">
        <v>81</v>
      </c>
      <c r="AY918" s="17" t="s">
        <v>152</v>
      </c>
      <c r="BE918" s="139">
        <f>IF(N918="základní",J918,0)</f>
        <v>0</v>
      </c>
      <c r="BF918" s="139">
        <f>IF(N918="snížená",J918,0)</f>
        <v>0</v>
      </c>
      <c r="BG918" s="139">
        <f>IF(N918="zákl. přenesená",J918,0)</f>
        <v>0</v>
      </c>
      <c r="BH918" s="139">
        <f>IF(N918="sníž. přenesená",J918,0)</f>
        <v>0</v>
      </c>
      <c r="BI918" s="139">
        <f>IF(N918="nulová",J918,0)</f>
        <v>0</v>
      </c>
      <c r="BJ918" s="17" t="s">
        <v>79</v>
      </c>
      <c r="BK918" s="139">
        <f>ROUND(I918*H918,2)</f>
        <v>0</v>
      </c>
      <c r="BL918" s="17" t="s">
        <v>248</v>
      </c>
      <c r="BM918" s="138" t="s">
        <v>1579</v>
      </c>
    </row>
    <row r="919" spans="2:65" s="1" customFormat="1">
      <c r="B919" s="32"/>
      <c r="D919" s="140" t="s">
        <v>161</v>
      </c>
      <c r="F919" s="141" t="s">
        <v>1580</v>
      </c>
      <c r="I919" s="142"/>
      <c r="L919" s="32"/>
      <c r="M919" s="143"/>
      <c r="T919" s="53"/>
      <c r="AT919" s="17" t="s">
        <v>161</v>
      </c>
      <c r="AU919" s="17" t="s">
        <v>81</v>
      </c>
    </row>
    <row r="920" spans="2:65" s="12" customFormat="1">
      <c r="B920" s="144"/>
      <c r="D920" s="145" t="s">
        <v>163</v>
      </c>
      <c r="E920" s="146" t="s">
        <v>19</v>
      </c>
      <c r="F920" s="147" t="s">
        <v>1581</v>
      </c>
      <c r="H920" s="148">
        <v>14.27</v>
      </c>
      <c r="I920" s="149"/>
      <c r="L920" s="144"/>
      <c r="M920" s="150"/>
      <c r="T920" s="151"/>
      <c r="AT920" s="146" t="s">
        <v>163</v>
      </c>
      <c r="AU920" s="146" t="s">
        <v>81</v>
      </c>
      <c r="AV920" s="12" t="s">
        <v>81</v>
      </c>
      <c r="AW920" s="12" t="s">
        <v>33</v>
      </c>
      <c r="AX920" s="12" t="s">
        <v>79</v>
      </c>
      <c r="AY920" s="146" t="s">
        <v>152</v>
      </c>
    </row>
    <row r="921" spans="2:65" s="1" customFormat="1" ht="44.25" customHeight="1">
      <c r="B921" s="32"/>
      <c r="C921" s="127" t="s">
        <v>1582</v>
      </c>
      <c r="D921" s="127" t="s">
        <v>154</v>
      </c>
      <c r="E921" s="128" t="s">
        <v>1583</v>
      </c>
      <c r="F921" s="129" t="s">
        <v>1584</v>
      </c>
      <c r="G921" s="130" t="s">
        <v>157</v>
      </c>
      <c r="H921" s="131">
        <v>172.29499999999999</v>
      </c>
      <c r="I921" s="132"/>
      <c r="J921" s="133">
        <f>ROUND(I921*H921,2)</f>
        <v>0</v>
      </c>
      <c r="K921" s="129" t="s">
        <v>158</v>
      </c>
      <c r="L921" s="32"/>
      <c r="M921" s="134" t="s">
        <v>19</v>
      </c>
      <c r="N921" s="135" t="s">
        <v>42</v>
      </c>
      <c r="P921" s="136">
        <f>O921*H921</f>
        <v>0</v>
      </c>
      <c r="Q921" s="136">
        <v>0</v>
      </c>
      <c r="R921" s="136">
        <f>Q921*H921</f>
        <v>0</v>
      </c>
      <c r="S921" s="136">
        <v>0</v>
      </c>
      <c r="T921" s="137">
        <f>S921*H921</f>
        <v>0</v>
      </c>
      <c r="AR921" s="138" t="s">
        <v>248</v>
      </c>
      <c r="AT921" s="138" t="s">
        <v>154</v>
      </c>
      <c r="AU921" s="138" t="s">
        <v>81</v>
      </c>
      <c r="AY921" s="17" t="s">
        <v>152</v>
      </c>
      <c r="BE921" s="139">
        <f>IF(N921="základní",J921,0)</f>
        <v>0</v>
      </c>
      <c r="BF921" s="139">
        <f>IF(N921="snížená",J921,0)</f>
        <v>0</v>
      </c>
      <c r="BG921" s="139">
        <f>IF(N921="zákl. přenesená",J921,0)</f>
        <v>0</v>
      </c>
      <c r="BH921" s="139">
        <f>IF(N921="sníž. přenesená",J921,0)</f>
        <v>0</v>
      </c>
      <c r="BI921" s="139">
        <f>IF(N921="nulová",J921,0)</f>
        <v>0</v>
      </c>
      <c r="BJ921" s="17" t="s">
        <v>79</v>
      </c>
      <c r="BK921" s="139">
        <f>ROUND(I921*H921,2)</f>
        <v>0</v>
      </c>
      <c r="BL921" s="17" t="s">
        <v>248</v>
      </c>
      <c r="BM921" s="138" t="s">
        <v>1585</v>
      </c>
    </row>
    <row r="922" spans="2:65" s="1" customFormat="1">
      <c r="B922" s="32"/>
      <c r="D922" s="140" t="s">
        <v>161</v>
      </c>
      <c r="F922" s="141" t="s">
        <v>1586</v>
      </c>
      <c r="I922" s="142"/>
      <c r="L922" s="32"/>
      <c r="M922" s="143"/>
      <c r="T922" s="53"/>
      <c r="AT922" s="17" t="s">
        <v>161</v>
      </c>
      <c r="AU922" s="17" t="s">
        <v>81</v>
      </c>
    </row>
    <row r="923" spans="2:65" s="12" customFormat="1">
      <c r="B923" s="144"/>
      <c r="D923" s="145" t="s">
        <v>163</v>
      </c>
      <c r="E923" s="146" t="s">
        <v>19</v>
      </c>
      <c r="F923" s="147" t="s">
        <v>1283</v>
      </c>
      <c r="H923" s="148">
        <v>101.72499999999999</v>
      </c>
      <c r="I923" s="149"/>
      <c r="L923" s="144"/>
      <c r="M923" s="150"/>
      <c r="T923" s="151"/>
      <c r="AT923" s="146" t="s">
        <v>163</v>
      </c>
      <c r="AU923" s="146" t="s">
        <v>81</v>
      </c>
      <c r="AV923" s="12" t="s">
        <v>81</v>
      </c>
      <c r="AW923" s="12" t="s">
        <v>33</v>
      </c>
      <c r="AX923" s="12" t="s">
        <v>71</v>
      </c>
      <c r="AY923" s="146" t="s">
        <v>152</v>
      </c>
    </row>
    <row r="924" spans="2:65" s="12" customFormat="1">
      <c r="B924" s="144"/>
      <c r="D924" s="145" t="s">
        <v>163</v>
      </c>
      <c r="E924" s="146" t="s">
        <v>19</v>
      </c>
      <c r="F924" s="147" t="s">
        <v>1294</v>
      </c>
      <c r="H924" s="148">
        <v>70.569999999999993</v>
      </c>
      <c r="I924" s="149"/>
      <c r="L924" s="144"/>
      <c r="M924" s="150"/>
      <c r="T924" s="151"/>
      <c r="AT924" s="146" t="s">
        <v>163</v>
      </c>
      <c r="AU924" s="146" t="s">
        <v>81</v>
      </c>
      <c r="AV924" s="12" t="s">
        <v>81</v>
      </c>
      <c r="AW924" s="12" t="s">
        <v>33</v>
      </c>
      <c r="AX924" s="12" t="s">
        <v>71</v>
      </c>
      <c r="AY924" s="146" t="s">
        <v>152</v>
      </c>
    </row>
    <row r="925" spans="2:65" s="13" customFormat="1">
      <c r="B925" s="152"/>
      <c r="D925" s="145" t="s">
        <v>163</v>
      </c>
      <c r="E925" s="153" t="s">
        <v>19</v>
      </c>
      <c r="F925" s="154" t="s">
        <v>281</v>
      </c>
      <c r="H925" s="155">
        <v>172.29499999999999</v>
      </c>
      <c r="I925" s="156"/>
      <c r="L925" s="152"/>
      <c r="M925" s="157"/>
      <c r="T925" s="158"/>
      <c r="AT925" s="153" t="s">
        <v>163</v>
      </c>
      <c r="AU925" s="153" t="s">
        <v>81</v>
      </c>
      <c r="AV925" s="13" t="s">
        <v>159</v>
      </c>
      <c r="AW925" s="13" t="s">
        <v>33</v>
      </c>
      <c r="AX925" s="13" t="s">
        <v>79</v>
      </c>
      <c r="AY925" s="153" t="s">
        <v>152</v>
      </c>
    </row>
    <row r="926" spans="2:65" s="1" customFormat="1" ht="24.15" customHeight="1">
      <c r="B926" s="32"/>
      <c r="C926" s="159" t="s">
        <v>1587</v>
      </c>
      <c r="D926" s="159" t="s">
        <v>301</v>
      </c>
      <c r="E926" s="160" t="s">
        <v>1588</v>
      </c>
      <c r="F926" s="161" t="s">
        <v>1589</v>
      </c>
      <c r="G926" s="162" t="s">
        <v>157</v>
      </c>
      <c r="H926" s="163">
        <v>181.65</v>
      </c>
      <c r="I926" s="164"/>
      <c r="J926" s="165">
        <f>ROUND(I926*H926,2)</f>
        <v>0</v>
      </c>
      <c r="K926" s="161" t="s">
        <v>158</v>
      </c>
      <c r="L926" s="166"/>
      <c r="M926" s="167" t="s">
        <v>19</v>
      </c>
      <c r="N926" s="168" t="s">
        <v>42</v>
      </c>
      <c r="P926" s="136">
        <f>O926*H926</f>
        <v>0</v>
      </c>
      <c r="Q926" s="136">
        <v>1.3999999999999999E-4</v>
      </c>
      <c r="R926" s="136">
        <f>Q926*H926</f>
        <v>2.5430999999999999E-2</v>
      </c>
      <c r="S926" s="136">
        <v>0</v>
      </c>
      <c r="T926" s="137">
        <f>S926*H926</f>
        <v>0</v>
      </c>
      <c r="AR926" s="138" t="s">
        <v>357</v>
      </c>
      <c r="AT926" s="138" t="s">
        <v>301</v>
      </c>
      <c r="AU926" s="138" t="s">
        <v>81</v>
      </c>
      <c r="AY926" s="17" t="s">
        <v>152</v>
      </c>
      <c r="BE926" s="139">
        <f>IF(N926="základní",J926,0)</f>
        <v>0</v>
      </c>
      <c r="BF926" s="139">
        <f>IF(N926="snížená",J926,0)</f>
        <v>0</v>
      </c>
      <c r="BG926" s="139">
        <f>IF(N926="zákl. přenesená",J926,0)</f>
        <v>0</v>
      </c>
      <c r="BH926" s="139">
        <f>IF(N926="sníž. přenesená",J926,0)</f>
        <v>0</v>
      </c>
      <c r="BI926" s="139">
        <f>IF(N926="nulová",J926,0)</f>
        <v>0</v>
      </c>
      <c r="BJ926" s="17" t="s">
        <v>79</v>
      </c>
      <c r="BK926" s="139">
        <f>ROUND(I926*H926,2)</f>
        <v>0</v>
      </c>
      <c r="BL926" s="17" t="s">
        <v>248</v>
      </c>
      <c r="BM926" s="138" t="s">
        <v>1590</v>
      </c>
    </row>
    <row r="927" spans="2:65" s="12" customFormat="1">
      <c r="B927" s="144"/>
      <c r="D927" s="145" t="s">
        <v>163</v>
      </c>
      <c r="E927" s="146" t="s">
        <v>19</v>
      </c>
      <c r="F927" s="147" t="s">
        <v>1226</v>
      </c>
      <c r="H927" s="148">
        <v>173</v>
      </c>
      <c r="I927" s="149"/>
      <c r="L927" s="144"/>
      <c r="M927" s="150"/>
      <c r="T927" s="151"/>
      <c r="AT927" s="146" t="s">
        <v>163</v>
      </c>
      <c r="AU927" s="146" t="s">
        <v>81</v>
      </c>
      <c r="AV927" s="12" t="s">
        <v>81</v>
      </c>
      <c r="AW927" s="12" t="s">
        <v>33</v>
      </c>
      <c r="AX927" s="12" t="s">
        <v>79</v>
      </c>
      <c r="AY927" s="146" t="s">
        <v>152</v>
      </c>
    </row>
    <row r="928" spans="2:65" s="12" customFormat="1">
      <c r="B928" s="144"/>
      <c r="D928" s="145" t="s">
        <v>163</v>
      </c>
      <c r="F928" s="147" t="s">
        <v>1591</v>
      </c>
      <c r="H928" s="148">
        <v>181.65</v>
      </c>
      <c r="I928" s="149"/>
      <c r="L928" s="144"/>
      <c r="M928" s="150"/>
      <c r="T928" s="151"/>
      <c r="AT928" s="146" t="s">
        <v>163</v>
      </c>
      <c r="AU928" s="146" t="s">
        <v>81</v>
      </c>
      <c r="AV928" s="12" t="s">
        <v>81</v>
      </c>
      <c r="AW928" s="12" t="s">
        <v>4</v>
      </c>
      <c r="AX928" s="12" t="s">
        <v>79</v>
      </c>
      <c r="AY928" s="146" t="s">
        <v>152</v>
      </c>
    </row>
    <row r="929" spans="2:65" s="1" customFormat="1" ht="44.25" customHeight="1">
      <c r="B929" s="32"/>
      <c r="C929" s="127" t="s">
        <v>1592</v>
      </c>
      <c r="D929" s="127" t="s">
        <v>154</v>
      </c>
      <c r="E929" s="128" t="s">
        <v>1593</v>
      </c>
      <c r="F929" s="129" t="s">
        <v>1594</v>
      </c>
      <c r="G929" s="130" t="s">
        <v>157</v>
      </c>
      <c r="H929" s="131">
        <v>173</v>
      </c>
      <c r="I929" s="132"/>
      <c r="J929" s="133">
        <f>ROUND(I929*H929,2)</f>
        <v>0</v>
      </c>
      <c r="K929" s="129" t="s">
        <v>158</v>
      </c>
      <c r="L929" s="32"/>
      <c r="M929" s="134" t="s">
        <v>19</v>
      </c>
      <c r="N929" s="135" t="s">
        <v>42</v>
      </c>
      <c r="P929" s="136">
        <f>O929*H929</f>
        <v>0</v>
      </c>
      <c r="Q929" s="136">
        <v>0</v>
      </c>
      <c r="R929" s="136">
        <f>Q929*H929</f>
        <v>0</v>
      </c>
      <c r="S929" s="136">
        <v>0</v>
      </c>
      <c r="T929" s="137">
        <f>S929*H929</f>
        <v>0</v>
      </c>
      <c r="AR929" s="138" t="s">
        <v>248</v>
      </c>
      <c r="AT929" s="138" t="s">
        <v>154</v>
      </c>
      <c r="AU929" s="138" t="s">
        <v>81</v>
      </c>
      <c r="AY929" s="17" t="s">
        <v>152</v>
      </c>
      <c r="BE929" s="139">
        <f>IF(N929="základní",J929,0)</f>
        <v>0</v>
      </c>
      <c r="BF929" s="139">
        <f>IF(N929="snížená",J929,0)</f>
        <v>0</v>
      </c>
      <c r="BG929" s="139">
        <f>IF(N929="zákl. přenesená",J929,0)</f>
        <v>0</v>
      </c>
      <c r="BH929" s="139">
        <f>IF(N929="sníž. přenesená",J929,0)</f>
        <v>0</v>
      </c>
      <c r="BI929" s="139">
        <f>IF(N929="nulová",J929,0)</f>
        <v>0</v>
      </c>
      <c r="BJ929" s="17" t="s">
        <v>79</v>
      </c>
      <c r="BK929" s="139">
        <f>ROUND(I929*H929,2)</f>
        <v>0</v>
      </c>
      <c r="BL929" s="17" t="s">
        <v>248</v>
      </c>
      <c r="BM929" s="138" t="s">
        <v>1595</v>
      </c>
    </row>
    <row r="930" spans="2:65" s="1" customFormat="1">
      <c r="B930" s="32"/>
      <c r="D930" s="140" t="s">
        <v>161</v>
      </c>
      <c r="F930" s="141" t="s">
        <v>1596</v>
      </c>
      <c r="I930" s="142"/>
      <c r="L930" s="32"/>
      <c r="M930" s="143"/>
      <c r="T930" s="53"/>
      <c r="AT930" s="17" t="s">
        <v>161</v>
      </c>
      <c r="AU930" s="17" t="s">
        <v>81</v>
      </c>
    </row>
    <row r="931" spans="2:65" s="12" customFormat="1">
      <c r="B931" s="144"/>
      <c r="D931" s="145" t="s">
        <v>163</v>
      </c>
      <c r="E931" s="146" t="s">
        <v>19</v>
      </c>
      <c r="F931" s="147" t="s">
        <v>1597</v>
      </c>
      <c r="H931" s="148">
        <v>173</v>
      </c>
      <c r="I931" s="149"/>
      <c r="L931" s="144"/>
      <c r="M931" s="150"/>
      <c r="T931" s="151"/>
      <c r="AT931" s="146" t="s">
        <v>163</v>
      </c>
      <c r="AU931" s="146" t="s">
        <v>81</v>
      </c>
      <c r="AV931" s="12" t="s">
        <v>81</v>
      </c>
      <c r="AW931" s="12" t="s">
        <v>33</v>
      </c>
      <c r="AX931" s="12" t="s">
        <v>79</v>
      </c>
      <c r="AY931" s="146" t="s">
        <v>152</v>
      </c>
    </row>
    <row r="932" spans="2:65" s="1" customFormat="1" ht="24.15" customHeight="1">
      <c r="B932" s="32"/>
      <c r="C932" s="159" t="s">
        <v>1598</v>
      </c>
      <c r="D932" s="159" t="s">
        <v>301</v>
      </c>
      <c r="E932" s="160" t="s">
        <v>1599</v>
      </c>
      <c r="F932" s="161" t="s">
        <v>1600</v>
      </c>
      <c r="G932" s="162" t="s">
        <v>157</v>
      </c>
      <c r="H932" s="163">
        <v>180</v>
      </c>
      <c r="I932" s="164"/>
      <c r="J932" s="165">
        <f>ROUND(I932*H932,2)</f>
        <v>0</v>
      </c>
      <c r="K932" s="161" t="s">
        <v>158</v>
      </c>
      <c r="L932" s="166"/>
      <c r="M932" s="167" t="s">
        <v>19</v>
      </c>
      <c r="N932" s="168" t="s">
        <v>42</v>
      </c>
      <c r="P932" s="136">
        <f>O932*H932</f>
        <v>0</v>
      </c>
      <c r="Q932" s="136">
        <v>2.2399999999999998E-3</v>
      </c>
      <c r="R932" s="136">
        <f>Q932*H932</f>
        <v>0.40319999999999995</v>
      </c>
      <c r="S932" s="136">
        <v>0</v>
      </c>
      <c r="T932" s="137">
        <f>S932*H932</f>
        <v>0</v>
      </c>
      <c r="AR932" s="138" t="s">
        <v>357</v>
      </c>
      <c r="AT932" s="138" t="s">
        <v>301</v>
      </c>
      <c r="AU932" s="138" t="s">
        <v>81</v>
      </c>
      <c r="AY932" s="17" t="s">
        <v>152</v>
      </c>
      <c r="BE932" s="139">
        <f>IF(N932="základní",J932,0)</f>
        <v>0</v>
      </c>
      <c r="BF932" s="139">
        <f>IF(N932="snížená",J932,0)</f>
        <v>0</v>
      </c>
      <c r="BG932" s="139">
        <f>IF(N932="zákl. přenesená",J932,0)</f>
        <v>0</v>
      </c>
      <c r="BH932" s="139">
        <f>IF(N932="sníž. přenesená",J932,0)</f>
        <v>0</v>
      </c>
      <c r="BI932" s="139">
        <f>IF(N932="nulová",J932,0)</f>
        <v>0</v>
      </c>
      <c r="BJ932" s="17" t="s">
        <v>79</v>
      </c>
      <c r="BK932" s="139">
        <f>ROUND(I932*H932,2)</f>
        <v>0</v>
      </c>
      <c r="BL932" s="17" t="s">
        <v>248</v>
      </c>
      <c r="BM932" s="138" t="s">
        <v>1601</v>
      </c>
    </row>
    <row r="933" spans="2:65" s="12" customFormat="1">
      <c r="B933" s="144"/>
      <c r="D933" s="145" t="s">
        <v>163</v>
      </c>
      <c r="E933" s="146" t="s">
        <v>19</v>
      </c>
      <c r="F933" s="147" t="s">
        <v>1602</v>
      </c>
      <c r="H933" s="148">
        <v>180</v>
      </c>
      <c r="I933" s="149"/>
      <c r="L933" s="144"/>
      <c r="M933" s="150"/>
      <c r="T933" s="151"/>
      <c r="AT933" s="146" t="s">
        <v>163</v>
      </c>
      <c r="AU933" s="146" t="s">
        <v>81</v>
      </c>
      <c r="AV933" s="12" t="s">
        <v>81</v>
      </c>
      <c r="AW933" s="12" t="s">
        <v>33</v>
      </c>
      <c r="AX933" s="12" t="s">
        <v>79</v>
      </c>
      <c r="AY933" s="146" t="s">
        <v>152</v>
      </c>
    </row>
    <row r="934" spans="2:65" s="1" customFormat="1" ht="49.05" customHeight="1">
      <c r="B934" s="32"/>
      <c r="C934" s="127" t="s">
        <v>1603</v>
      </c>
      <c r="D934" s="127" t="s">
        <v>154</v>
      </c>
      <c r="E934" s="128" t="s">
        <v>1604</v>
      </c>
      <c r="F934" s="129" t="s">
        <v>1605</v>
      </c>
      <c r="G934" s="130" t="s">
        <v>157</v>
      </c>
      <c r="H934" s="131">
        <v>172.29499999999999</v>
      </c>
      <c r="I934" s="132"/>
      <c r="J934" s="133">
        <f>ROUND(I934*H934,2)</f>
        <v>0</v>
      </c>
      <c r="K934" s="129" t="s">
        <v>158</v>
      </c>
      <c r="L934" s="32"/>
      <c r="M934" s="134" t="s">
        <v>19</v>
      </c>
      <c r="N934" s="135" t="s">
        <v>42</v>
      </c>
      <c r="P934" s="136">
        <f>O934*H934</f>
        <v>0</v>
      </c>
      <c r="Q934" s="136">
        <v>1.6733430000000001E-2</v>
      </c>
      <c r="R934" s="136">
        <f>Q934*H934</f>
        <v>2.88308632185</v>
      </c>
      <c r="S934" s="136">
        <v>0</v>
      </c>
      <c r="T934" s="137">
        <f>S934*H934</f>
        <v>0</v>
      </c>
      <c r="AR934" s="138" t="s">
        <v>248</v>
      </c>
      <c r="AT934" s="138" t="s">
        <v>154</v>
      </c>
      <c r="AU934" s="138" t="s">
        <v>81</v>
      </c>
      <c r="AY934" s="17" t="s">
        <v>152</v>
      </c>
      <c r="BE934" s="139">
        <f>IF(N934="základní",J934,0)</f>
        <v>0</v>
      </c>
      <c r="BF934" s="139">
        <f>IF(N934="snížená",J934,0)</f>
        <v>0</v>
      </c>
      <c r="BG934" s="139">
        <f>IF(N934="zákl. přenesená",J934,0)</f>
        <v>0</v>
      </c>
      <c r="BH934" s="139">
        <f>IF(N934="sníž. přenesená",J934,0)</f>
        <v>0</v>
      </c>
      <c r="BI934" s="139">
        <f>IF(N934="nulová",J934,0)</f>
        <v>0</v>
      </c>
      <c r="BJ934" s="17" t="s">
        <v>79</v>
      </c>
      <c r="BK934" s="139">
        <f>ROUND(I934*H934,2)</f>
        <v>0</v>
      </c>
      <c r="BL934" s="17" t="s">
        <v>248</v>
      </c>
      <c r="BM934" s="138" t="s">
        <v>1606</v>
      </c>
    </row>
    <row r="935" spans="2:65" s="1" customFormat="1">
      <c r="B935" s="32"/>
      <c r="D935" s="140" t="s">
        <v>161</v>
      </c>
      <c r="F935" s="141" t="s">
        <v>1607</v>
      </c>
      <c r="I935" s="142"/>
      <c r="L935" s="32"/>
      <c r="M935" s="143"/>
      <c r="T935" s="53"/>
      <c r="AT935" s="17" t="s">
        <v>161</v>
      </c>
      <c r="AU935" s="17" t="s">
        <v>81</v>
      </c>
    </row>
    <row r="936" spans="2:65" s="12" customFormat="1">
      <c r="B936" s="144"/>
      <c r="D936" s="145" t="s">
        <v>163</v>
      </c>
      <c r="E936" s="146" t="s">
        <v>19</v>
      </c>
      <c r="F936" s="147" t="s">
        <v>1283</v>
      </c>
      <c r="H936" s="148">
        <v>101.72499999999999</v>
      </c>
      <c r="I936" s="149"/>
      <c r="L936" s="144"/>
      <c r="M936" s="150"/>
      <c r="T936" s="151"/>
      <c r="AT936" s="146" t="s">
        <v>163</v>
      </c>
      <c r="AU936" s="146" t="s">
        <v>81</v>
      </c>
      <c r="AV936" s="12" t="s">
        <v>81</v>
      </c>
      <c r="AW936" s="12" t="s">
        <v>33</v>
      </c>
      <c r="AX936" s="12" t="s">
        <v>71</v>
      </c>
      <c r="AY936" s="146" t="s">
        <v>152</v>
      </c>
    </row>
    <row r="937" spans="2:65" s="12" customFormat="1">
      <c r="B937" s="144"/>
      <c r="D937" s="145" t="s">
        <v>163</v>
      </c>
      <c r="E937" s="146" t="s">
        <v>19</v>
      </c>
      <c r="F937" s="147" t="s">
        <v>1294</v>
      </c>
      <c r="H937" s="148">
        <v>70.569999999999993</v>
      </c>
      <c r="I937" s="149"/>
      <c r="L937" s="144"/>
      <c r="M937" s="150"/>
      <c r="T937" s="151"/>
      <c r="AT937" s="146" t="s">
        <v>163</v>
      </c>
      <c r="AU937" s="146" t="s">
        <v>81</v>
      </c>
      <c r="AV937" s="12" t="s">
        <v>81</v>
      </c>
      <c r="AW937" s="12" t="s">
        <v>33</v>
      </c>
      <c r="AX937" s="12" t="s">
        <v>71</v>
      </c>
      <c r="AY937" s="146" t="s">
        <v>152</v>
      </c>
    </row>
    <row r="938" spans="2:65" s="13" customFormat="1">
      <c r="B938" s="152"/>
      <c r="D938" s="145" t="s">
        <v>163</v>
      </c>
      <c r="E938" s="153" t="s">
        <v>19</v>
      </c>
      <c r="F938" s="154" t="s">
        <v>281</v>
      </c>
      <c r="H938" s="155">
        <v>172.29499999999999</v>
      </c>
      <c r="I938" s="156"/>
      <c r="L938" s="152"/>
      <c r="M938" s="157"/>
      <c r="T938" s="158"/>
      <c r="AT938" s="153" t="s">
        <v>163</v>
      </c>
      <c r="AU938" s="153" t="s">
        <v>81</v>
      </c>
      <c r="AV938" s="13" t="s">
        <v>159</v>
      </c>
      <c r="AW938" s="13" t="s">
        <v>33</v>
      </c>
      <c r="AX938" s="13" t="s">
        <v>79</v>
      </c>
      <c r="AY938" s="153" t="s">
        <v>152</v>
      </c>
    </row>
    <row r="939" spans="2:65" s="1" customFormat="1" ht="37.799999999999997" customHeight="1">
      <c r="B939" s="32"/>
      <c r="C939" s="127" t="s">
        <v>1608</v>
      </c>
      <c r="D939" s="127" t="s">
        <v>154</v>
      </c>
      <c r="E939" s="128" t="s">
        <v>1609</v>
      </c>
      <c r="F939" s="129" t="s">
        <v>1610</v>
      </c>
      <c r="G939" s="130" t="s">
        <v>284</v>
      </c>
      <c r="H939" s="131">
        <v>1</v>
      </c>
      <c r="I939" s="132"/>
      <c r="J939" s="133">
        <f>ROUND(I939*H939,2)</f>
        <v>0</v>
      </c>
      <c r="K939" s="129" t="s">
        <v>158</v>
      </c>
      <c r="L939" s="32"/>
      <c r="M939" s="134" t="s">
        <v>19</v>
      </c>
      <c r="N939" s="135" t="s">
        <v>42</v>
      </c>
      <c r="P939" s="136">
        <f>O939*H939</f>
        <v>0</v>
      </c>
      <c r="Q939" s="136">
        <v>3.0000000000000001E-5</v>
      </c>
      <c r="R939" s="136">
        <f>Q939*H939</f>
        <v>3.0000000000000001E-5</v>
      </c>
      <c r="S939" s="136">
        <v>0</v>
      </c>
      <c r="T939" s="137">
        <f>S939*H939</f>
        <v>0</v>
      </c>
      <c r="AR939" s="138" t="s">
        <v>248</v>
      </c>
      <c r="AT939" s="138" t="s">
        <v>154</v>
      </c>
      <c r="AU939" s="138" t="s">
        <v>81</v>
      </c>
      <c r="AY939" s="17" t="s">
        <v>152</v>
      </c>
      <c r="BE939" s="139">
        <f>IF(N939="základní",J939,0)</f>
        <v>0</v>
      </c>
      <c r="BF939" s="139">
        <f>IF(N939="snížená",J939,0)</f>
        <v>0</v>
      </c>
      <c r="BG939" s="139">
        <f>IF(N939="zákl. přenesená",J939,0)</f>
        <v>0</v>
      </c>
      <c r="BH939" s="139">
        <f>IF(N939="sníž. přenesená",J939,0)</f>
        <v>0</v>
      </c>
      <c r="BI939" s="139">
        <f>IF(N939="nulová",J939,0)</f>
        <v>0</v>
      </c>
      <c r="BJ939" s="17" t="s">
        <v>79</v>
      </c>
      <c r="BK939" s="139">
        <f>ROUND(I939*H939,2)</f>
        <v>0</v>
      </c>
      <c r="BL939" s="17" t="s">
        <v>248</v>
      </c>
      <c r="BM939" s="138" t="s">
        <v>1611</v>
      </c>
    </row>
    <row r="940" spans="2:65" s="1" customFormat="1">
      <c r="B940" s="32"/>
      <c r="D940" s="140" t="s">
        <v>161</v>
      </c>
      <c r="F940" s="141" t="s">
        <v>1612</v>
      </c>
      <c r="I940" s="142"/>
      <c r="L940" s="32"/>
      <c r="M940" s="143"/>
      <c r="T940" s="53"/>
      <c r="AT940" s="17" t="s">
        <v>161</v>
      </c>
      <c r="AU940" s="17" t="s">
        <v>81</v>
      </c>
    </row>
    <row r="941" spans="2:65" s="12" customFormat="1">
      <c r="B941" s="144"/>
      <c r="D941" s="145" t="s">
        <v>163</v>
      </c>
      <c r="E941" s="146" t="s">
        <v>19</v>
      </c>
      <c r="F941" s="147" t="s">
        <v>79</v>
      </c>
      <c r="H941" s="148">
        <v>1</v>
      </c>
      <c r="I941" s="149"/>
      <c r="L941" s="144"/>
      <c r="M941" s="150"/>
      <c r="T941" s="151"/>
      <c r="AT941" s="146" t="s">
        <v>163</v>
      </c>
      <c r="AU941" s="146" t="s">
        <v>81</v>
      </c>
      <c r="AV941" s="12" t="s">
        <v>81</v>
      </c>
      <c r="AW941" s="12" t="s">
        <v>33</v>
      </c>
      <c r="AX941" s="12" t="s">
        <v>79</v>
      </c>
      <c r="AY941" s="146" t="s">
        <v>152</v>
      </c>
    </row>
    <row r="942" spans="2:65" s="1" customFormat="1" ht="24.15" customHeight="1">
      <c r="B942" s="32"/>
      <c r="C942" s="159" t="s">
        <v>1613</v>
      </c>
      <c r="D942" s="159" t="s">
        <v>301</v>
      </c>
      <c r="E942" s="160" t="s">
        <v>1614</v>
      </c>
      <c r="F942" s="161" t="s">
        <v>1615</v>
      </c>
      <c r="G942" s="162" t="s">
        <v>284</v>
      </c>
      <c r="H942" s="163">
        <v>1</v>
      </c>
      <c r="I942" s="164"/>
      <c r="J942" s="165">
        <f>ROUND(I942*H942,2)</f>
        <v>0</v>
      </c>
      <c r="K942" s="161" t="s">
        <v>158</v>
      </c>
      <c r="L942" s="166"/>
      <c r="M942" s="167" t="s">
        <v>19</v>
      </c>
      <c r="N942" s="168" t="s">
        <v>42</v>
      </c>
      <c r="P942" s="136">
        <f>O942*H942</f>
        <v>0</v>
      </c>
      <c r="Q942" s="136">
        <v>1.0200000000000001E-2</v>
      </c>
      <c r="R942" s="136">
        <f>Q942*H942</f>
        <v>1.0200000000000001E-2</v>
      </c>
      <c r="S942" s="136">
        <v>0</v>
      </c>
      <c r="T942" s="137">
        <f>S942*H942</f>
        <v>0</v>
      </c>
      <c r="AR942" s="138" t="s">
        <v>357</v>
      </c>
      <c r="AT942" s="138" t="s">
        <v>301</v>
      </c>
      <c r="AU942" s="138" t="s">
        <v>81</v>
      </c>
      <c r="AY942" s="17" t="s">
        <v>152</v>
      </c>
      <c r="BE942" s="139">
        <f>IF(N942="základní",J942,0)</f>
        <v>0</v>
      </c>
      <c r="BF942" s="139">
        <f>IF(N942="snížená",J942,0)</f>
        <v>0</v>
      </c>
      <c r="BG942" s="139">
        <f>IF(N942="zákl. přenesená",J942,0)</f>
        <v>0</v>
      </c>
      <c r="BH942" s="139">
        <f>IF(N942="sníž. přenesená",J942,0)</f>
        <v>0</v>
      </c>
      <c r="BI942" s="139">
        <f>IF(N942="nulová",J942,0)</f>
        <v>0</v>
      </c>
      <c r="BJ942" s="17" t="s">
        <v>79</v>
      </c>
      <c r="BK942" s="139">
        <f>ROUND(I942*H942,2)</f>
        <v>0</v>
      </c>
      <c r="BL942" s="17" t="s">
        <v>248</v>
      </c>
      <c r="BM942" s="138" t="s">
        <v>1616</v>
      </c>
    </row>
    <row r="943" spans="2:65" s="12" customFormat="1">
      <c r="B943" s="144"/>
      <c r="D943" s="145" t="s">
        <v>163</v>
      </c>
      <c r="E943" s="146" t="s">
        <v>19</v>
      </c>
      <c r="F943" s="147" t="s">
        <v>79</v>
      </c>
      <c r="H943" s="148">
        <v>1</v>
      </c>
      <c r="I943" s="149"/>
      <c r="L943" s="144"/>
      <c r="M943" s="150"/>
      <c r="T943" s="151"/>
      <c r="AT943" s="146" t="s">
        <v>163</v>
      </c>
      <c r="AU943" s="146" t="s">
        <v>81</v>
      </c>
      <c r="AV943" s="12" t="s">
        <v>81</v>
      </c>
      <c r="AW943" s="12" t="s">
        <v>33</v>
      </c>
      <c r="AX943" s="12" t="s">
        <v>79</v>
      </c>
      <c r="AY943" s="146" t="s">
        <v>152</v>
      </c>
    </row>
    <row r="944" spans="2:65" s="1" customFormat="1" ht="24.15" customHeight="1">
      <c r="B944" s="32"/>
      <c r="C944" s="127" t="s">
        <v>1617</v>
      </c>
      <c r="D944" s="127" t="s">
        <v>154</v>
      </c>
      <c r="E944" s="128" t="s">
        <v>1618</v>
      </c>
      <c r="F944" s="129" t="s">
        <v>1619</v>
      </c>
      <c r="G944" s="130" t="s">
        <v>379</v>
      </c>
      <c r="H944" s="131">
        <v>190.2</v>
      </c>
      <c r="I944" s="132"/>
      <c r="J944" s="133">
        <f>ROUND(I944*H944,2)</f>
        <v>0</v>
      </c>
      <c r="K944" s="129" t="s">
        <v>158</v>
      </c>
      <c r="L944" s="32"/>
      <c r="M944" s="134" t="s">
        <v>19</v>
      </c>
      <c r="N944" s="135" t="s">
        <v>42</v>
      </c>
      <c r="P944" s="136">
        <f>O944*H944</f>
        <v>0</v>
      </c>
      <c r="Q944" s="136">
        <v>0</v>
      </c>
      <c r="R944" s="136">
        <f>Q944*H944</f>
        <v>0</v>
      </c>
      <c r="S944" s="136">
        <v>0</v>
      </c>
      <c r="T944" s="137">
        <f>S944*H944</f>
        <v>0</v>
      </c>
      <c r="AR944" s="138" t="s">
        <v>248</v>
      </c>
      <c r="AT944" s="138" t="s">
        <v>154</v>
      </c>
      <c r="AU944" s="138" t="s">
        <v>81</v>
      </c>
      <c r="AY944" s="17" t="s">
        <v>152</v>
      </c>
      <c r="BE944" s="139">
        <f>IF(N944="základní",J944,0)</f>
        <v>0</v>
      </c>
      <c r="BF944" s="139">
        <f>IF(N944="snížená",J944,0)</f>
        <v>0</v>
      </c>
      <c r="BG944" s="139">
        <f>IF(N944="zákl. přenesená",J944,0)</f>
        <v>0</v>
      </c>
      <c r="BH944" s="139">
        <f>IF(N944="sníž. přenesená",J944,0)</f>
        <v>0</v>
      </c>
      <c r="BI944" s="139">
        <f>IF(N944="nulová",J944,0)</f>
        <v>0</v>
      </c>
      <c r="BJ944" s="17" t="s">
        <v>79</v>
      </c>
      <c r="BK944" s="139">
        <f>ROUND(I944*H944,2)</f>
        <v>0</v>
      </c>
      <c r="BL944" s="17" t="s">
        <v>248</v>
      </c>
      <c r="BM944" s="138" t="s">
        <v>1620</v>
      </c>
    </row>
    <row r="945" spans="2:65" s="1" customFormat="1">
      <c r="B945" s="32"/>
      <c r="D945" s="140" t="s">
        <v>161</v>
      </c>
      <c r="F945" s="141" t="s">
        <v>1621</v>
      </c>
      <c r="I945" s="142"/>
      <c r="L945" s="32"/>
      <c r="M945" s="143"/>
      <c r="T945" s="53"/>
      <c r="AT945" s="17" t="s">
        <v>161</v>
      </c>
      <c r="AU945" s="17" t="s">
        <v>81</v>
      </c>
    </row>
    <row r="946" spans="2:65" s="12" customFormat="1" ht="20.399999999999999">
      <c r="B946" s="144"/>
      <c r="D946" s="145" t="s">
        <v>163</v>
      </c>
      <c r="E946" s="146" t="s">
        <v>19</v>
      </c>
      <c r="F946" s="147" t="s">
        <v>1622</v>
      </c>
      <c r="H946" s="148">
        <v>190.2</v>
      </c>
      <c r="I946" s="149"/>
      <c r="L946" s="144"/>
      <c r="M946" s="150"/>
      <c r="T946" s="151"/>
      <c r="AT946" s="146" t="s">
        <v>163</v>
      </c>
      <c r="AU946" s="146" t="s">
        <v>81</v>
      </c>
      <c r="AV946" s="12" t="s">
        <v>81</v>
      </c>
      <c r="AW946" s="12" t="s">
        <v>33</v>
      </c>
      <c r="AX946" s="12" t="s">
        <v>79</v>
      </c>
      <c r="AY946" s="146" t="s">
        <v>152</v>
      </c>
    </row>
    <row r="947" spans="2:65" s="1" customFormat="1" ht="37.799999999999997" customHeight="1">
      <c r="B947" s="32"/>
      <c r="C947" s="127" t="s">
        <v>1623</v>
      </c>
      <c r="D947" s="127" t="s">
        <v>154</v>
      </c>
      <c r="E947" s="128" t="s">
        <v>1624</v>
      </c>
      <c r="F947" s="129" t="s">
        <v>1625</v>
      </c>
      <c r="G947" s="130" t="s">
        <v>284</v>
      </c>
      <c r="H947" s="131">
        <v>26</v>
      </c>
      <c r="I947" s="132"/>
      <c r="J947" s="133">
        <f>ROUND(I947*H947,2)</f>
        <v>0</v>
      </c>
      <c r="K947" s="129" t="s">
        <v>158</v>
      </c>
      <c r="L947" s="32"/>
      <c r="M947" s="134" t="s">
        <v>19</v>
      </c>
      <c r="N947" s="135" t="s">
        <v>42</v>
      </c>
      <c r="P947" s="136">
        <f>O947*H947</f>
        <v>0</v>
      </c>
      <c r="Q947" s="136">
        <v>0</v>
      </c>
      <c r="R947" s="136">
        <f>Q947*H947</f>
        <v>0</v>
      </c>
      <c r="S947" s="136">
        <v>0</v>
      </c>
      <c r="T947" s="137">
        <f>S947*H947</f>
        <v>0</v>
      </c>
      <c r="AR947" s="138" t="s">
        <v>248</v>
      </c>
      <c r="AT947" s="138" t="s">
        <v>154</v>
      </c>
      <c r="AU947" s="138" t="s">
        <v>81</v>
      </c>
      <c r="AY947" s="17" t="s">
        <v>152</v>
      </c>
      <c r="BE947" s="139">
        <f>IF(N947="základní",J947,0)</f>
        <v>0</v>
      </c>
      <c r="BF947" s="139">
        <f>IF(N947="snížená",J947,0)</f>
        <v>0</v>
      </c>
      <c r="BG947" s="139">
        <f>IF(N947="zákl. přenesená",J947,0)</f>
        <v>0</v>
      </c>
      <c r="BH947" s="139">
        <f>IF(N947="sníž. přenesená",J947,0)</f>
        <v>0</v>
      </c>
      <c r="BI947" s="139">
        <f>IF(N947="nulová",J947,0)</f>
        <v>0</v>
      </c>
      <c r="BJ947" s="17" t="s">
        <v>79</v>
      </c>
      <c r="BK947" s="139">
        <f>ROUND(I947*H947,2)</f>
        <v>0</v>
      </c>
      <c r="BL947" s="17" t="s">
        <v>248</v>
      </c>
      <c r="BM947" s="138" t="s">
        <v>1626</v>
      </c>
    </row>
    <row r="948" spans="2:65" s="1" customFormat="1">
      <c r="B948" s="32"/>
      <c r="D948" s="140" t="s">
        <v>161</v>
      </c>
      <c r="F948" s="141" t="s">
        <v>1627</v>
      </c>
      <c r="I948" s="142"/>
      <c r="L948" s="32"/>
      <c r="M948" s="143"/>
      <c r="T948" s="53"/>
      <c r="AT948" s="17" t="s">
        <v>161</v>
      </c>
      <c r="AU948" s="17" t="s">
        <v>81</v>
      </c>
    </row>
    <row r="949" spans="2:65" s="12" customFormat="1">
      <c r="B949" s="144"/>
      <c r="D949" s="145" t="s">
        <v>163</v>
      </c>
      <c r="E949" s="146" t="s">
        <v>19</v>
      </c>
      <c r="F949" s="147" t="s">
        <v>1628</v>
      </c>
      <c r="H949" s="148">
        <v>26</v>
      </c>
      <c r="I949" s="149"/>
      <c r="L949" s="144"/>
      <c r="M949" s="150"/>
      <c r="T949" s="151"/>
      <c r="AT949" s="146" t="s">
        <v>163</v>
      </c>
      <c r="AU949" s="146" t="s">
        <v>81</v>
      </c>
      <c r="AV949" s="12" t="s">
        <v>81</v>
      </c>
      <c r="AW949" s="12" t="s">
        <v>33</v>
      </c>
      <c r="AX949" s="12" t="s">
        <v>79</v>
      </c>
      <c r="AY949" s="146" t="s">
        <v>152</v>
      </c>
    </row>
    <row r="950" spans="2:65" s="1" customFormat="1" ht="78" customHeight="1">
      <c r="B950" s="32"/>
      <c r="C950" s="127" t="s">
        <v>1629</v>
      </c>
      <c r="D950" s="127" t="s">
        <v>154</v>
      </c>
      <c r="E950" s="128" t="s">
        <v>1630</v>
      </c>
      <c r="F950" s="129" t="s">
        <v>1631</v>
      </c>
      <c r="G950" s="130" t="s">
        <v>220</v>
      </c>
      <c r="H950" s="131">
        <v>4.2430000000000003</v>
      </c>
      <c r="I950" s="132"/>
      <c r="J950" s="133">
        <f>ROUND(I950*H950,2)</f>
        <v>0</v>
      </c>
      <c r="K950" s="129" t="s">
        <v>158</v>
      </c>
      <c r="L950" s="32"/>
      <c r="M950" s="134" t="s">
        <v>19</v>
      </c>
      <c r="N950" s="135" t="s">
        <v>42</v>
      </c>
      <c r="P950" s="136">
        <f>O950*H950</f>
        <v>0</v>
      </c>
      <c r="Q950" s="136">
        <v>0</v>
      </c>
      <c r="R950" s="136">
        <f>Q950*H950</f>
        <v>0</v>
      </c>
      <c r="S950" s="136">
        <v>0</v>
      </c>
      <c r="T950" s="137">
        <f>S950*H950</f>
        <v>0</v>
      </c>
      <c r="AR950" s="138" t="s">
        <v>248</v>
      </c>
      <c r="AT950" s="138" t="s">
        <v>154</v>
      </c>
      <c r="AU950" s="138" t="s">
        <v>81</v>
      </c>
      <c r="AY950" s="17" t="s">
        <v>152</v>
      </c>
      <c r="BE950" s="139">
        <f>IF(N950="základní",J950,0)</f>
        <v>0</v>
      </c>
      <c r="BF950" s="139">
        <f>IF(N950="snížená",J950,0)</f>
        <v>0</v>
      </c>
      <c r="BG950" s="139">
        <f>IF(N950="zákl. přenesená",J950,0)</f>
        <v>0</v>
      </c>
      <c r="BH950" s="139">
        <f>IF(N950="sníž. přenesená",J950,0)</f>
        <v>0</v>
      </c>
      <c r="BI950" s="139">
        <f>IF(N950="nulová",J950,0)</f>
        <v>0</v>
      </c>
      <c r="BJ950" s="17" t="s">
        <v>79</v>
      </c>
      <c r="BK950" s="139">
        <f>ROUND(I950*H950,2)</f>
        <v>0</v>
      </c>
      <c r="BL950" s="17" t="s">
        <v>248</v>
      </c>
      <c r="BM950" s="138" t="s">
        <v>1632</v>
      </c>
    </row>
    <row r="951" spans="2:65" s="1" customFormat="1">
      <c r="B951" s="32"/>
      <c r="D951" s="140" t="s">
        <v>161</v>
      </c>
      <c r="F951" s="141" t="s">
        <v>1633</v>
      </c>
      <c r="I951" s="142"/>
      <c r="L951" s="32"/>
      <c r="M951" s="143"/>
      <c r="T951" s="53"/>
      <c r="AT951" s="17" t="s">
        <v>161</v>
      </c>
      <c r="AU951" s="17" t="s">
        <v>81</v>
      </c>
    </row>
    <row r="952" spans="2:65" s="11" customFormat="1" ht="22.8" customHeight="1">
      <c r="B952" s="115"/>
      <c r="D952" s="116" t="s">
        <v>70</v>
      </c>
      <c r="E952" s="125" t="s">
        <v>1634</v>
      </c>
      <c r="F952" s="125" t="s">
        <v>1635</v>
      </c>
      <c r="I952" s="118"/>
      <c r="J952" s="126">
        <f>BK952</f>
        <v>0</v>
      </c>
      <c r="L952" s="115"/>
      <c r="M952" s="120"/>
      <c r="P952" s="121">
        <f>SUM(P953:P1013)</f>
        <v>0</v>
      </c>
      <c r="R952" s="121">
        <f>SUM(R953:R1013)</f>
        <v>4.282933504799999</v>
      </c>
      <c r="T952" s="122">
        <f>SUM(T953:T1013)</f>
        <v>0.84760780000000002</v>
      </c>
      <c r="AR952" s="116" t="s">
        <v>81</v>
      </c>
      <c r="AT952" s="123" t="s">
        <v>70</v>
      </c>
      <c r="AU952" s="123" t="s">
        <v>79</v>
      </c>
      <c r="AY952" s="116" t="s">
        <v>152</v>
      </c>
      <c r="BK952" s="124">
        <f>SUM(BK953:BK1013)</f>
        <v>0</v>
      </c>
    </row>
    <row r="953" spans="2:65" s="1" customFormat="1" ht="24.15" customHeight="1">
      <c r="B953" s="32"/>
      <c r="C953" s="127" t="s">
        <v>1636</v>
      </c>
      <c r="D953" s="127" t="s">
        <v>154</v>
      </c>
      <c r="E953" s="128" t="s">
        <v>1637</v>
      </c>
      <c r="F953" s="129" t="s">
        <v>1638</v>
      </c>
      <c r="G953" s="130" t="s">
        <v>157</v>
      </c>
      <c r="H953" s="131">
        <v>73.92</v>
      </c>
      <c r="I953" s="132"/>
      <c r="J953" s="133">
        <f>ROUND(I953*H953,2)</f>
        <v>0</v>
      </c>
      <c r="K953" s="129" t="s">
        <v>158</v>
      </c>
      <c r="L953" s="32"/>
      <c r="M953" s="134" t="s">
        <v>19</v>
      </c>
      <c r="N953" s="135" t="s">
        <v>42</v>
      </c>
      <c r="P953" s="136">
        <f>O953*H953</f>
        <v>0</v>
      </c>
      <c r="Q953" s="136">
        <v>0</v>
      </c>
      <c r="R953" s="136">
        <f>Q953*H953</f>
        <v>0</v>
      </c>
      <c r="S953" s="136">
        <v>5.94E-3</v>
      </c>
      <c r="T953" s="137">
        <f>S953*H953</f>
        <v>0.4390848</v>
      </c>
      <c r="AR953" s="138" t="s">
        <v>248</v>
      </c>
      <c r="AT953" s="138" t="s">
        <v>154</v>
      </c>
      <c r="AU953" s="138" t="s">
        <v>81</v>
      </c>
      <c r="AY953" s="17" t="s">
        <v>152</v>
      </c>
      <c r="BE953" s="139">
        <f>IF(N953="základní",J953,0)</f>
        <v>0</v>
      </c>
      <c r="BF953" s="139">
        <f>IF(N953="snížená",J953,0)</f>
        <v>0</v>
      </c>
      <c r="BG953" s="139">
        <f>IF(N953="zákl. přenesená",J953,0)</f>
        <v>0</v>
      </c>
      <c r="BH953" s="139">
        <f>IF(N953="sníž. přenesená",J953,0)</f>
        <v>0</v>
      </c>
      <c r="BI953" s="139">
        <f>IF(N953="nulová",J953,0)</f>
        <v>0</v>
      </c>
      <c r="BJ953" s="17" t="s">
        <v>79</v>
      </c>
      <c r="BK953" s="139">
        <f>ROUND(I953*H953,2)</f>
        <v>0</v>
      </c>
      <c r="BL953" s="17" t="s">
        <v>248</v>
      </c>
      <c r="BM953" s="138" t="s">
        <v>1639</v>
      </c>
    </row>
    <row r="954" spans="2:65" s="1" customFormat="1">
      <c r="B954" s="32"/>
      <c r="D954" s="140" t="s">
        <v>161</v>
      </c>
      <c r="F954" s="141" t="s">
        <v>1640</v>
      </c>
      <c r="I954" s="142"/>
      <c r="L954" s="32"/>
      <c r="M954" s="143"/>
      <c r="T954" s="53"/>
      <c r="AT954" s="17" t="s">
        <v>161</v>
      </c>
      <c r="AU954" s="17" t="s">
        <v>81</v>
      </c>
    </row>
    <row r="955" spans="2:65" s="12" customFormat="1">
      <c r="B955" s="144"/>
      <c r="D955" s="145" t="s">
        <v>163</v>
      </c>
      <c r="E955" s="146" t="s">
        <v>19</v>
      </c>
      <c r="F955" s="147" t="s">
        <v>1641</v>
      </c>
      <c r="H955" s="148">
        <v>48.32</v>
      </c>
      <c r="I955" s="149"/>
      <c r="L955" s="144"/>
      <c r="M955" s="150"/>
      <c r="T955" s="151"/>
      <c r="AT955" s="146" t="s">
        <v>163</v>
      </c>
      <c r="AU955" s="146" t="s">
        <v>81</v>
      </c>
      <c r="AV955" s="12" t="s">
        <v>81</v>
      </c>
      <c r="AW955" s="12" t="s">
        <v>33</v>
      </c>
      <c r="AX955" s="12" t="s">
        <v>71</v>
      </c>
      <c r="AY955" s="146" t="s">
        <v>152</v>
      </c>
    </row>
    <row r="956" spans="2:65" s="12" customFormat="1">
      <c r="B956" s="144"/>
      <c r="D956" s="145" t="s">
        <v>163</v>
      </c>
      <c r="E956" s="146" t="s">
        <v>19</v>
      </c>
      <c r="F956" s="147" t="s">
        <v>1642</v>
      </c>
      <c r="H956" s="148">
        <v>25.6</v>
      </c>
      <c r="I956" s="149"/>
      <c r="L956" s="144"/>
      <c r="M956" s="150"/>
      <c r="T956" s="151"/>
      <c r="AT956" s="146" t="s">
        <v>163</v>
      </c>
      <c r="AU956" s="146" t="s">
        <v>81</v>
      </c>
      <c r="AV956" s="12" t="s">
        <v>81</v>
      </c>
      <c r="AW956" s="12" t="s">
        <v>33</v>
      </c>
      <c r="AX956" s="12" t="s">
        <v>71</v>
      </c>
      <c r="AY956" s="146" t="s">
        <v>152</v>
      </c>
    </row>
    <row r="957" spans="2:65" s="13" customFormat="1">
      <c r="B957" s="152"/>
      <c r="D957" s="145" t="s">
        <v>163</v>
      </c>
      <c r="E957" s="153" t="s">
        <v>19</v>
      </c>
      <c r="F957" s="154" t="s">
        <v>281</v>
      </c>
      <c r="H957" s="155">
        <v>73.92</v>
      </c>
      <c r="I957" s="156"/>
      <c r="L957" s="152"/>
      <c r="M957" s="157"/>
      <c r="T957" s="158"/>
      <c r="AT957" s="153" t="s">
        <v>163</v>
      </c>
      <c r="AU957" s="153" t="s">
        <v>81</v>
      </c>
      <c r="AV957" s="13" t="s">
        <v>159</v>
      </c>
      <c r="AW957" s="13" t="s">
        <v>33</v>
      </c>
      <c r="AX957" s="13" t="s">
        <v>79</v>
      </c>
      <c r="AY957" s="153" t="s">
        <v>152</v>
      </c>
    </row>
    <row r="958" spans="2:65" s="1" customFormat="1" ht="24.15" customHeight="1">
      <c r="B958" s="32"/>
      <c r="C958" s="127" t="s">
        <v>1643</v>
      </c>
      <c r="D958" s="127" t="s">
        <v>154</v>
      </c>
      <c r="E958" s="128" t="s">
        <v>1644</v>
      </c>
      <c r="F958" s="129" t="s">
        <v>1645</v>
      </c>
      <c r="G958" s="130" t="s">
        <v>344</v>
      </c>
      <c r="H958" s="131">
        <v>68</v>
      </c>
      <c r="I958" s="132"/>
      <c r="J958" s="133">
        <f>ROUND(I958*H958,2)</f>
        <v>0</v>
      </c>
      <c r="K958" s="129" t="s">
        <v>158</v>
      </c>
      <c r="L958" s="32"/>
      <c r="M958" s="134" t="s">
        <v>19</v>
      </c>
      <c r="N958" s="135" t="s">
        <v>42</v>
      </c>
      <c r="P958" s="136">
        <f>O958*H958</f>
        <v>0</v>
      </c>
      <c r="Q958" s="136">
        <v>0</v>
      </c>
      <c r="R958" s="136">
        <f>Q958*H958</f>
        <v>0</v>
      </c>
      <c r="S958" s="136">
        <v>1.7700000000000001E-3</v>
      </c>
      <c r="T958" s="137">
        <f>S958*H958</f>
        <v>0.12036000000000001</v>
      </c>
      <c r="AR958" s="138" t="s">
        <v>248</v>
      </c>
      <c r="AT958" s="138" t="s">
        <v>154</v>
      </c>
      <c r="AU958" s="138" t="s">
        <v>81</v>
      </c>
      <c r="AY958" s="17" t="s">
        <v>152</v>
      </c>
      <c r="BE958" s="139">
        <f>IF(N958="základní",J958,0)</f>
        <v>0</v>
      </c>
      <c r="BF958" s="139">
        <f>IF(N958="snížená",J958,0)</f>
        <v>0</v>
      </c>
      <c r="BG958" s="139">
        <f>IF(N958="zákl. přenesená",J958,0)</f>
        <v>0</v>
      </c>
      <c r="BH958" s="139">
        <f>IF(N958="sníž. přenesená",J958,0)</f>
        <v>0</v>
      </c>
      <c r="BI958" s="139">
        <f>IF(N958="nulová",J958,0)</f>
        <v>0</v>
      </c>
      <c r="BJ958" s="17" t="s">
        <v>79</v>
      </c>
      <c r="BK958" s="139">
        <f>ROUND(I958*H958,2)</f>
        <v>0</v>
      </c>
      <c r="BL958" s="17" t="s">
        <v>248</v>
      </c>
      <c r="BM958" s="138" t="s">
        <v>1646</v>
      </c>
    </row>
    <row r="959" spans="2:65" s="1" customFormat="1">
      <c r="B959" s="32"/>
      <c r="D959" s="140" t="s">
        <v>161</v>
      </c>
      <c r="F959" s="141" t="s">
        <v>1647</v>
      </c>
      <c r="I959" s="142"/>
      <c r="L959" s="32"/>
      <c r="M959" s="143"/>
      <c r="T959" s="53"/>
      <c r="AT959" s="17" t="s">
        <v>161</v>
      </c>
      <c r="AU959" s="17" t="s">
        <v>81</v>
      </c>
    </row>
    <row r="960" spans="2:65" s="12" customFormat="1">
      <c r="B960" s="144"/>
      <c r="D960" s="145" t="s">
        <v>163</v>
      </c>
      <c r="E960" s="146" t="s">
        <v>19</v>
      </c>
      <c r="F960" s="147" t="s">
        <v>1648</v>
      </c>
      <c r="H960" s="148">
        <v>68</v>
      </c>
      <c r="I960" s="149"/>
      <c r="L960" s="144"/>
      <c r="M960" s="150"/>
      <c r="T960" s="151"/>
      <c r="AT960" s="146" t="s">
        <v>163</v>
      </c>
      <c r="AU960" s="146" t="s">
        <v>81</v>
      </c>
      <c r="AV960" s="12" t="s">
        <v>81</v>
      </c>
      <c r="AW960" s="12" t="s">
        <v>33</v>
      </c>
      <c r="AX960" s="12" t="s">
        <v>79</v>
      </c>
      <c r="AY960" s="146" t="s">
        <v>152</v>
      </c>
    </row>
    <row r="961" spans="2:65" s="1" customFormat="1" ht="24.15" customHeight="1">
      <c r="B961" s="32"/>
      <c r="C961" s="127" t="s">
        <v>1649</v>
      </c>
      <c r="D961" s="127" t="s">
        <v>154</v>
      </c>
      <c r="E961" s="128" t="s">
        <v>1650</v>
      </c>
      <c r="F961" s="129" t="s">
        <v>1651</v>
      </c>
      <c r="G961" s="130" t="s">
        <v>344</v>
      </c>
      <c r="H961" s="131">
        <v>9</v>
      </c>
      <c r="I961" s="132"/>
      <c r="J961" s="133">
        <f>ROUND(I961*H961,2)</f>
        <v>0</v>
      </c>
      <c r="K961" s="129" t="s">
        <v>158</v>
      </c>
      <c r="L961" s="32"/>
      <c r="M961" s="134" t="s">
        <v>19</v>
      </c>
      <c r="N961" s="135" t="s">
        <v>42</v>
      </c>
      <c r="P961" s="136">
        <f>O961*H961</f>
        <v>0</v>
      </c>
      <c r="Q961" s="136">
        <v>0</v>
      </c>
      <c r="R961" s="136">
        <f>Q961*H961</f>
        <v>0</v>
      </c>
      <c r="S961" s="136">
        <v>1.91E-3</v>
      </c>
      <c r="T961" s="137">
        <f>S961*H961</f>
        <v>1.719E-2</v>
      </c>
      <c r="AR961" s="138" t="s">
        <v>248</v>
      </c>
      <c r="AT961" s="138" t="s">
        <v>154</v>
      </c>
      <c r="AU961" s="138" t="s">
        <v>81</v>
      </c>
      <c r="AY961" s="17" t="s">
        <v>152</v>
      </c>
      <c r="BE961" s="139">
        <f>IF(N961="základní",J961,0)</f>
        <v>0</v>
      </c>
      <c r="BF961" s="139">
        <f>IF(N961="snížená",J961,0)</f>
        <v>0</v>
      </c>
      <c r="BG961" s="139">
        <f>IF(N961="zákl. přenesená",J961,0)</f>
        <v>0</v>
      </c>
      <c r="BH961" s="139">
        <f>IF(N961="sníž. přenesená",J961,0)</f>
        <v>0</v>
      </c>
      <c r="BI961" s="139">
        <f>IF(N961="nulová",J961,0)</f>
        <v>0</v>
      </c>
      <c r="BJ961" s="17" t="s">
        <v>79</v>
      </c>
      <c r="BK961" s="139">
        <f>ROUND(I961*H961,2)</f>
        <v>0</v>
      </c>
      <c r="BL961" s="17" t="s">
        <v>248</v>
      </c>
      <c r="BM961" s="138" t="s">
        <v>1652</v>
      </c>
    </row>
    <row r="962" spans="2:65" s="1" customFormat="1">
      <c r="B962" s="32"/>
      <c r="D962" s="140" t="s">
        <v>161</v>
      </c>
      <c r="F962" s="141" t="s">
        <v>1653</v>
      </c>
      <c r="I962" s="142"/>
      <c r="L962" s="32"/>
      <c r="M962" s="143"/>
      <c r="T962" s="53"/>
      <c r="AT962" s="17" t="s">
        <v>161</v>
      </c>
      <c r="AU962" s="17" t="s">
        <v>81</v>
      </c>
    </row>
    <row r="963" spans="2:65" s="12" customFormat="1">
      <c r="B963" s="144"/>
      <c r="D963" s="145" t="s">
        <v>163</v>
      </c>
      <c r="E963" s="146" t="s">
        <v>19</v>
      </c>
      <c r="F963" s="147" t="s">
        <v>1654</v>
      </c>
      <c r="H963" s="148">
        <v>9</v>
      </c>
      <c r="I963" s="149"/>
      <c r="L963" s="144"/>
      <c r="M963" s="150"/>
      <c r="T963" s="151"/>
      <c r="AT963" s="146" t="s">
        <v>163</v>
      </c>
      <c r="AU963" s="146" t="s">
        <v>81</v>
      </c>
      <c r="AV963" s="12" t="s">
        <v>81</v>
      </c>
      <c r="AW963" s="12" t="s">
        <v>33</v>
      </c>
      <c r="AX963" s="12" t="s">
        <v>79</v>
      </c>
      <c r="AY963" s="146" t="s">
        <v>152</v>
      </c>
    </row>
    <row r="964" spans="2:65" s="1" customFormat="1" ht="24.15" customHeight="1">
      <c r="B964" s="32"/>
      <c r="C964" s="127" t="s">
        <v>1655</v>
      </c>
      <c r="D964" s="127" t="s">
        <v>154</v>
      </c>
      <c r="E964" s="128" t="s">
        <v>1656</v>
      </c>
      <c r="F964" s="129" t="s">
        <v>1657</v>
      </c>
      <c r="G964" s="130" t="s">
        <v>344</v>
      </c>
      <c r="H964" s="131">
        <v>26.9</v>
      </c>
      <c r="I964" s="132"/>
      <c r="J964" s="133">
        <f>ROUND(I964*H964,2)</f>
        <v>0</v>
      </c>
      <c r="K964" s="129" t="s">
        <v>158</v>
      </c>
      <c r="L964" s="32"/>
      <c r="M964" s="134" t="s">
        <v>19</v>
      </c>
      <c r="N964" s="135" t="s">
        <v>42</v>
      </c>
      <c r="P964" s="136">
        <f>O964*H964</f>
        <v>0</v>
      </c>
      <c r="Q964" s="136">
        <v>0</v>
      </c>
      <c r="R964" s="136">
        <f>Q964*H964</f>
        <v>0</v>
      </c>
      <c r="S964" s="136">
        <v>1.67E-3</v>
      </c>
      <c r="T964" s="137">
        <f>S964*H964</f>
        <v>4.4922999999999998E-2</v>
      </c>
      <c r="AR964" s="138" t="s">
        <v>248</v>
      </c>
      <c r="AT964" s="138" t="s">
        <v>154</v>
      </c>
      <c r="AU964" s="138" t="s">
        <v>81</v>
      </c>
      <c r="AY964" s="17" t="s">
        <v>152</v>
      </c>
      <c r="BE964" s="139">
        <f>IF(N964="základní",J964,0)</f>
        <v>0</v>
      </c>
      <c r="BF964" s="139">
        <f>IF(N964="snížená",J964,0)</f>
        <v>0</v>
      </c>
      <c r="BG964" s="139">
        <f>IF(N964="zákl. přenesená",J964,0)</f>
        <v>0</v>
      </c>
      <c r="BH964" s="139">
        <f>IF(N964="sníž. přenesená",J964,0)</f>
        <v>0</v>
      </c>
      <c r="BI964" s="139">
        <f>IF(N964="nulová",J964,0)</f>
        <v>0</v>
      </c>
      <c r="BJ964" s="17" t="s">
        <v>79</v>
      </c>
      <c r="BK964" s="139">
        <f>ROUND(I964*H964,2)</f>
        <v>0</v>
      </c>
      <c r="BL964" s="17" t="s">
        <v>248</v>
      </c>
      <c r="BM964" s="138" t="s">
        <v>1658</v>
      </c>
    </row>
    <row r="965" spans="2:65" s="1" customFormat="1">
      <c r="B965" s="32"/>
      <c r="D965" s="140" t="s">
        <v>161</v>
      </c>
      <c r="F965" s="141" t="s">
        <v>1659</v>
      </c>
      <c r="I965" s="142"/>
      <c r="L965" s="32"/>
      <c r="M965" s="143"/>
      <c r="T965" s="53"/>
      <c r="AT965" s="17" t="s">
        <v>161</v>
      </c>
      <c r="AU965" s="17" t="s">
        <v>81</v>
      </c>
    </row>
    <row r="966" spans="2:65" s="12" customFormat="1">
      <c r="B966" s="144"/>
      <c r="D966" s="145" t="s">
        <v>163</v>
      </c>
      <c r="E966" s="146" t="s">
        <v>19</v>
      </c>
      <c r="F966" s="147" t="s">
        <v>1660</v>
      </c>
      <c r="H966" s="148">
        <v>26.9</v>
      </c>
      <c r="I966" s="149"/>
      <c r="L966" s="144"/>
      <c r="M966" s="150"/>
      <c r="T966" s="151"/>
      <c r="AT966" s="146" t="s">
        <v>163</v>
      </c>
      <c r="AU966" s="146" t="s">
        <v>81</v>
      </c>
      <c r="AV966" s="12" t="s">
        <v>81</v>
      </c>
      <c r="AW966" s="12" t="s">
        <v>33</v>
      </c>
      <c r="AX966" s="12" t="s">
        <v>79</v>
      </c>
      <c r="AY966" s="146" t="s">
        <v>152</v>
      </c>
    </row>
    <row r="967" spans="2:65" s="1" customFormat="1" ht="24.15" customHeight="1">
      <c r="B967" s="32"/>
      <c r="C967" s="127" t="s">
        <v>1661</v>
      </c>
      <c r="D967" s="127" t="s">
        <v>154</v>
      </c>
      <c r="E967" s="128" t="s">
        <v>1662</v>
      </c>
      <c r="F967" s="129" t="s">
        <v>1663</v>
      </c>
      <c r="G967" s="130" t="s">
        <v>344</v>
      </c>
      <c r="H967" s="131">
        <v>68</v>
      </c>
      <c r="I967" s="132"/>
      <c r="J967" s="133">
        <f>ROUND(I967*H967,2)</f>
        <v>0</v>
      </c>
      <c r="K967" s="129" t="s">
        <v>158</v>
      </c>
      <c r="L967" s="32"/>
      <c r="M967" s="134" t="s">
        <v>19</v>
      </c>
      <c r="N967" s="135" t="s">
        <v>42</v>
      </c>
      <c r="P967" s="136">
        <f>O967*H967</f>
        <v>0</v>
      </c>
      <c r="Q967" s="136">
        <v>0</v>
      </c>
      <c r="R967" s="136">
        <f>Q967*H967</f>
        <v>0</v>
      </c>
      <c r="S967" s="136">
        <v>2.5999999999999999E-3</v>
      </c>
      <c r="T967" s="137">
        <f>S967*H967</f>
        <v>0.17679999999999998</v>
      </c>
      <c r="AR967" s="138" t="s">
        <v>248</v>
      </c>
      <c r="AT967" s="138" t="s">
        <v>154</v>
      </c>
      <c r="AU967" s="138" t="s">
        <v>81</v>
      </c>
      <c r="AY967" s="17" t="s">
        <v>152</v>
      </c>
      <c r="BE967" s="139">
        <f>IF(N967="základní",J967,0)</f>
        <v>0</v>
      </c>
      <c r="BF967" s="139">
        <f>IF(N967="snížená",J967,0)</f>
        <v>0</v>
      </c>
      <c r="BG967" s="139">
        <f>IF(N967="zákl. přenesená",J967,0)</f>
        <v>0</v>
      </c>
      <c r="BH967" s="139">
        <f>IF(N967="sníž. přenesená",J967,0)</f>
        <v>0</v>
      </c>
      <c r="BI967" s="139">
        <f>IF(N967="nulová",J967,0)</f>
        <v>0</v>
      </c>
      <c r="BJ967" s="17" t="s">
        <v>79</v>
      </c>
      <c r="BK967" s="139">
        <f>ROUND(I967*H967,2)</f>
        <v>0</v>
      </c>
      <c r="BL967" s="17" t="s">
        <v>248</v>
      </c>
      <c r="BM967" s="138" t="s">
        <v>1664</v>
      </c>
    </row>
    <row r="968" spans="2:65" s="1" customFormat="1">
      <c r="B968" s="32"/>
      <c r="D968" s="140" t="s">
        <v>161</v>
      </c>
      <c r="F968" s="141" t="s">
        <v>1665</v>
      </c>
      <c r="I968" s="142"/>
      <c r="L968" s="32"/>
      <c r="M968" s="143"/>
      <c r="T968" s="53"/>
      <c r="AT968" s="17" t="s">
        <v>161</v>
      </c>
      <c r="AU968" s="17" t="s">
        <v>81</v>
      </c>
    </row>
    <row r="969" spans="2:65" s="12" customFormat="1">
      <c r="B969" s="144"/>
      <c r="D969" s="145" t="s">
        <v>163</v>
      </c>
      <c r="E969" s="146" t="s">
        <v>19</v>
      </c>
      <c r="F969" s="147" t="s">
        <v>594</v>
      </c>
      <c r="H969" s="148">
        <v>68</v>
      </c>
      <c r="I969" s="149"/>
      <c r="L969" s="144"/>
      <c r="M969" s="150"/>
      <c r="T969" s="151"/>
      <c r="AT969" s="146" t="s">
        <v>163</v>
      </c>
      <c r="AU969" s="146" t="s">
        <v>81</v>
      </c>
      <c r="AV969" s="12" t="s">
        <v>81</v>
      </c>
      <c r="AW969" s="12" t="s">
        <v>33</v>
      </c>
      <c r="AX969" s="12" t="s">
        <v>79</v>
      </c>
      <c r="AY969" s="146" t="s">
        <v>152</v>
      </c>
    </row>
    <row r="970" spans="2:65" s="1" customFormat="1" ht="16.5" customHeight="1">
      <c r="B970" s="32"/>
      <c r="C970" s="127" t="s">
        <v>1666</v>
      </c>
      <c r="D970" s="127" t="s">
        <v>154</v>
      </c>
      <c r="E970" s="128" t="s">
        <v>1667</v>
      </c>
      <c r="F970" s="129" t="s">
        <v>1668</v>
      </c>
      <c r="G970" s="130" t="s">
        <v>344</v>
      </c>
      <c r="H970" s="131">
        <v>12.5</v>
      </c>
      <c r="I970" s="132"/>
      <c r="J970" s="133">
        <f>ROUND(I970*H970,2)</f>
        <v>0</v>
      </c>
      <c r="K970" s="129" t="s">
        <v>158</v>
      </c>
      <c r="L970" s="32"/>
      <c r="M970" s="134" t="s">
        <v>19</v>
      </c>
      <c r="N970" s="135" t="s">
        <v>42</v>
      </c>
      <c r="P970" s="136">
        <f>O970*H970</f>
        <v>0</v>
      </c>
      <c r="Q970" s="136">
        <v>0</v>
      </c>
      <c r="R970" s="136">
        <f>Q970*H970</f>
        <v>0</v>
      </c>
      <c r="S970" s="136">
        <v>3.9399999999999999E-3</v>
      </c>
      <c r="T970" s="137">
        <f>S970*H970</f>
        <v>4.9250000000000002E-2</v>
      </c>
      <c r="AR970" s="138" t="s">
        <v>248</v>
      </c>
      <c r="AT970" s="138" t="s">
        <v>154</v>
      </c>
      <c r="AU970" s="138" t="s">
        <v>81</v>
      </c>
      <c r="AY970" s="17" t="s">
        <v>152</v>
      </c>
      <c r="BE970" s="139">
        <f>IF(N970="základní",J970,0)</f>
        <v>0</v>
      </c>
      <c r="BF970" s="139">
        <f>IF(N970="snížená",J970,0)</f>
        <v>0</v>
      </c>
      <c r="BG970" s="139">
        <f>IF(N970="zákl. přenesená",J970,0)</f>
        <v>0</v>
      </c>
      <c r="BH970" s="139">
        <f>IF(N970="sníž. přenesená",J970,0)</f>
        <v>0</v>
      </c>
      <c r="BI970" s="139">
        <f>IF(N970="nulová",J970,0)</f>
        <v>0</v>
      </c>
      <c r="BJ970" s="17" t="s">
        <v>79</v>
      </c>
      <c r="BK970" s="139">
        <f>ROUND(I970*H970,2)</f>
        <v>0</v>
      </c>
      <c r="BL970" s="17" t="s">
        <v>248</v>
      </c>
      <c r="BM970" s="138" t="s">
        <v>1669</v>
      </c>
    </row>
    <row r="971" spans="2:65" s="1" customFormat="1">
      <c r="B971" s="32"/>
      <c r="D971" s="140" t="s">
        <v>161</v>
      </c>
      <c r="F971" s="141" t="s">
        <v>1670</v>
      </c>
      <c r="I971" s="142"/>
      <c r="L971" s="32"/>
      <c r="M971" s="143"/>
      <c r="T971" s="53"/>
      <c r="AT971" s="17" t="s">
        <v>161</v>
      </c>
      <c r="AU971" s="17" t="s">
        <v>81</v>
      </c>
    </row>
    <row r="972" spans="2:65" s="12" customFormat="1">
      <c r="B972" s="144"/>
      <c r="D972" s="145" t="s">
        <v>163</v>
      </c>
      <c r="E972" s="146" t="s">
        <v>19</v>
      </c>
      <c r="F972" s="147" t="s">
        <v>1671</v>
      </c>
      <c r="H972" s="148">
        <v>12.5</v>
      </c>
      <c r="I972" s="149"/>
      <c r="L972" s="144"/>
      <c r="M972" s="150"/>
      <c r="T972" s="151"/>
      <c r="AT972" s="146" t="s">
        <v>163</v>
      </c>
      <c r="AU972" s="146" t="s">
        <v>81</v>
      </c>
      <c r="AV972" s="12" t="s">
        <v>81</v>
      </c>
      <c r="AW972" s="12" t="s">
        <v>33</v>
      </c>
      <c r="AX972" s="12" t="s">
        <v>79</v>
      </c>
      <c r="AY972" s="146" t="s">
        <v>152</v>
      </c>
    </row>
    <row r="973" spans="2:65" s="1" customFormat="1" ht="62.7" customHeight="1">
      <c r="B973" s="32"/>
      <c r="C973" s="127" t="s">
        <v>1672</v>
      </c>
      <c r="D973" s="127" t="s">
        <v>154</v>
      </c>
      <c r="E973" s="128" t="s">
        <v>1673</v>
      </c>
      <c r="F973" s="129" t="s">
        <v>1674</v>
      </c>
      <c r="G973" s="130" t="s">
        <v>157</v>
      </c>
      <c r="H973" s="131">
        <v>476.625</v>
      </c>
      <c r="I973" s="132"/>
      <c r="J973" s="133">
        <f>ROUND(I973*H973,2)</f>
        <v>0</v>
      </c>
      <c r="K973" s="129" t="s">
        <v>158</v>
      </c>
      <c r="L973" s="32"/>
      <c r="M973" s="134" t="s">
        <v>19</v>
      </c>
      <c r="N973" s="135" t="s">
        <v>42</v>
      </c>
      <c r="P973" s="136">
        <f>O973*H973</f>
        <v>0</v>
      </c>
      <c r="Q973" s="136">
        <v>6.6100000000000004E-3</v>
      </c>
      <c r="R973" s="136">
        <f>Q973*H973</f>
        <v>3.1504912500000004</v>
      </c>
      <c r="S973" s="136">
        <v>0</v>
      </c>
      <c r="T973" s="137">
        <f>S973*H973</f>
        <v>0</v>
      </c>
      <c r="AR973" s="138" t="s">
        <v>248</v>
      </c>
      <c r="AT973" s="138" t="s">
        <v>154</v>
      </c>
      <c r="AU973" s="138" t="s">
        <v>81</v>
      </c>
      <c r="AY973" s="17" t="s">
        <v>152</v>
      </c>
      <c r="BE973" s="139">
        <f>IF(N973="základní",J973,0)</f>
        <v>0</v>
      </c>
      <c r="BF973" s="139">
        <f>IF(N973="snížená",J973,0)</f>
        <v>0</v>
      </c>
      <c r="BG973" s="139">
        <f>IF(N973="zákl. přenesená",J973,0)</f>
        <v>0</v>
      </c>
      <c r="BH973" s="139">
        <f>IF(N973="sníž. přenesená",J973,0)</f>
        <v>0</v>
      </c>
      <c r="BI973" s="139">
        <f>IF(N973="nulová",J973,0)</f>
        <v>0</v>
      </c>
      <c r="BJ973" s="17" t="s">
        <v>79</v>
      </c>
      <c r="BK973" s="139">
        <f>ROUND(I973*H973,2)</f>
        <v>0</v>
      </c>
      <c r="BL973" s="17" t="s">
        <v>248</v>
      </c>
      <c r="BM973" s="138" t="s">
        <v>1675</v>
      </c>
    </row>
    <row r="974" spans="2:65" s="1" customFormat="1">
      <c r="B974" s="32"/>
      <c r="D974" s="140" t="s">
        <v>161</v>
      </c>
      <c r="F974" s="141" t="s">
        <v>1676</v>
      </c>
      <c r="I974" s="142"/>
      <c r="L974" s="32"/>
      <c r="M974" s="143"/>
      <c r="T974" s="53"/>
      <c r="AT974" s="17" t="s">
        <v>161</v>
      </c>
      <c r="AU974" s="17" t="s">
        <v>81</v>
      </c>
    </row>
    <row r="975" spans="2:65" s="12" customFormat="1">
      <c r="B975" s="144"/>
      <c r="D975" s="145" t="s">
        <v>163</v>
      </c>
      <c r="E975" s="146" t="s">
        <v>19</v>
      </c>
      <c r="F975" s="147" t="s">
        <v>1319</v>
      </c>
      <c r="H975" s="148">
        <v>465</v>
      </c>
      <c r="I975" s="149"/>
      <c r="L975" s="144"/>
      <c r="M975" s="150"/>
      <c r="T975" s="151"/>
      <c r="AT975" s="146" t="s">
        <v>163</v>
      </c>
      <c r="AU975" s="146" t="s">
        <v>81</v>
      </c>
      <c r="AV975" s="12" t="s">
        <v>81</v>
      </c>
      <c r="AW975" s="12" t="s">
        <v>33</v>
      </c>
      <c r="AX975" s="12" t="s">
        <v>79</v>
      </c>
      <c r="AY975" s="146" t="s">
        <v>152</v>
      </c>
    </row>
    <row r="976" spans="2:65" s="12" customFormat="1">
      <c r="B976" s="144"/>
      <c r="D976" s="145" t="s">
        <v>163</v>
      </c>
      <c r="F976" s="147" t="s">
        <v>1677</v>
      </c>
      <c r="H976" s="148">
        <v>476.625</v>
      </c>
      <c r="I976" s="149"/>
      <c r="L976" s="144"/>
      <c r="M976" s="150"/>
      <c r="T976" s="151"/>
      <c r="AT976" s="146" t="s">
        <v>163</v>
      </c>
      <c r="AU976" s="146" t="s">
        <v>81</v>
      </c>
      <c r="AV976" s="12" t="s">
        <v>81</v>
      </c>
      <c r="AW976" s="12" t="s">
        <v>4</v>
      </c>
      <c r="AX976" s="12" t="s">
        <v>79</v>
      </c>
      <c r="AY976" s="146" t="s">
        <v>152</v>
      </c>
    </row>
    <row r="977" spans="2:65" s="1" customFormat="1" ht="44.25" customHeight="1">
      <c r="B977" s="32"/>
      <c r="C977" s="127" t="s">
        <v>1678</v>
      </c>
      <c r="D977" s="127" t="s">
        <v>154</v>
      </c>
      <c r="E977" s="128" t="s">
        <v>1679</v>
      </c>
      <c r="F977" s="129" t="s">
        <v>1680</v>
      </c>
      <c r="G977" s="130" t="s">
        <v>344</v>
      </c>
      <c r="H977" s="131">
        <v>20.6</v>
      </c>
      <c r="I977" s="132"/>
      <c r="J977" s="133">
        <f>ROUND(I977*H977,2)</f>
        <v>0</v>
      </c>
      <c r="K977" s="129" t="s">
        <v>158</v>
      </c>
      <c r="L977" s="32"/>
      <c r="M977" s="134" t="s">
        <v>19</v>
      </c>
      <c r="N977" s="135" t="s">
        <v>42</v>
      </c>
      <c r="P977" s="136">
        <f>O977*H977</f>
        <v>0</v>
      </c>
      <c r="Q977" s="136">
        <v>4.0600000000000002E-3</v>
      </c>
      <c r="R977" s="136">
        <f>Q977*H977</f>
        <v>8.3636000000000016E-2</v>
      </c>
      <c r="S977" s="136">
        <v>0</v>
      </c>
      <c r="T977" s="137">
        <f>S977*H977</f>
        <v>0</v>
      </c>
      <c r="AR977" s="138" t="s">
        <v>248</v>
      </c>
      <c r="AT977" s="138" t="s">
        <v>154</v>
      </c>
      <c r="AU977" s="138" t="s">
        <v>81</v>
      </c>
      <c r="AY977" s="17" t="s">
        <v>152</v>
      </c>
      <c r="BE977" s="139">
        <f>IF(N977="základní",J977,0)</f>
        <v>0</v>
      </c>
      <c r="BF977" s="139">
        <f>IF(N977="snížená",J977,0)</f>
        <v>0</v>
      </c>
      <c r="BG977" s="139">
        <f>IF(N977="zákl. přenesená",J977,0)</f>
        <v>0</v>
      </c>
      <c r="BH977" s="139">
        <f>IF(N977="sníž. přenesená",J977,0)</f>
        <v>0</v>
      </c>
      <c r="BI977" s="139">
        <f>IF(N977="nulová",J977,0)</f>
        <v>0</v>
      </c>
      <c r="BJ977" s="17" t="s">
        <v>79</v>
      </c>
      <c r="BK977" s="139">
        <f>ROUND(I977*H977,2)</f>
        <v>0</v>
      </c>
      <c r="BL977" s="17" t="s">
        <v>248</v>
      </c>
      <c r="BM977" s="138" t="s">
        <v>1681</v>
      </c>
    </row>
    <row r="978" spans="2:65" s="1" customFormat="1">
      <c r="B978" s="32"/>
      <c r="D978" s="140" t="s">
        <v>161</v>
      </c>
      <c r="F978" s="141" t="s">
        <v>1682</v>
      </c>
      <c r="I978" s="142"/>
      <c r="L978" s="32"/>
      <c r="M978" s="143"/>
      <c r="T978" s="53"/>
      <c r="AT978" s="17" t="s">
        <v>161</v>
      </c>
      <c r="AU978" s="17" t="s">
        <v>81</v>
      </c>
    </row>
    <row r="979" spans="2:65" s="12" customFormat="1">
      <c r="B979" s="144"/>
      <c r="D979" s="145" t="s">
        <v>163</v>
      </c>
      <c r="E979" s="146" t="s">
        <v>19</v>
      </c>
      <c r="F979" s="147" t="s">
        <v>1683</v>
      </c>
      <c r="H979" s="148">
        <v>20.6</v>
      </c>
      <c r="I979" s="149"/>
      <c r="L979" s="144"/>
      <c r="M979" s="150"/>
      <c r="T979" s="151"/>
      <c r="AT979" s="146" t="s">
        <v>163</v>
      </c>
      <c r="AU979" s="146" t="s">
        <v>81</v>
      </c>
      <c r="AV979" s="12" t="s">
        <v>81</v>
      </c>
      <c r="AW979" s="12" t="s">
        <v>33</v>
      </c>
      <c r="AX979" s="12" t="s">
        <v>79</v>
      </c>
      <c r="AY979" s="146" t="s">
        <v>152</v>
      </c>
    </row>
    <row r="980" spans="2:65" s="1" customFormat="1" ht="33" customHeight="1">
      <c r="B980" s="32"/>
      <c r="C980" s="127" t="s">
        <v>1684</v>
      </c>
      <c r="D980" s="127" t="s">
        <v>154</v>
      </c>
      <c r="E980" s="128" t="s">
        <v>1685</v>
      </c>
      <c r="F980" s="129" t="s">
        <v>1686</v>
      </c>
      <c r="G980" s="130" t="s">
        <v>344</v>
      </c>
      <c r="H980" s="131">
        <v>41</v>
      </c>
      <c r="I980" s="132"/>
      <c r="J980" s="133">
        <f>ROUND(I980*H980,2)</f>
        <v>0</v>
      </c>
      <c r="K980" s="129" t="s">
        <v>158</v>
      </c>
      <c r="L980" s="32"/>
      <c r="M980" s="134" t="s">
        <v>19</v>
      </c>
      <c r="N980" s="135" t="s">
        <v>42</v>
      </c>
      <c r="P980" s="136">
        <f>O980*H980</f>
        <v>0</v>
      </c>
      <c r="Q980" s="136">
        <v>2.1800000000000001E-3</v>
      </c>
      <c r="R980" s="136">
        <f>Q980*H980</f>
        <v>8.9380000000000001E-2</v>
      </c>
      <c r="S980" s="136">
        <v>0</v>
      </c>
      <c r="T980" s="137">
        <f>S980*H980</f>
        <v>0</v>
      </c>
      <c r="AR980" s="138" t="s">
        <v>248</v>
      </c>
      <c r="AT980" s="138" t="s">
        <v>154</v>
      </c>
      <c r="AU980" s="138" t="s">
        <v>81</v>
      </c>
      <c r="AY980" s="17" t="s">
        <v>152</v>
      </c>
      <c r="BE980" s="139">
        <f>IF(N980="základní",J980,0)</f>
        <v>0</v>
      </c>
      <c r="BF980" s="139">
        <f>IF(N980="snížená",J980,0)</f>
        <v>0</v>
      </c>
      <c r="BG980" s="139">
        <f>IF(N980="zákl. přenesená",J980,0)</f>
        <v>0</v>
      </c>
      <c r="BH980" s="139">
        <f>IF(N980="sníž. přenesená",J980,0)</f>
        <v>0</v>
      </c>
      <c r="BI980" s="139">
        <f>IF(N980="nulová",J980,0)</f>
        <v>0</v>
      </c>
      <c r="BJ980" s="17" t="s">
        <v>79</v>
      </c>
      <c r="BK980" s="139">
        <f>ROUND(I980*H980,2)</f>
        <v>0</v>
      </c>
      <c r="BL980" s="17" t="s">
        <v>248</v>
      </c>
      <c r="BM980" s="138" t="s">
        <v>1687</v>
      </c>
    </row>
    <row r="981" spans="2:65" s="1" customFormat="1">
      <c r="B981" s="32"/>
      <c r="D981" s="140" t="s">
        <v>161</v>
      </c>
      <c r="F981" s="141" t="s">
        <v>1688</v>
      </c>
      <c r="I981" s="142"/>
      <c r="L981" s="32"/>
      <c r="M981" s="143"/>
      <c r="T981" s="53"/>
      <c r="AT981" s="17" t="s">
        <v>161</v>
      </c>
      <c r="AU981" s="17" t="s">
        <v>81</v>
      </c>
    </row>
    <row r="982" spans="2:65" s="12" customFormat="1">
      <c r="B982" s="144"/>
      <c r="D982" s="145" t="s">
        <v>163</v>
      </c>
      <c r="E982" s="146" t="s">
        <v>19</v>
      </c>
      <c r="F982" s="147" t="s">
        <v>420</v>
      </c>
      <c r="H982" s="148">
        <v>41</v>
      </c>
      <c r="I982" s="149"/>
      <c r="L982" s="144"/>
      <c r="M982" s="150"/>
      <c r="T982" s="151"/>
      <c r="AT982" s="146" t="s">
        <v>163</v>
      </c>
      <c r="AU982" s="146" t="s">
        <v>81</v>
      </c>
      <c r="AV982" s="12" t="s">
        <v>81</v>
      </c>
      <c r="AW982" s="12" t="s">
        <v>33</v>
      </c>
      <c r="AX982" s="12" t="s">
        <v>79</v>
      </c>
      <c r="AY982" s="146" t="s">
        <v>152</v>
      </c>
    </row>
    <row r="983" spans="2:65" s="1" customFormat="1" ht="37.799999999999997" customHeight="1">
      <c r="B983" s="32"/>
      <c r="C983" s="127" t="s">
        <v>1689</v>
      </c>
      <c r="D983" s="127" t="s">
        <v>154</v>
      </c>
      <c r="E983" s="128" t="s">
        <v>1690</v>
      </c>
      <c r="F983" s="129" t="s">
        <v>1691</v>
      </c>
      <c r="G983" s="130" t="s">
        <v>344</v>
      </c>
      <c r="H983" s="131">
        <v>67</v>
      </c>
      <c r="I983" s="132"/>
      <c r="J983" s="133">
        <f>ROUND(I983*H983,2)</f>
        <v>0</v>
      </c>
      <c r="K983" s="129" t="s">
        <v>158</v>
      </c>
      <c r="L983" s="32"/>
      <c r="M983" s="134" t="s">
        <v>19</v>
      </c>
      <c r="N983" s="135" t="s">
        <v>42</v>
      </c>
      <c r="P983" s="136">
        <f>O983*H983</f>
        <v>0</v>
      </c>
      <c r="Q983" s="136">
        <v>2.9739499999999999E-3</v>
      </c>
      <c r="R983" s="136">
        <f>Q983*H983</f>
        <v>0.19925465000000001</v>
      </c>
      <c r="S983" s="136">
        <v>0</v>
      </c>
      <c r="T983" s="137">
        <f>S983*H983</f>
        <v>0</v>
      </c>
      <c r="AR983" s="138" t="s">
        <v>248</v>
      </c>
      <c r="AT983" s="138" t="s">
        <v>154</v>
      </c>
      <c r="AU983" s="138" t="s">
        <v>81</v>
      </c>
      <c r="AY983" s="17" t="s">
        <v>152</v>
      </c>
      <c r="BE983" s="139">
        <f>IF(N983="základní",J983,0)</f>
        <v>0</v>
      </c>
      <c r="BF983" s="139">
        <f>IF(N983="snížená",J983,0)</f>
        <v>0</v>
      </c>
      <c r="BG983" s="139">
        <f>IF(N983="zákl. přenesená",J983,0)</f>
        <v>0</v>
      </c>
      <c r="BH983" s="139">
        <f>IF(N983="sníž. přenesená",J983,0)</f>
        <v>0</v>
      </c>
      <c r="BI983" s="139">
        <f>IF(N983="nulová",J983,0)</f>
        <v>0</v>
      </c>
      <c r="BJ983" s="17" t="s">
        <v>79</v>
      </c>
      <c r="BK983" s="139">
        <f>ROUND(I983*H983,2)</f>
        <v>0</v>
      </c>
      <c r="BL983" s="17" t="s">
        <v>248</v>
      </c>
      <c r="BM983" s="138" t="s">
        <v>1692</v>
      </c>
    </row>
    <row r="984" spans="2:65" s="1" customFormat="1">
      <c r="B984" s="32"/>
      <c r="D984" s="140" t="s">
        <v>161</v>
      </c>
      <c r="F984" s="141" t="s">
        <v>1693</v>
      </c>
      <c r="I984" s="142"/>
      <c r="L984" s="32"/>
      <c r="M984" s="143"/>
      <c r="T984" s="53"/>
      <c r="AT984" s="17" t="s">
        <v>161</v>
      </c>
      <c r="AU984" s="17" t="s">
        <v>81</v>
      </c>
    </row>
    <row r="985" spans="2:65" s="12" customFormat="1">
      <c r="B985" s="144"/>
      <c r="D985" s="145" t="s">
        <v>163</v>
      </c>
      <c r="E985" s="146" t="s">
        <v>19</v>
      </c>
      <c r="F985" s="147" t="s">
        <v>589</v>
      </c>
      <c r="H985" s="148">
        <v>67</v>
      </c>
      <c r="I985" s="149"/>
      <c r="L985" s="144"/>
      <c r="M985" s="150"/>
      <c r="T985" s="151"/>
      <c r="AT985" s="146" t="s">
        <v>163</v>
      </c>
      <c r="AU985" s="146" t="s">
        <v>81</v>
      </c>
      <c r="AV985" s="12" t="s">
        <v>81</v>
      </c>
      <c r="AW985" s="12" t="s">
        <v>33</v>
      </c>
      <c r="AX985" s="12" t="s">
        <v>79</v>
      </c>
      <c r="AY985" s="146" t="s">
        <v>152</v>
      </c>
    </row>
    <row r="986" spans="2:65" s="1" customFormat="1" ht="37.799999999999997" customHeight="1">
      <c r="B986" s="32"/>
      <c r="C986" s="127" t="s">
        <v>1694</v>
      </c>
      <c r="D986" s="127" t="s">
        <v>154</v>
      </c>
      <c r="E986" s="128" t="s">
        <v>1695</v>
      </c>
      <c r="F986" s="129" t="s">
        <v>1696</v>
      </c>
      <c r="G986" s="130" t="s">
        <v>344</v>
      </c>
      <c r="H986" s="131">
        <v>29.5</v>
      </c>
      <c r="I986" s="132"/>
      <c r="J986" s="133">
        <f>ROUND(I986*H986,2)</f>
        <v>0</v>
      </c>
      <c r="K986" s="129" t="s">
        <v>158</v>
      </c>
      <c r="L986" s="32"/>
      <c r="M986" s="134" t="s">
        <v>19</v>
      </c>
      <c r="N986" s="135" t="s">
        <v>42</v>
      </c>
      <c r="P986" s="136">
        <f>O986*H986</f>
        <v>0</v>
      </c>
      <c r="Q986" s="136">
        <v>2.9099999999999998E-3</v>
      </c>
      <c r="R986" s="136">
        <f>Q986*H986</f>
        <v>8.5844999999999991E-2</v>
      </c>
      <c r="S986" s="136">
        <v>0</v>
      </c>
      <c r="T986" s="137">
        <f>S986*H986</f>
        <v>0</v>
      </c>
      <c r="AR986" s="138" t="s">
        <v>248</v>
      </c>
      <c r="AT986" s="138" t="s">
        <v>154</v>
      </c>
      <c r="AU986" s="138" t="s">
        <v>81</v>
      </c>
      <c r="AY986" s="17" t="s">
        <v>152</v>
      </c>
      <c r="BE986" s="139">
        <f>IF(N986="základní",J986,0)</f>
        <v>0</v>
      </c>
      <c r="BF986" s="139">
        <f>IF(N986="snížená",J986,0)</f>
        <v>0</v>
      </c>
      <c r="BG986" s="139">
        <f>IF(N986="zákl. přenesená",J986,0)</f>
        <v>0</v>
      </c>
      <c r="BH986" s="139">
        <f>IF(N986="sníž. přenesená",J986,0)</f>
        <v>0</v>
      </c>
      <c r="BI986" s="139">
        <f>IF(N986="nulová",J986,0)</f>
        <v>0</v>
      </c>
      <c r="BJ986" s="17" t="s">
        <v>79</v>
      </c>
      <c r="BK986" s="139">
        <f>ROUND(I986*H986,2)</f>
        <v>0</v>
      </c>
      <c r="BL986" s="17" t="s">
        <v>248</v>
      </c>
      <c r="BM986" s="138" t="s">
        <v>1697</v>
      </c>
    </row>
    <row r="987" spans="2:65" s="1" customFormat="1">
      <c r="B987" s="32"/>
      <c r="D987" s="140" t="s">
        <v>161</v>
      </c>
      <c r="F987" s="141" t="s">
        <v>1698</v>
      </c>
      <c r="I987" s="142"/>
      <c r="L987" s="32"/>
      <c r="M987" s="143"/>
      <c r="T987" s="53"/>
      <c r="AT987" s="17" t="s">
        <v>161</v>
      </c>
      <c r="AU987" s="17" t="s">
        <v>81</v>
      </c>
    </row>
    <row r="988" spans="2:65" s="12" customFormat="1">
      <c r="B988" s="144"/>
      <c r="D988" s="145" t="s">
        <v>163</v>
      </c>
      <c r="E988" s="146" t="s">
        <v>19</v>
      </c>
      <c r="F988" s="147" t="s">
        <v>1699</v>
      </c>
      <c r="H988" s="148">
        <v>29.5</v>
      </c>
      <c r="I988" s="149"/>
      <c r="L988" s="144"/>
      <c r="M988" s="150"/>
      <c r="T988" s="151"/>
      <c r="AT988" s="146" t="s">
        <v>163</v>
      </c>
      <c r="AU988" s="146" t="s">
        <v>81</v>
      </c>
      <c r="AV988" s="12" t="s">
        <v>81</v>
      </c>
      <c r="AW988" s="12" t="s">
        <v>33</v>
      </c>
      <c r="AX988" s="12" t="s">
        <v>79</v>
      </c>
      <c r="AY988" s="146" t="s">
        <v>152</v>
      </c>
    </row>
    <row r="989" spans="2:65" s="1" customFormat="1" ht="37.799999999999997" customHeight="1">
      <c r="B989" s="32"/>
      <c r="C989" s="127" t="s">
        <v>1700</v>
      </c>
      <c r="D989" s="127" t="s">
        <v>154</v>
      </c>
      <c r="E989" s="128" t="s">
        <v>1701</v>
      </c>
      <c r="F989" s="129" t="s">
        <v>1702</v>
      </c>
      <c r="G989" s="130" t="s">
        <v>344</v>
      </c>
      <c r="H989" s="131">
        <v>29.6</v>
      </c>
      <c r="I989" s="132"/>
      <c r="J989" s="133">
        <f>ROUND(I989*H989,2)</f>
        <v>0</v>
      </c>
      <c r="K989" s="129" t="s">
        <v>158</v>
      </c>
      <c r="L989" s="32"/>
      <c r="M989" s="134" t="s">
        <v>19</v>
      </c>
      <c r="N989" s="135" t="s">
        <v>42</v>
      </c>
      <c r="P989" s="136">
        <f>O989*H989</f>
        <v>0</v>
      </c>
      <c r="Q989" s="136">
        <v>3.5799999999999998E-3</v>
      </c>
      <c r="R989" s="136">
        <f>Q989*H989</f>
        <v>0.10596800000000001</v>
      </c>
      <c r="S989" s="136">
        <v>0</v>
      </c>
      <c r="T989" s="137">
        <f>S989*H989</f>
        <v>0</v>
      </c>
      <c r="AR989" s="138" t="s">
        <v>248</v>
      </c>
      <c r="AT989" s="138" t="s">
        <v>154</v>
      </c>
      <c r="AU989" s="138" t="s">
        <v>81</v>
      </c>
      <c r="AY989" s="17" t="s">
        <v>152</v>
      </c>
      <c r="BE989" s="139">
        <f>IF(N989="základní",J989,0)</f>
        <v>0</v>
      </c>
      <c r="BF989" s="139">
        <f>IF(N989="snížená",J989,0)</f>
        <v>0</v>
      </c>
      <c r="BG989" s="139">
        <f>IF(N989="zákl. přenesená",J989,0)</f>
        <v>0</v>
      </c>
      <c r="BH989" s="139">
        <f>IF(N989="sníž. přenesená",J989,0)</f>
        <v>0</v>
      </c>
      <c r="BI989" s="139">
        <f>IF(N989="nulová",J989,0)</f>
        <v>0</v>
      </c>
      <c r="BJ989" s="17" t="s">
        <v>79</v>
      </c>
      <c r="BK989" s="139">
        <f>ROUND(I989*H989,2)</f>
        <v>0</v>
      </c>
      <c r="BL989" s="17" t="s">
        <v>248</v>
      </c>
      <c r="BM989" s="138" t="s">
        <v>1703</v>
      </c>
    </row>
    <row r="990" spans="2:65" s="1" customFormat="1">
      <c r="B990" s="32"/>
      <c r="D990" s="140" t="s">
        <v>161</v>
      </c>
      <c r="F990" s="141" t="s">
        <v>1704</v>
      </c>
      <c r="I990" s="142"/>
      <c r="L990" s="32"/>
      <c r="M990" s="143"/>
      <c r="T990" s="53"/>
      <c r="AT990" s="17" t="s">
        <v>161</v>
      </c>
      <c r="AU990" s="17" t="s">
        <v>81</v>
      </c>
    </row>
    <row r="991" spans="2:65" s="14" customFormat="1">
      <c r="B991" s="170"/>
      <c r="D991" s="145" t="s">
        <v>163</v>
      </c>
      <c r="E991" s="171" t="s">
        <v>19</v>
      </c>
      <c r="F991" s="172" t="s">
        <v>1705</v>
      </c>
      <c r="H991" s="171" t="s">
        <v>19</v>
      </c>
      <c r="I991" s="173"/>
      <c r="L991" s="170"/>
      <c r="M991" s="174"/>
      <c r="T991" s="175"/>
      <c r="AT991" s="171" t="s">
        <v>163</v>
      </c>
      <c r="AU991" s="171" t="s">
        <v>81</v>
      </c>
      <c r="AV991" s="14" t="s">
        <v>79</v>
      </c>
      <c r="AW991" s="14" t="s">
        <v>33</v>
      </c>
      <c r="AX991" s="14" t="s">
        <v>71</v>
      </c>
      <c r="AY991" s="171" t="s">
        <v>152</v>
      </c>
    </row>
    <row r="992" spans="2:65" s="12" customFormat="1">
      <c r="B992" s="144"/>
      <c r="D992" s="145" t="s">
        <v>163</v>
      </c>
      <c r="E992" s="146" t="s">
        <v>19</v>
      </c>
      <c r="F992" s="147" t="s">
        <v>1706</v>
      </c>
      <c r="H992" s="148">
        <v>16.600000000000001</v>
      </c>
      <c r="I992" s="149"/>
      <c r="L992" s="144"/>
      <c r="M992" s="150"/>
      <c r="T992" s="151"/>
      <c r="AT992" s="146" t="s">
        <v>163</v>
      </c>
      <c r="AU992" s="146" t="s">
        <v>81</v>
      </c>
      <c r="AV992" s="12" t="s">
        <v>81</v>
      </c>
      <c r="AW992" s="12" t="s">
        <v>33</v>
      </c>
      <c r="AX992" s="12" t="s">
        <v>71</v>
      </c>
      <c r="AY992" s="146" t="s">
        <v>152</v>
      </c>
    </row>
    <row r="993" spans="2:65" s="12" customFormat="1">
      <c r="B993" s="144"/>
      <c r="D993" s="145" t="s">
        <v>163</v>
      </c>
      <c r="E993" s="146" t="s">
        <v>19</v>
      </c>
      <c r="F993" s="147" t="s">
        <v>1707</v>
      </c>
      <c r="H993" s="148">
        <v>13</v>
      </c>
      <c r="I993" s="149"/>
      <c r="L993" s="144"/>
      <c r="M993" s="150"/>
      <c r="T993" s="151"/>
      <c r="AT993" s="146" t="s">
        <v>163</v>
      </c>
      <c r="AU993" s="146" t="s">
        <v>81</v>
      </c>
      <c r="AV993" s="12" t="s">
        <v>81</v>
      </c>
      <c r="AW993" s="12" t="s">
        <v>33</v>
      </c>
      <c r="AX993" s="12" t="s">
        <v>71</v>
      </c>
      <c r="AY993" s="146" t="s">
        <v>152</v>
      </c>
    </row>
    <row r="994" spans="2:65" s="13" customFormat="1">
      <c r="B994" s="152"/>
      <c r="D994" s="145" t="s">
        <v>163</v>
      </c>
      <c r="E994" s="153" t="s">
        <v>19</v>
      </c>
      <c r="F994" s="154" t="s">
        <v>281</v>
      </c>
      <c r="H994" s="155">
        <v>29.6</v>
      </c>
      <c r="I994" s="156"/>
      <c r="L994" s="152"/>
      <c r="M994" s="157"/>
      <c r="T994" s="158"/>
      <c r="AT994" s="153" t="s">
        <v>163</v>
      </c>
      <c r="AU994" s="153" t="s">
        <v>81</v>
      </c>
      <c r="AV994" s="13" t="s">
        <v>159</v>
      </c>
      <c r="AW994" s="13" t="s">
        <v>33</v>
      </c>
      <c r="AX994" s="13" t="s">
        <v>79</v>
      </c>
      <c r="AY994" s="153" t="s">
        <v>152</v>
      </c>
    </row>
    <row r="995" spans="2:65" s="1" customFormat="1" ht="44.25" customHeight="1">
      <c r="B995" s="32"/>
      <c r="C995" s="127" t="s">
        <v>1708</v>
      </c>
      <c r="D995" s="127" t="s">
        <v>154</v>
      </c>
      <c r="E995" s="128" t="s">
        <v>1709</v>
      </c>
      <c r="F995" s="129" t="s">
        <v>1710</v>
      </c>
      <c r="G995" s="130" t="s">
        <v>344</v>
      </c>
      <c r="H995" s="131">
        <v>21</v>
      </c>
      <c r="I995" s="132"/>
      <c r="J995" s="133">
        <f>ROUND(I995*H995,2)</f>
        <v>0</v>
      </c>
      <c r="K995" s="129" t="s">
        <v>158</v>
      </c>
      <c r="L995" s="32"/>
      <c r="M995" s="134" t="s">
        <v>19</v>
      </c>
      <c r="N995" s="135" t="s">
        <v>42</v>
      </c>
      <c r="P995" s="136">
        <f>O995*H995</f>
        <v>0</v>
      </c>
      <c r="Q995" s="136">
        <v>5.3800000000000002E-3</v>
      </c>
      <c r="R995" s="136">
        <f>Q995*H995</f>
        <v>0.11298000000000001</v>
      </c>
      <c r="S995" s="136">
        <v>0</v>
      </c>
      <c r="T995" s="137">
        <f>S995*H995</f>
        <v>0</v>
      </c>
      <c r="AR995" s="138" t="s">
        <v>248</v>
      </c>
      <c r="AT995" s="138" t="s">
        <v>154</v>
      </c>
      <c r="AU995" s="138" t="s">
        <v>81</v>
      </c>
      <c r="AY995" s="17" t="s">
        <v>152</v>
      </c>
      <c r="BE995" s="139">
        <f>IF(N995="základní",J995,0)</f>
        <v>0</v>
      </c>
      <c r="BF995" s="139">
        <f>IF(N995="snížená",J995,0)</f>
        <v>0</v>
      </c>
      <c r="BG995" s="139">
        <f>IF(N995="zákl. přenesená",J995,0)</f>
        <v>0</v>
      </c>
      <c r="BH995" s="139">
        <f>IF(N995="sníž. přenesená",J995,0)</f>
        <v>0</v>
      </c>
      <c r="BI995" s="139">
        <f>IF(N995="nulová",J995,0)</f>
        <v>0</v>
      </c>
      <c r="BJ995" s="17" t="s">
        <v>79</v>
      </c>
      <c r="BK995" s="139">
        <f>ROUND(I995*H995,2)</f>
        <v>0</v>
      </c>
      <c r="BL995" s="17" t="s">
        <v>248</v>
      </c>
      <c r="BM995" s="138" t="s">
        <v>1711</v>
      </c>
    </row>
    <row r="996" spans="2:65" s="1" customFormat="1">
      <c r="B996" s="32"/>
      <c r="D996" s="140" t="s">
        <v>161</v>
      </c>
      <c r="F996" s="141" t="s">
        <v>1712</v>
      </c>
      <c r="I996" s="142"/>
      <c r="L996" s="32"/>
      <c r="M996" s="143"/>
      <c r="T996" s="53"/>
      <c r="AT996" s="17" t="s">
        <v>161</v>
      </c>
      <c r="AU996" s="17" t="s">
        <v>81</v>
      </c>
    </row>
    <row r="997" spans="2:65" s="12" customFormat="1">
      <c r="B997" s="144"/>
      <c r="D997" s="145" t="s">
        <v>163</v>
      </c>
      <c r="E997" s="146" t="s">
        <v>19</v>
      </c>
      <c r="F997" s="147" t="s">
        <v>7</v>
      </c>
      <c r="H997" s="148">
        <v>21</v>
      </c>
      <c r="I997" s="149"/>
      <c r="L997" s="144"/>
      <c r="M997" s="150"/>
      <c r="T997" s="151"/>
      <c r="AT997" s="146" t="s">
        <v>163</v>
      </c>
      <c r="AU997" s="146" t="s">
        <v>81</v>
      </c>
      <c r="AV997" s="12" t="s">
        <v>81</v>
      </c>
      <c r="AW997" s="12" t="s">
        <v>33</v>
      </c>
      <c r="AX997" s="12" t="s">
        <v>79</v>
      </c>
      <c r="AY997" s="146" t="s">
        <v>152</v>
      </c>
    </row>
    <row r="998" spans="2:65" s="1" customFormat="1" ht="37.799999999999997" customHeight="1">
      <c r="B998" s="32"/>
      <c r="C998" s="127" t="s">
        <v>1713</v>
      </c>
      <c r="D998" s="127" t="s">
        <v>154</v>
      </c>
      <c r="E998" s="128" t="s">
        <v>1714</v>
      </c>
      <c r="F998" s="129" t="s">
        <v>1715</v>
      </c>
      <c r="G998" s="130" t="s">
        <v>157</v>
      </c>
      <c r="H998" s="131">
        <v>28.367999999999999</v>
      </c>
      <c r="I998" s="132"/>
      <c r="J998" s="133">
        <f>ROUND(I998*H998,2)</f>
        <v>0</v>
      </c>
      <c r="K998" s="129" t="s">
        <v>158</v>
      </c>
      <c r="L998" s="32"/>
      <c r="M998" s="134" t="s">
        <v>19</v>
      </c>
      <c r="N998" s="135" t="s">
        <v>42</v>
      </c>
      <c r="P998" s="136">
        <f>O998*H998</f>
        <v>0</v>
      </c>
      <c r="Q998" s="136">
        <v>1.0788600000000001E-2</v>
      </c>
      <c r="R998" s="136">
        <f>Q998*H998</f>
        <v>0.30605100480000003</v>
      </c>
      <c r="S998" s="136">
        <v>0</v>
      </c>
      <c r="T998" s="137">
        <f>S998*H998</f>
        <v>0</v>
      </c>
      <c r="AR998" s="138" t="s">
        <v>248</v>
      </c>
      <c r="AT998" s="138" t="s">
        <v>154</v>
      </c>
      <c r="AU998" s="138" t="s">
        <v>81</v>
      </c>
      <c r="AY998" s="17" t="s">
        <v>152</v>
      </c>
      <c r="BE998" s="139">
        <f>IF(N998="základní",J998,0)</f>
        <v>0</v>
      </c>
      <c r="BF998" s="139">
        <f>IF(N998="snížená",J998,0)</f>
        <v>0</v>
      </c>
      <c r="BG998" s="139">
        <f>IF(N998="zákl. přenesená",J998,0)</f>
        <v>0</v>
      </c>
      <c r="BH998" s="139">
        <f>IF(N998="sníž. přenesená",J998,0)</f>
        <v>0</v>
      </c>
      <c r="BI998" s="139">
        <f>IF(N998="nulová",J998,0)</f>
        <v>0</v>
      </c>
      <c r="BJ998" s="17" t="s">
        <v>79</v>
      </c>
      <c r="BK998" s="139">
        <f>ROUND(I998*H998,2)</f>
        <v>0</v>
      </c>
      <c r="BL998" s="17" t="s">
        <v>248</v>
      </c>
      <c r="BM998" s="138" t="s">
        <v>1716</v>
      </c>
    </row>
    <row r="999" spans="2:65" s="1" customFormat="1">
      <c r="B999" s="32"/>
      <c r="D999" s="140" t="s">
        <v>161</v>
      </c>
      <c r="F999" s="141" t="s">
        <v>1717</v>
      </c>
      <c r="I999" s="142"/>
      <c r="L999" s="32"/>
      <c r="M999" s="143"/>
      <c r="T999" s="53"/>
      <c r="AT999" s="17" t="s">
        <v>161</v>
      </c>
      <c r="AU999" s="17" t="s">
        <v>81</v>
      </c>
    </row>
    <row r="1000" spans="2:65" s="12" customFormat="1">
      <c r="B1000" s="144"/>
      <c r="D1000" s="145" t="s">
        <v>163</v>
      </c>
      <c r="E1000" s="146" t="s">
        <v>19</v>
      </c>
      <c r="F1000" s="147" t="s">
        <v>1718</v>
      </c>
      <c r="H1000" s="148">
        <v>25.728000000000002</v>
      </c>
      <c r="I1000" s="149"/>
      <c r="L1000" s="144"/>
      <c r="M1000" s="150"/>
      <c r="T1000" s="151"/>
      <c r="AT1000" s="146" t="s">
        <v>163</v>
      </c>
      <c r="AU1000" s="146" t="s">
        <v>81</v>
      </c>
      <c r="AV1000" s="12" t="s">
        <v>81</v>
      </c>
      <c r="AW1000" s="12" t="s">
        <v>33</v>
      </c>
      <c r="AX1000" s="12" t="s">
        <v>71</v>
      </c>
      <c r="AY1000" s="146" t="s">
        <v>152</v>
      </c>
    </row>
    <row r="1001" spans="2:65" s="12" customFormat="1">
      <c r="B1001" s="144"/>
      <c r="D1001" s="145" t="s">
        <v>163</v>
      </c>
      <c r="E1001" s="146" t="s">
        <v>19</v>
      </c>
      <c r="F1001" s="147" t="s">
        <v>1719</v>
      </c>
      <c r="H1001" s="148">
        <v>2.64</v>
      </c>
      <c r="I1001" s="149"/>
      <c r="L1001" s="144"/>
      <c r="M1001" s="150"/>
      <c r="T1001" s="151"/>
      <c r="AT1001" s="146" t="s">
        <v>163</v>
      </c>
      <c r="AU1001" s="146" t="s">
        <v>81</v>
      </c>
      <c r="AV1001" s="12" t="s">
        <v>81</v>
      </c>
      <c r="AW1001" s="12" t="s">
        <v>33</v>
      </c>
      <c r="AX1001" s="12" t="s">
        <v>71</v>
      </c>
      <c r="AY1001" s="146" t="s">
        <v>152</v>
      </c>
    </row>
    <row r="1002" spans="2:65" s="13" customFormat="1">
      <c r="B1002" s="152"/>
      <c r="D1002" s="145" t="s">
        <v>163</v>
      </c>
      <c r="E1002" s="153" t="s">
        <v>19</v>
      </c>
      <c r="F1002" s="154" t="s">
        <v>281</v>
      </c>
      <c r="H1002" s="155">
        <v>28.368000000000002</v>
      </c>
      <c r="I1002" s="156"/>
      <c r="L1002" s="152"/>
      <c r="M1002" s="157"/>
      <c r="T1002" s="158"/>
      <c r="AT1002" s="153" t="s">
        <v>163</v>
      </c>
      <c r="AU1002" s="153" t="s">
        <v>81</v>
      </c>
      <c r="AV1002" s="13" t="s">
        <v>159</v>
      </c>
      <c r="AW1002" s="13" t="s">
        <v>33</v>
      </c>
      <c r="AX1002" s="13" t="s">
        <v>79</v>
      </c>
      <c r="AY1002" s="153" t="s">
        <v>152</v>
      </c>
    </row>
    <row r="1003" spans="2:65" s="1" customFormat="1" ht="33" customHeight="1">
      <c r="B1003" s="32"/>
      <c r="C1003" s="127" t="s">
        <v>1720</v>
      </c>
      <c r="D1003" s="127" t="s">
        <v>154</v>
      </c>
      <c r="E1003" s="128" t="s">
        <v>1721</v>
      </c>
      <c r="F1003" s="129" t="s">
        <v>1722</v>
      </c>
      <c r="G1003" s="130" t="s">
        <v>344</v>
      </c>
      <c r="H1003" s="131">
        <v>67</v>
      </c>
      <c r="I1003" s="132"/>
      <c r="J1003" s="133">
        <f>ROUND(I1003*H1003,2)</f>
        <v>0</v>
      </c>
      <c r="K1003" s="129" t="s">
        <v>158</v>
      </c>
      <c r="L1003" s="32"/>
      <c r="M1003" s="134" t="s">
        <v>19</v>
      </c>
      <c r="N1003" s="135" t="s">
        <v>42</v>
      </c>
      <c r="P1003" s="136">
        <f>O1003*H1003</f>
        <v>0</v>
      </c>
      <c r="Q1003" s="136">
        <v>1.6900000000000001E-3</v>
      </c>
      <c r="R1003" s="136">
        <f>Q1003*H1003</f>
        <v>0.11323000000000001</v>
      </c>
      <c r="S1003" s="136">
        <v>0</v>
      </c>
      <c r="T1003" s="137">
        <f>S1003*H1003</f>
        <v>0</v>
      </c>
      <c r="AR1003" s="138" t="s">
        <v>248</v>
      </c>
      <c r="AT1003" s="138" t="s">
        <v>154</v>
      </c>
      <c r="AU1003" s="138" t="s">
        <v>81</v>
      </c>
      <c r="AY1003" s="17" t="s">
        <v>152</v>
      </c>
      <c r="BE1003" s="139">
        <f>IF(N1003="základní",J1003,0)</f>
        <v>0</v>
      </c>
      <c r="BF1003" s="139">
        <f>IF(N1003="snížená",J1003,0)</f>
        <v>0</v>
      </c>
      <c r="BG1003" s="139">
        <f>IF(N1003="zákl. přenesená",J1003,0)</f>
        <v>0</v>
      </c>
      <c r="BH1003" s="139">
        <f>IF(N1003="sníž. přenesená",J1003,0)</f>
        <v>0</v>
      </c>
      <c r="BI1003" s="139">
        <f>IF(N1003="nulová",J1003,0)</f>
        <v>0</v>
      </c>
      <c r="BJ1003" s="17" t="s">
        <v>79</v>
      </c>
      <c r="BK1003" s="139">
        <f>ROUND(I1003*H1003,2)</f>
        <v>0</v>
      </c>
      <c r="BL1003" s="17" t="s">
        <v>248</v>
      </c>
      <c r="BM1003" s="138" t="s">
        <v>1723</v>
      </c>
    </row>
    <row r="1004" spans="2:65" s="1" customFormat="1">
      <c r="B1004" s="32"/>
      <c r="D1004" s="140" t="s">
        <v>161</v>
      </c>
      <c r="F1004" s="141" t="s">
        <v>1724</v>
      </c>
      <c r="I1004" s="142"/>
      <c r="L1004" s="32"/>
      <c r="M1004" s="143"/>
      <c r="T1004" s="53"/>
      <c r="AT1004" s="17" t="s">
        <v>161</v>
      </c>
      <c r="AU1004" s="17" t="s">
        <v>81</v>
      </c>
    </row>
    <row r="1005" spans="2:65" s="12" customFormat="1">
      <c r="B1005" s="144"/>
      <c r="D1005" s="145" t="s">
        <v>163</v>
      </c>
      <c r="E1005" s="146" t="s">
        <v>19</v>
      </c>
      <c r="F1005" s="147" t="s">
        <v>589</v>
      </c>
      <c r="H1005" s="148">
        <v>67</v>
      </c>
      <c r="I1005" s="149"/>
      <c r="L1005" s="144"/>
      <c r="M1005" s="150"/>
      <c r="T1005" s="151"/>
      <c r="AT1005" s="146" t="s">
        <v>163</v>
      </c>
      <c r="AU1005" s="146" t="s">
        <v>81</v>
      </c>
      <c r="AV1005" s="12" t="s">
        <v>81</v>
      </c>
      <c r="AW1005" s="12" t="s">
        <v>33</v>
      </c>
      <c r="AX1005" s="12" t="s">
        <v>79</v>
      </c>
      <c r="AY1005" s="146" t="s">
        <v>152</v>
      </c>
    </row>
    <row r="1006" spans="2:65" s="1" customFormat="1" ht="44.25" customHeight="1">
      <c r="B1006" s="32"/>
      <c r="C1006" s="127" t="s">
        <v>1725</v>
      </c>
      <c r="D1006" s="127" t="s">
        <v>154</v>
      </c>
      <c r="E1006" s="128" t="s">
        <v>1726</v>
      </c>
      <c r="F1006" s="129" t="s">
        <v>1727</v>
      </c>
      <c r="G1006" s="130" t="s">
        <v>284</v>
      </c>
      <c r="H1006" s="131">
        <v>4</v>
      </c>
      <c r="I1006" s="132"/>
      <c r="J1006" s="133">
        <f>ROUND(I1006*H1006,2)</f>
        <v>0</v>
      </c>
      <c r="K1006" s="129" t="s">
        <v>158</v>
      </c>
      <c r="L1006" s="32"/>
      <c r="M1006" s="134" t="s">
        <v>19</v>
      </c>
      <c r="N1006" s="135" t="s">
        <v>42</v>
      </c>
      <c r="P1006" s="136">
        <f>O1006*H1006</f>
        <v>0</v>
      </c>
      <c r="Q1006" s="136">
        <v>3.6200000000000002E-4</v>
      </c>
      <c r="R1006" s="136">
        <f>Q1006*H1006</f>
        <v>1.4480000000000001E-3</v>
      </c>
      <c r="S1006" s="136">
        <v>0</v>
      </c>
      <c r="T1006" s="137">
        <f>S1006*H1006</f>
        <v>0</v>
      </c>
      <c r="AR1006" s="138" t="s">
        <v>248</v>
      </c>
      <c r="AT1006" s="138" t="s">
        <v>154</v>
      </c>
      <c r="AU1006" s="138" t="s">
        <v>81</v>
      </c>
      <c r="AY1006" s="17" t="s">
        <v>152</v>
      </c>
      <c r="BE1006" s="139">
        <f>IF(N1006="základní",J1006,0)</f>
        <v>0</v>
      </c>
      <c r="BF1006" s="139">
        <f>IF(N1006="snížená",J1006,0)</f>
        <v>0</v>
      </c>
      <c r="BG1006" s="139">
        <f>IF(N1006="zákl. přenesená",J1006,0)</f>
        <v>0</v>
      </c>
      <c r="BH1006" s="139">
        <f>IF(N1006="sníž. přenesená",J1006,0)</f>
        <v>0</v>
      </c>
      <c r="BI1006" s="139">
        <f>IF(N1006="nulová",J1006,0)</f>
        <v>0</v>
      </c>
      <c r="BJ1006" s="17" t="s">
        <v>79</v>
      </c>
      <c r="BK1006" s="139">
        <f>ROUND(I1006*H1006,2)</f>
        <v>0</v>
      </c>
      <c r="BL1006" s="17" t="s">
        <v>248</v>
      </c>
      <c r="BM1006" s="138" t="s">
        <v>1728</v>
      </c>
    </row>
    <row r="1007" spans="2:65" s="1" customFormat="1">
      <c r="B1007" s="32"/>
      <c r="D1007" s="140" t="s">
        <v>161</v>
      </c>
      <c r="F1007" s="141" t="s">
        <v>1729</v>
      </c>
      <c r="I1007" s="142"/>
      <c r="L1007" s="32"/>
      <c r="M1007" s="143"/>
      <c r="T1007" s="53"/>
      <c r="AT1007" s="17" t="s">
        <v>161</v>
      </c>
      <c r="AU1007" s="17" t="s">
        <v>81</v>
      </c>
    </row>
    <row r="1008" spans="2:65" s="12" customFormat="1">
      <c r="B1008" s="144"/>
      <c r="D1008" s="145" t="s">
        <v>163</v>
      </c>
      <c r="E1008" s="146" t="s">
        <v>19</v>
      </c>
      <c r="F1008" s="147" t="s">
        <v>159</v>
      </c>
      <c r="H1008" s="148">
        <v>4</v>
      </c>
      <c r="I1008" s="149"/>
      <c r="L1008" s="144"/>
      <c r="M1008" s="150"/>
      <c r="T1008" s="151"/>
      <c r="AT1008" s="146" t="s">
        <v>163</v>
      </c>
      <c r="AU1008" s="146" t="s">
        <v>81</v>
      </c>
      <c r="AV1008" s="12" t="s">
        <v>81</v>
      </c>
      <c r="AW1008" s="12" t="s">
        <v>33</v>
      </c>
      <c r="AX1008" s="12" t="s">
        <v>79</v>
      </c>
      <c r="AY1008" s="146" t="s">
        <v>152</v>
      </c>
    </row>
    <row r="1009" spans="2:65" s="1" customFormat="1" ht="37.799999999999997" customHeight="1">
      <c r="B1009" s="32"/>
      <c r="C1009" s="127" t="s">
        <v>1730</v>
      </c>
      <c r="D1009" s="127" t="s">
        <v>154</v>
      </c>
      <c r="E1009" s="128" t="s">
        <v>1731</v>
      </c>
      <c r="F1009" s="129" t="s">
        <v>1732</v>
      </c>
      <c r="G1009" s="130" t="s">
        <v>344</v>
      </c>
      <c r="H1009" s="131">
        <v>16</v>
      </c>
      <c r="I1009" s="132"/>
      <c r="J1009" s="133">
        <f>ROUND(I1009*H1009,2)</f>
        <v>0</v>
      </c>
      <c r="K1009" s="129" t="s">
        <v>158</v>
      </c>
      <c r="L1009" s="32"/>
      <c r="M1009" s="134" t="s">
        <v>19</v>
      </c>
      <c r="N1009" s="135" t="s">
        <v>42</v>
      </c>
      <c r="P1009" s="136">
        <f>O1009*H1009</f>
        <v>0</v>
      </c>
      <c r="Q1009" s="136">
        <v>2.1656000000000002E-3</v>
      </c>
      <c r="R1009" s="136">
        <f>Q1009*H1009</f>
        <v>3.4649600000000003E-2</v>
      </c>
      <c r="S1009" s="136">
        <v>0</v>
      </c>
      <c r="T1009" s="137">
        <f>S1009*H1009</f>
        <v>0</v>
      </c>
      <c r="AR1009" s="138" t="s">
        <v>248</v>
      </c>
      <c r="AT1009" s="138" t="s">
        <v>154</v>
      </c>
      <c r="AU1009" s="138" t="s">
        <v>81</v>
      </c>
      <c r="AY1009" s="17" t="s">
        <v>152</v>
      </c>
      <c r="BE1009" s="139">
        <f>IF(N1009="základní",J1009,0)</f>
        <v>0</v>
      </c>
      <c r="BF1009" s="139">
        <f>IF(N1009="snížená",J1009,0)</f>
        <v>0</v>
      </c>
      <c r="BG1009" s="139">
        <f>IF(N1009="zákl. přenesená",J1009,0)</f>
        <v>0</v>
      </c>
      <c r="BH1009" s="139">
        <f>IF(N1009="sníž. přenesená",J1009,0)</f>
        <v>0</v>
      </c>
      <c r="BI1009" s="139">
        <f>IF(N1009="nulová",J1009,0)</f>
        <v>0</v>
      </c>
      <c r="BJ1009" s="17" t="s">
        <v>79</v>
      </c>
      <c r="BK1009" s="139">
        <f>ROUND(I1009*H1009,2)</f>
        <v>0</v>
      </c>
      <c r="BL1009" s="17" t="s">
        <v>248</v>
      </c>
      <c r="BM1009" s="138" t="s">
        <v>1733</v>
      </c>
    </row>
    <row r="1010" spans="2:65" s="1" customFormat="1">
      <c r="B1010" s="32"/>
      <c r="D1010" s="140" t="s">
        <v>161</v>
      </c>
      <c r="F1010" s="141" t="s">
        <v>1734</v>
      </c>
      <c r="I1010" s="142"/>
      <c r="L1010" s="32"/>
      <c r="M1010" s="143"/>
      <c r="T1010" s="53"/>
      <c r="AT1010" s="17" t="s">
        <v>161</v>
      </c>
      <c r="AU1010" s="17" t="s">
        <v>81</v>
      </c>
    </row>
    <row r="1011" spans="2:65" s="12" customFormat="1">
      <c r="B1011" s="144"/>
      <c r="D1011" s="145" t="s">
        <v>163</v>
      </c>
      <c r="E1011" s="146" t="s">
        <v>19</v>
      </c>
      <c r="F1011" s="147" t="s">
        <v>248</v>
      </c>
      <c r="H1011" s="148">
        <v>16</v>
      </c>
      <c r="I1011" s="149"/>
      <c r="L1011" s="144"/>
      <c r="M1011" s="150"/>
      <c r="T1011" s="151"/>
      <c r="AT1011" s="146" t="s">
        <v>163</v>
      </c>
      <c r="AU1011" s="146" t="s">
        <v>81</v>
      </c>
      <c r="AV1011" s="12" t="s">
        <v>81</v>
      </c>
      <c r="AW1011" s="12" t="s">
        <v>33</v>
      </c>
      <c r="AX1011" s="12" t="s">
        <v>79</v>
      </c>
      <c r="AY1011" s="146" t="s">
        <v>152</v>
      </c>
    </row>
    <row r="1012" spans="2:65" s="1" customFormat="1" ht="49.05" customHeight="1">
      <c r="B1012" s="32"/>
      <c r="C1012" s="127" t="s">
        <v>1735</v>
      </c>
      <c r="D1012" s="127" t="s">
        <v>154</v>
      </c>
      <c r="E1012" s="128" t="s">
        <v>1736</v>
      </c>
      <c r="F1012" s="129" t="s">
        <v>1737</v>
      </c>
      <c r="G1012" s="130" t="s">
        <v>220</v>
      </c>
      <c r="H1012" s="131">
        <v>4.2830000000000004</v>
      </c>
      <c r="I1012" s="132"/>
      <c r="J1012" s="133">
        <f>ROUND(I1012*H1012,2)</f>
        <v>0</v>
      </c>
      <c r="K1012" s="129" t="s">
        <v>158</v>
      </c>
      <c r="L1012" s="32"/>
      <c r="M1012" s="134" t="s">
        <v>19</v>
      </c>
      <c r="N1012" s="135" t="s">
        <v>42</v>
      </c>
      <c r="P1012" s="136">
        <f>O1012*H1012</f>
        <v>0</v>
      </c>
      <c r="Q1012" s="136">
        <v>0</v>
      </c>
      <c r="R1012" s="136">
        <f>Q1012*H1012</f>
        <v>0</v>
      </c>
      <c r="S1012" s="136">
        <v>0</v>
      </c>
      <c r="T1012" s="137">
        <f>S1012*H1012</f>
        <v>0</v>
      </c>
      <c r="AR1012" s="138" t="s">
        <v>248</v>
      </c>
      <c r="AT1012" s="138" t="s">
        <v>154</v>
      </c>
      <c r="AU1012" s="138" t="s">
        <v>81</v>
      </c>
      <c r="AY1012" s="17" t="s">
        <v>152</v>
      </c>
      <c r="BE1012" s="139">
        <f>IF(N1012="základní",J1012,0)</f>
        <v>0</v>
      </c>
      <c r="BF1012" s="139">
        <f>IF(N1012="snížená",J1012,0)</f>
        <v>0</v>
      </c>
      <c r="BG1012" s="139">
        <f>IF(N1012="zákl. přenesená",J1012,0)</f>
        <v>0</v>
      </c>
      <c r="BH1012" s="139">
        <f>IF(N1012="sníž. přenesená",J1012,0)</f>
        <v>0</v>
      </c>
      <c r="BI1012" s="139">
        <f>IF(N1012="nulová",J1012,0)</f>
        <v>0</v>
      </c>
      <c r="BJ1012" s="17" t="s">
        <v>79</v>
      </c>
      <c r="BK1012" s="139">
        <f>ROUND(I1012*H1012,2)</f>
        <v>0</v>
      </c>
      <c r="BL1012" s="17" t="s">
        <v>248</v>
      </c>
      <c r="BM1012" s="138" t="s">
        <v>1738</v>
      </c>
    </row>
    <row r="1013" spans="2:65" s="1" customFormat="1">
      <c r="B1013" s="32"/>
      <c r="D1013" s="140" t="s">
        <v>161</v>
      </c>
      <c r="F1013" s="141" t="s">
        <v>1739</v>
      </c>
      <c r="I1013" s="142"/>
      <c r="L1013" s="32"/>
      <c r="M1013" s="143"/>
      <c r="T1013" s="53"/>
      <c r="AT1013" s="17" t="s">
        <v>161</v>
      </c>
      <c r="AU1013" s="17" t="s">
        <v>81</v>
      </c>
    </row>
    <row r="1014" spans="2:65" s="11" customFormat="1" ht="22.8" customHeight="1">
      <c r="B1014" s="115"/>
      <c r="D1014" s="116" t="s">
        <v>70</v>
      </c>
      <c r="E1014" s="125" t="s">
        <v>1740</v>
      </c>
      <c r="F1014" s="125" t="s">
        <v>1741</v>
      </c>
      <c r="I1014" s="118"/>
      <c r="J1014" s="126">
        <f>BK1014</f>
        <v>0</v>
      </c>
      <c r="L1014" s="115"/>
      <c r="M1014" s="120"/>
      <c r="P1014" s="121">
        <f>SUM(P1015:P1019)</f>
        <v>0</v>
      </c>
      <c r="R1014" s="121">
        <f>SUM(R1015:R1019)</f>
        <v>1.0359999999999999E-2</v>
      </c>
      <c r="T1014" s="122">
        <f>SUM(T1015:T1019)</f>
        <v>0</v>
      </c>
      <c r="AR1014" s="116" t="s">
        <v>81</v>
      </c>
      <c r="AT1014" s="123" t="s">
        <v>70</v>
      </c>
      <c r="AU1014" s="123" t="s">
        <v>79</v>
      </c>
      <c r="AY1014" s="116" t="s">
        <v>152</v>
      </c>
      <c r="BK1014" s="124">
        <f>SUM(BK1015:BK1019)</f>
        <v>0</v>
      </c>
    </row>
    <row r="1015" spans="2:65" s="1" customFormat="1" ht="16.5" customHeight="1">
      <c r="B1015" s="32"/>
      <c r="C1015" s="127" t="s">
        <v>1742</v>
      </c>
      <c r="D1015" s="127" t="s">
        <v>154</v>
      </c>
      <c r="E1015" s="128" t="s">
        <v>1743</v>
      </c>
      <c r="F1015" s="129" t="s">
        <v>1744</v>
      </c>
      <c r="G1015" s="130" t="s">
        <v>157</v>
      </c>
      <c r="H1015" s="131">
        <v>74</v>
      </c>
      <c r="I1015" s="132"/>
      <c r="J1015" s="133">
        <f>ROUND(I1015*H1015,2)</f>
        <v>0</v>
      </c>
      <c r="K1015" s="129" t="s">
        <v>158</v>
      </c>
      <c r="L1015" s="32"/>
      <c r="M1015" s="134" t="s">
        <v>19</v>
      </c>
      <c r="N1015" s="135" t="s">
        <v>42</v>
      </c>
      <c r="P1015" s="136">
        <f>O1015*H1015</f>
        <v>0</v>
      </c>
      <c r="Q1015" s="136">
        <v>1.3999999999999999E-4</v>
      </c>
      <c r="R1015" s="136">
        <f>Q1015*H1015</f>
        <v>1.0359999999999999E-2</v>
      </c>
      <c r="S1015" s="136">
        <v>0</v>
      </c>
      <c r="T1015" s="137">
        <f>S1015*H1015</f>
        <v>0</v>
      </c>
      <c r="AR1015" s="138" t="s">
        <v>248</v>
      </c>
      <c r="AT1015" s="138" t="s">
        <v>154</v>
      </c>
      <c r="AU1015" s="138" t="s">
        <v>81</v>
      </c>
      <c r="AY1015" s="17" t="s">
        <v>152</v>
      </c>
      <c r="BE1015" s="139">
        <f>IF(N1015="základní",J1015,0)</f>
        <v>0</v>
      </c>
      <c r="BF1015" s="139">
        <f>IF(N1015="snížená",J1015,0)</f>
        <v>0</v>
      </c>
      <c r="BG1015" s="139">
        <f>IF(N1015="zákl. přenesená",J1015,0)</f>
        <v>0</v>
      </c>
      <c r="BH1015" s="139">
        <f>IF(N1015="sníž. přenesená",J1015,0)</f>
        <v>0</v>
      </c>
      <c r="BI1015" s="139">
        <f>IF(N1015="nulová",J1015,0)</f>
        <v>0</v>
      </c>
      <c r="BJ1015" s="17" t="s">
        <v>79</v>
      </c>
      <c r="BK1015" s="139">
        <f>ROUND(I1015*H1015,2)</f>
        <v>0</v>
      </c>
      <c r="BL1015" s="17" t="s">
        <v>248</v>
      </c>
      <c r="BM1015" s="138" t="s">
        <v>1745</v>
      </c>
    </row>
    <row r="1016" spans="2:65" s="1" customFormat="1">
      <c r="B1016" s="32"/>
      <c r="D1016" s="140" t="s">
        <v>161</v>
      </c>
      <c r="F1016" s="141" t="s">
        <v>1746</v>
      </c>
      <c r="I1016" s="142"/>
      <c r="L1016" s="32"/>
      <c r="M1016" s="143"/>
      <c r="T1016" s="53"/>
      <c r="AT1016" s="17" t="s">
        <v>161</v>
      </c>
      <c r="AU1016" s="17" t="s">
        <v>81</v>
      </c>
    </row>
    <row r="1017" spans="2:65" s="12" customFormat="1">
      <c r="B1017" s="144"/>
      <c r="D1017" s="145" t="s">
        <v>163</v>
      </c>
      <c r="E1017" s="146" t="s">
        <v>19</v>
      </c>
      <c r="F1017" s="147" t="s">
        <v>630</v>
      </c>
      <c r="H1017" s="148">
        <v>74</v>
      </c>
      <c r="I1017" s="149"/>
      <c r="L1017" s="144"/>
      <c r="M1017" s="150"/>
      <c r="T1017" s="151"/>
      <c r="AT1017" s="146" t="s">
        <v>163</v>
      </c>
      <c r="AU1017" s="146" t="s">
        <v>81</v>
      </c>
      <c r="AV1017" s="12" t="s">
        <v>81</v>
      </c>
      <c r="AW1017" s="12" t="s">
        <v>33</v>
      </c>
      <c r="AX1017" s="12" t="s">
        <v>79</v>
      </c>
      <c r="AY1017" s="146" t="s">
        <v>152</v>
      </c>
    </row>
    <row r="1018" spans="2:65" s="1" customFormat="1" ht="55.5" customHeight="1">
      <c r="B1018" s="32"/>
      <c r="C1018" s="127" t="s">
        <v>1747</v>
      </c>
      <c r="D1018" s="127" t="s">
        <v>154</v>
      </c>
      <c r="E1018" s="128" t="s">
        <v>1748</v>
      </c>
      <c r="F1018" s="129" t="s">
        <v>1749</v>
      </c>
      <c r="G1018" s="130" t="s">
        <v>220</v>
      </c>
      <c r="H1018" s="131">
        <v>0.01</v>
      </c>
      <c r="I1018" s="132"/>
      <c r="J1018" s="133">
        <f>ROUND(I1018*H1018,2)</f>
        <v>0</v>
      </c>
      <c r="K1018" s="129" t="s">
        <v>158</v>
      </c>
      <c r="L1018" s="32"/>
      <c r="M1018" s="134" t="s">
        <v>19</v>
      </c>
      <c r="N1018" s="135" t="s">
        <v>42</v>
      </c>
      <c r="P1018" s="136">
        <f>O1018*H1018</f>
        <v>0</v>
      </c>
      <c r="Q1018" s="136">
        <v>0</v>
      </c>
      <c r="R1018" s="136">
        <f>Q1018*H1018</f>
        <v>0</v>
      </c>
      <c r="S1018" s="136">
        <v>0</v>
      </c>
      <c r="T1018" s="137">
        <f>S1018*H1018</f>
        <v>0</v>
      </c>
      <c r="AR1018" s="138" t="s">
        <v>248</v>
      </c>
      <c r="AT1018" s="138" t="s">
        <v>154</v>
      </c>
      <c r="AU1018" s="138" t="s">
        <v>81</v>
      </c>
      <c r="AY1018" s="17" t="s">
        <v>152</v>
      </c>
      <c r="BE1018" s="139">
        <f>IF(N1018="základní",J1018,0)</f>
        <v>0</v>
      </c>
      <c r="BF1018" s="139">
        <f>IF(N1018="snížená",J1018,0)</f>
        <v>0</v>
      </c>
      <c r="BG1018" s="139">
        <f>IF(N1018="zákl. přenesená",J1018,0)</f>
        <v>0</v>
      </c>
      <c r="BH1018" s="139">
        <f>IF(N1018="sníž. přenesená",J1018,0)</f>
        <v>0</v>
      </c>
      <c r="BI1018" s="139">
        <f>IF(N1018="nulová",J1018,0)</f>
        <v>0</v>
      </c>
      <c r="BJ1018" s="17" t="s">
        <v>79</v>
      </c>
      <c r="BK1018" s="139">
        <f>ROUND(I1018*H1018,2)</f>
        <v>0</v>
      </c>
      <c r="BL1018" s="17" t="s">
        <v>248</v>
      </c>
      <c r="BM1018" s="138" t="s">
        <v>1750</v>
      </c>
    </row>
    <row r="1019" spans="2:65" s="1" customFormat="1">
      <c r="B1019" s="32"/>
      <c r="D1019" s="140" t="s">
        <v>161</v>
      </c>
      <c r="F1019" s="141" t="s">
        <v>1751</v>
      </c>
      <c r="I1019" s="142"/>
      <c r="L1019" s="32"/>
      <c r="M1019" s="143"/>
      <c r="T1019" s="53"/>
      <c r="AT1019" s="17" t="s">
        <v>161</v>
      </c>
      <c r="AU1019" s="17" t="s">
        <v>81</v>
      </c>
    </row>
    <row r="1020" spans="2:65" s="11" customFormat="1" ht="22.8" customHeight="1">
      <c r="B1020" s="115"/>
      <c r="D1020" s="116" t="s">
        <v>70</v>
      </c>
      <c r="E1020" s="125" t="s">
        <v>1752</v>
      </c>
      <c r="F1020" s="125" t="s">
        <v>1753</v>
      </c>
      <c r="I1020" s="118"/>
      <c r="J1020" s="126">
        <f>BK1020</f>
        <v>0</v>
      </c>
      <c r="L1020" s="115"/>
      <c r="M1020" s="120"/>
      <c r="P1020" s="121">
        <f>SUM(P1021:P1094)</f>
        <v>0</v>
      </c>
      <c r="R1020" s="121">
        <f>SUM(R1021:R1094)</f>
        <v>1.2571675670199998</v>
      </c>
      <c r="T1020" s="122">
        <f>SUM(T1021:T1094)</f>
        <v>0.26800000000000002</v>
      </c>
      <c r="AR1020" s="116" t="s">
        <v>81</v>
      </c>
      <c r="AT1020" s="123" t="s">
        <v>70</v>
      </c>
      <c r="AU1020" s="123" t="s">
        <v>79</v>
      </c>
      <c r="AY1020" s="116" t="s">
        <v>152</v>
      </c>
      <c r="BK1020" s="124">
        <f>SUM(BK1021:BK1094)</f>
        <v>0</v>
      </c>
    </row>
    <row r="1021" spans="2:65" s="1" customFormat="1" ht="37.799999999999997" customHeight="1">
      <c r="B1021" s="32"/>
      <c r="C1021" s="127" t="s">
        <v>1754</v>
      </c>
      <c r="D1021" s="127" t="s">
        <v>154</v>
      </c>
      <c r="E1021" s="128" t="s">
        <v>1755</v>
      </c>
      <c r="F1021" s="129" t="s">
        <v>1756</v>
      </c>
      <c r="G1021" s="130" t="s">
        <v>157</v>
      </c>
      <c r="H1021" s="131">
        <v>9</v>
      </c>
      <c r="I1021" s="132"/>
      <c r="J1021" s="133">
        <f>ROUND(I1021*H1021,2)</f>
        <v>0</v>
      </c>
      <c r="K1021" s="129" t="s">
        <v>158</v>
      </c>
      <c r="L1021" s="32"/>
      <c r="M1021" s="134" t="s">
        <v>19</v>
      </c>
      <c r="N1021" s="135" t="s">
        <v>42</v>
      </c>
      <c r="P1021" s="136">
        <f>O1021*H1021</f>
        <v>0</v>
      </c>
      <c r="Q1021" s="136">
        <v>2.7E-4</v>
      </c>
      <c r="R1021" s="136">
        <f>Q1021*H1021</f>
        <v>2.4299999999999999E-3</v>
      </c>
      <c r="S1021" s="136">
        <v>0</v>
      </c>
      <c r="T1021" s="137">
        <f>S1021*H1021</f>
        <v>0</v>
      </c>
      <c r="AR1021" s="138" t="s">
        <v>248</v>
      </c>
      <c r="AT1021" s="138" t="s">
        <v>154</v>
      </c>
      <c r="AU1021" s="138" t="s">
        <v>81</v>
      </c>
      <c r="AY1021" s="17" t="s">
        <v>152</v>
      </c>
      <c r="BE1021" s="139">
        <f>IF(N1021="základní",J1021,0)</f>
        <v>0</v>
      </c>
      <c r="BF1021" s="139">
        <f>IF(N1021="snížená",J1021,0)</f>
        <v>0</v>
      </c>
      <c r="BG1021" s="139">
        <f>IF(N1021="zákl. přenesená",J1021,0)</f>
        <v>0</v>
      </c>
      <c r="BH1021" s="139">
        <f>IF(N1021="sníž. přenesená",J1021,0)</f>
        <v>0</v>
      </c>
      <c r="BI1021" s="139">
        <f>IF(N1021="nulová",J1021,0)</f>
        <v>0</v>
      </c>
      <c r="BJ1021" s="17" t="s">
        <v>79</v>
      </c>
      <c r="BK1021" s="139">
        <f>ROUND(I1021*H1021,2)</f>
        <v>0</v>
      </c>
      <c r="BL1021" s="17" t="s">
        <v>248</v>
      </c>
      <c r="BM1021" s="138" t="s">
        <v>1757</v>
      </c>
    </row>
    <row r="1022" spans="2:65" s="1" customFormat="1">
      <c r="B1022" s="32"/>
      <c r="D1022" s="140" t="s">
        <v>161</v>
      </c>
      <c r="F1022" s="141" t="s">
        <v>1758</v>
      </c>
      <c r="I1022" s="142"/>
      <c r="L1022" s="32"/>
      <c r="M1022" s="143"/>
      <c r="T1022" s="53"/>
      <c r="AT1022" s="17" t="s">
        <v>161</v>
      </c>
      <c r="AU1022" s="17" t="s">
        <v>81</v>
      </c>
    </row>
    <row r="1023" spans="2:65" s="12" customFormat="1">
      <c r="B1023" s="144"/>
      <c r="D1023" s="145" t="s">
        <v>163</v>
      </c>
      <c r="E1023" s="146" t="s">
        <v>19</v>
      </c>
      <c r="F1023" s="147" t="s">
        <v>1759</v>
      </c>
      <c r="H1023" s="148">
        <v>3.6</v>
      </c>
      <c r="I1023" s="149"/>
      <c r="L1023" s="144"/>
      <c r="M1023" s="150"/>
      <c r="T1023" s="151"/>
      <c r="AT1023" s="146" t="s">
        <v>163</v>
      </c>
      <c r="AU1023" s="146" t="s">
        <v>81</v>
      </c>
      <c r="AV1023" s="12" t="s">
        <v>81</v>
      </c>
      <c r="AW1023" s="12" t="s">
        <v>33</v>
      </c>
      <c r="AX1023" s="12" t="s">
        <v>71</v>
      </c>
      <c r="AY1023" s="146" t="s">
        <v>152</v>
      </c>
    </row>
    <row r="1024" spans="2:65" s="12" customFormat="1">
      <c r="B1024" s="144"/>
      <c r="D1024" s="145" t="s">
        <v>163</v>
      </c>
      <c r="E1024" s="146" t="s">
        <v>19</v>
      </c>
      <c r="F1024" s="147" t="s">
        <v>1760</v>
      </c>
      <c r="H1024" s="148">
        <v>5.4</v>
      </c>
      <c r="I1024" s="149"/>
      <c r="L1024" s="144"/>
      <c r="M1024" s="150"/>
      <c r="T1024" s="151"/>
      <c r="AT1024" s="146" t="s">
        <v>163</v>
      </c>
      <c r="AU1024" s="146" t="s">
        <v>81</v>
      </c>
      <c r="AV1024" s="12" t="s">
        <v>81</v>
      </c>
      <c r="AW1024" s="12" t="s">
        <v>33</v>
      </c>
      <c r="AX1024" s="12" t="s">
        <v>71</v>
      </c>
      <c r="AY1024" s="146" t="s">
        <v>152</v>
      </c>
    </row>
    <row r="1025" spans="2:65" s="13" customFormat="1">
      <c r="B1025" s="152"/>
      <c r="D1025" s="145" t="s">
        <v>163</v>
      </c>
      <c r="E1025" s="153" t="s">
        <v>19</v>
      </c>
      <c r="F1025" s="154" t="s">
        <v>281</v>
      </c>
      <c r="H1025" s="155">
        <v>9</v>
      </c>
      <c r="I1025" s="156"/>
      <c r="L1025" s="152"/>
      <c r="M1025" s="157"/>
      <c r="T1025" s="158"/>
      <c r="AT1025" s="153" t="s">
        <v>163</v>
      </c>
      <c r="AU1025" s="153" t="s">
        <v>81</v>
      </c>
      <c r="AV1025" s="13" t="s">
        <v>159</v>
      </c>
      <c r="AW1025" s="13" t="s">
        <v>33</v>
      </c>
      <c r="AX1025" s="13" t="s">
        <v>79</v>
      </c>
      <c r="AY1025" s="153" t="s">
        <v>152</v>
      </c>
    </row>
    <row r="1026" spans="2:65" s="1" customFormat="1" ht="24.15" customHeight="1">
      <c r="B1026" s="32"/>
      <c r="C1026" s="159" t="s">
        <v>1761</v>
      </c>
      <c r="D1026" s="159" t="s">
        <v>301</v>
      </c>
      <c r="E1026" s="160" t="s">
        <v>1762</v>
      </c>
      <c r="F1026" s="161" t="s">
        <v>1763</v>
      </c>
      <c r="G1026" s="162" t="s">
        <v>157</v>
      </c>
      <c r="H1026" s="163">
        <v>3.6</v>
      </c>
      <c r="I1026" s="164"/>
      <c r="J1026" s="165">
        <f>ROUND(I1026*H1026,2)</f>
        <v>0</v>
      </c>
      <c r="K1026" s="161" t="s">
        <v>158</v>
      </c>
      <c r="L1026" s="166"/>
      <c r="M1026" s="167" t="s">
        <v>19</v>
      </c>
      <c r="N1026" s="168" t="s">
        <v>42</v>
      </c>
      <c r="P1026" s="136">
        <f>O1026*H1026</f>
        <v>0</v>
      </c>
      <c r="Q1026" s="136">
        <v>3.6810000000000002E-2</v>
      </c>
      <c r="R1026" s="136">
        <f>Q1026*H1026</f>
        <v>0.13251600000000002</v>
      </c>
      <c r="S1026" s="136">
        <v>0</v>
      </c>
      <c r="T1026" s="137">
        <f>S1026*H1026</f>
        <v>0</v>
      </c>
      <c r="AR1026" s="138" t="s">
        <v>357</v>
      </c>
      <c r="AT1026" s="138" t="s">
        <v>301</v>
      </c>
      <c r="AU1026" s="138" t="s">
        <v>81</v>
      </c>
      <c r="AY1026" s="17" t="s">
        <v>152</v>
      </c>
      <c r="BE1026" s="139">
        <f>IF(N1026="základní",J1026,0)</f>
        <v>0</v>
      </c>
      <c r="BF1026" s="139">
        <f>IF(N1026="snížená",J1026,0)</f>
        <v>0</v>
      </c>
      <c r="BG1026" s="139">
        <f>IF(N1026="zákl. přenesená",J1026,0)</f>
        <v>0</v>
      </c>
      <c r="BH1026" s="139">
        <f>IF(N1026="sníž. přenesená",J1026,0)</f>
        <v>0</v>
      </c>
      <c r="BI1026" s="139">
        <f>IF(N1026="nulová",J1026,0)</f>
        <v>0</v>
      </c>
      <c r="BJ1026" s="17" t="s">
        <v>79</v>
      </c>
      <c r="BK1026" s="139">
        <f>ROUND(I1026*H1026,2)</f>
        <v>0</v>
      </c>
      <c r="BL1026" s="17" t="s">
        <v>248</v>
      </c>
      <c r="BM1026" s="138" t="s">
        <v>1764</v>
      </c>
    </row>
    <row r="1027" spans="2:65" s="12" customFormat="1">
      <c r="B1027" s="144"/>
      <c r="D1027" s="145" t="s">
        <v>163</v>
      </c>
      <c r="E1027" s="146" t="s">
        <v>19</v>
      </c>
      <c r="F1027" s="147" t="s">
        <v>1765</v>
      </c>
      <c r="H1027" s="148">
        <v>3.6</v>
      </c>
      <c r="I1027" s="149"/>
      <c r="L1027" s="144"/>
      <c r="M1027" s="150"/>
      <c r="T1027" s="151"/>
      <c r="AT1027" s="146" t="s">
        <v>163</v>
      </c>
      <c r="AU1027" s="146" t="s">
        <v>81</v>
      </c>
      <c r="AV1027" s="12" t="s">
        <v>81</v>
      </c>
      <c r="AW1027" s="12" t="s">
        <v>33</v>
      </c>
      <c r="AX1027" s="12" t="s">
        <v>79</v>
      </c>
      <c r="AY1027" s="146" t="s">
        <v>152</v>
      </c>
    </row>
    <row r="1028" spans="2:65" s="1" customFormat="1" ht="24.15" customHeight="1">
      <c r="B1028" s="32"/>
      <c r="C1028" s="159" t="s">
        <v>1766</v>
      </c>
      <c r="D1028" s="159" t="s">
        <v>301</v>
      </c>
      <c r="E1028" s="160" t="s">
        <v>1767</v>
      </c>
      <c r="F1028" s="161" t="s">
        <v>1763</v>
      </c>
      <c r="G1028" s="162" t="s">
        <v>157</v>
      </c>
      <c r="H1028" s="163">
        <v>5.4</v>
      </c>
      <c r="I1028" s="164"/>
      <c r="J1028" s="165">
        <f>ROUND(I1028*H1028,2)</f>
        <v>0</v>
      </c>
      <c r="K1028" s="161" t="s">
        <v>19</v>
      </c>
      <c r="L1028" s="166"/>
      <c r="M1028" s="167" t="s">
        <v>19</v>
      </c>
      <c r="N1028" s="168" t="s">
        <v>42</v>
      </c>
      <c r="P1028" s="136">
        <f>O1028*H1028</f>
        <v>0</v>
      </c>
      <c r="Q1028" s="136">
        <v>3.6810000000000002E-2</v>
      </c>
      <c r="R1028" s="136">
        <f>Q1028*H1028</f>
        <v>0.19877400000000003</v>
      </c>
      <c r="S1028" s="136">
        <v>0</v>
      </c>
      <c r="T1028" s="137">
        <f>S1028*H1028</f>
        <v>0</v>
      </c>
      <c r="AR1028" s="138" t="s">
        <v>357</v>
      </c>
      <c r="AT1028" s="138" t="s">
        <v>301</v>
      </c>
      <c r="AU1028" s="138" t="s">
        <v>81</v>
      </c>
      <c r="AY1028" s="17" t="s">
        <v>152</v>
      </c>
      <c r="BE1028" s="139">
        <f>IF(N1028="základní",J1028,0)</f>
        <v>0</v>
      </c>
      <c r="BF1028" s="139">
        <f>IF(N1028="snížená",J1028,0)</f>
        <v>0</v>
      </c>
      <c r="BG1028" s="139">
        <f>IF(N1028="zákl. přenesená",J1028,0)</f>
        <v>0</v>
      </c>
      <c r="BH1028" s="139">
        <f>IF(N1028="sníž. přenesená",J1028,0)</f>
        <v>0</v>
      </c>
      <c r="BI1028" s="139">
        <f>IF(N1028="nulová",J1028,0)</f>
        <v>0</v>
      </c>
      <c r="BJ1028" s="17" t="s">
        <v>79</v>
      </c>
      <c r="BK1028" s="139">
        <f>ROUND(I1028*H1028,2)</f>
        <v>0</v>
      </c>
      <c r="BL1028" s="17" t="s">
        <v>248</v>
      </c>
      <c r="BM1028" s="138" t="s">
        <v>1768</v>
      </c>
    </row>
    <row r="1029" spans="2:65" s="1" customFormat="1" ht="19.2">
      <c r="B1029" s="32"/>
      <c r="D1029" s="145" t="s">
        <v>347</v>
      </c>
      <c r="F1029" s="169" t="s">
        <v>1769</v>
      </c>
      <c r="I1029" s="142"/>
      <c r="L1029" s="32"/>
      <c r="M1029" s="143"/>
      <c r="T1029" s="53"/>
      <c r="AT1029" s="17" t="s">
        <v>347</v>
      </c>
      <c r="AU1029" s="17" t="s">
        <v>81</v>
      </c>
    </row>
    <row r="1030" spans="2:65" s="12" customFormat="1">
      <c r="B1030" s="144"/>
      <c r="D1030" s="145" t="s">
        <v>163</v>
      </c>
      <c r="E1030" s="146" t="s">
        <v>19</v>
      </c>
      <c r="F1030" s="147" t="s">
        <v>1760</v>
      </c>
      <c r="H1030" s="148">
        <v>5.4</v>
      </c>
      <c r="I1030" s="149"/>
      <c r="L1030" s="144"/>
      <c r="M1030" s="150"/>
      <c r="T1030" s="151"/>
      <c r="AT1030" s="146" t="s">
        <v>163</v>
      </c>
      <c r="AU1030" s="146" t="s">
        <v>81</v>
      </c>
      <c r="AV1030" s="12" t="s">
        <v>81</v>
      </c>
      <c r="AW1030" s="12" t="s">
        <v>33</v>
      </c>
      <c r="AX1030" s="12" t="s">
        <v>79</v>
      </c>
      <c r="AY1030" s="146" t="s">
        <v>152</v>
      </c>
    </row>
    <row r="1031" spans="2:65" s="1" customFormat="1" ht="24.15" customHeight="1">
      <c r="B1031" s="32"/>
      <c r="C1031" s="127" t="s">
        <v>1770</v>
      </c>
      <c r="D1031" s="127" t="s">
        <v>154</v>
      </c>
      <c r="E1031" s="128" t="s">
        <v>1771</v>
      </c>
      <c r="F1031" s="129" t="s">
        <v>1772</v>
      </c>
      <c r="G1031" s="130" t="s">
        <v>284</v>
      </c>
      <c r="H1031" s="131">
        <v>1</v>
      </c>
      <c r="I1031" s="132"/>
      <c r="J1031" s="133">
        <f>ROUND(I1031*H1031,2)</f>
        <v>0</v>
      </c>
      <c r="K1031" s="129" t="s">
        <v>158</v>
      </c>
      <c r="L1031" s="32"/>
      <c r="M1031" s="134" t="s">
        <v>19</v>
      </c>
      <c r="N1031" s="135" t="s">
        <v>42</v>
      </c>
      <c r="P1031" s="136">
        <f>O1031*H1031</f>
        <v>0</v>
      </c>
      <c r="Q1031" s="136">
        <v>2.7E-4</v>
      </c>
      <c r="R1031" s="136">
        <f>Q1031*H1031</f>
        <v>2.7E-4</v>
      </c>
      <c r="S1031" s="136">
        <v>0</v>
      </c>
      <c r="T1031" s="137">
        <f>S1031*H1031</f>
        <v>0</v>
      </c>
      <c r="AR1031" s="138" t="s">
        <v>248</v>
      </c>
      <c r="AT1031" s="138" t="s">
        <v>154</v>
      </c>
      <c r="AU1031" s="138" t="s">
        <v>81</v>
      </c>
      <c r="AY1031" s="17" t="s">
        <v>152</v>
      </c>
      <c r="BE1031" s="139">
        <f>IF(N1031="základní",J1031,0)</f>
        <v>0</v>
      </c>
      <c r="BF1031" s="139">
        <f>IF(N1031="snížená",J1031,0)</f>
        <v>0</v>
      </c>
      <c r="BG1031" s="139">
        <f>IF(N1031="zákl. přenesená",J1031,0)</f>
        <v>0</v>
      </c>
      <c r="BH1031" s="139">
        <f>IF(N1031="sníž. přenesená",J1031,0)</f>
        <v>0</v>
      </c>
      <c r="BI1031" s="139">
        <f>IF(N1031="nulová",J1031,0)</f>
        <v>0</v>
      </c>
      <c r="BJ1031" s="17" t="s">
        <v>79</v>
      </c>
      <c r="BK1031" s="139">
        <f>ROUND(I1031*H1031,2)</f>
        <v>0</v>
      </c>
      <c r="BL1031" s="17" t="s">
        <v>248</v>
      </c>
      <c r="BM1031" s="138" t="s">
        <v>1773</v>
      </c>
    </row>
    <row r="1032" spans="2:65" s="1" customFormat="1">
      <c r="B1032" s="32"/>
      <c r="D1032" s="140" t="s">
        <v>161</v>
      </c>
      <c r="F1032" s="141" t="s">
        <v>1774</v>
      </c>
      <c r="I1032" s="142"/>
      <c r="L1032" s="32"/>
      <c r="M1032" s="143"/>
      <c r="T1032" s="53"/>
      <c r="AT1032" s="17" t="s">
        <v>161</v>
      </c>
      <c r="AU1032" s="17" t="s">
        <v>81</v>
      </c>
    </row>
    <row r="1033" spans="2:65" s="12" customFormat="1">
      <c r="B1033" s="144"/>
      <c r="D1033" s="145" t="s">
        <v>163</v>
      </c>
      <c r="E1033" s="146" t="s">
        <v>19</v>
      </c>
      <c r="F1033" s="147" t="s">
        <v>1775</v>
      </c>
      <c r="H1033" s="148">
        <v>1</v>
      </c>
      <c r="I1033" s="149"/>
      <c r="L1033" s="144"/>
      <c r="M1033" s="150"/>
      <c r="T1033" s="151"/>
      <c r="AT1033" s="146" t="s">
        <v>163</v>
      </c>
      <c r="AU1033" s="146" t="s">
        <v>81</v>
      </c>
      <c r="AV1033" s="12" t="s">
        <v>81</v>
      </c>
      <c r="AW1033" s="12" t="s">
        <v>33</v>
      </c>
      <c r="AX1033" s="12" t="s">
        <v>79</v>
      </c>
      <c r="AY1033" s="146" t="s">
        <v>152</v>
      </c>
    </row>
    <row r="1034" spans="2:65" s="1" customFormat="1" ht="21.75" customHeight="1">
      <c r="B1034" s="32"/>
      <c r="C1034" s="159" t="s">
        <v>1776</v>
      </c>
      <c r="D1034" s="159" t="s">
        <v>301</v>
      </c>
      <c r="E1034" s="160" t="s">
        <v>1777</v>
      </c>
      <c r="F1034" s="161" t="s">
        <v>1778</v>
      </c>
      <c r="G1034" s="162" t="s">
        <v>157</v>
      </c>
      <c r="H1034" s="163">
        <v>0.54</v>
      </c>
      <c r="I1034" s="164"/>
      <c r="J1034" s="165">
        <f>ROUND(I1034*H1034,2)</f>
        <v>0</v>
      </c>
      <c r="K1034" s="161" t="s">
        <v>158</v>
      </c>
      <c r="L1034" s="166"/>
      <c r="M1034" s="167" t="s">
        <v>19</v>
      </c>
      <c r="N1034" s="168" t="s">
        <v>42</v>
      </c>
      <c r="P1034" s="136">
        <f>O1034*H1034</f>
        <v>0</v>
      </c>
      <c r="Q1034" s="136">
        <v>4.0280000000000003E-2</v>
      </c>
      <c r="R1034" s="136">
        <f>Q1034*H1034</f>
        <v>2.1751200000000002E-2</v>
      </c>
      <c r="S1034" s="136">
        <v>0</v>
      </c>
      <c r="T1034" s="137">
        <f>S1034*H1034</f>
        <v>0</v>
      </c>
      <c r="AR1034" s="138" t="s">
        <v>357</v>
      </c>
      <c r="AT1034" s="138" t="s">
        <v>301</v>
      </c>
      <c r="AU1034" s="138" t="s">
        <v>81</v>
      </c>
      <c r="AY1034" s="17" t="s">
        <v>152</v>
      </c>
      <c r="BE1034" s="139">
        <f>IF(N1034="základní",J1034,0)</f>
        <v>0</v>
      </c>
      <c r="BF1034" s="139">
        <f>IF(N1034="snížená",J1034,0)</f>
        <v>0</v>
      </c>
      <c r="BG1034" s="139">
        <f>IF(N1034="zákl. přenesená",J1034,0)</f>
        <v>0</v>
      </c>
      <c r="BH1034" s="139">
        <f>IF(N1034="sníž. přenesená",J1034,0)</f>
        <v>0</v>
      </c>
      <c r="BI1034" s="139">
        <f>IF(N1034="nulová",J1034,0)</f>
        <v>0</v>
      </c>
      <c r="BJ1034" s="17" t="s">
        <v>79</v>
      </c>
      <c r="BK1034" s="139">
        <f>ROUND(I1034*H1034,2)</f>
        <v>0</v>
      </c>
      <c r="BL1034" s="17" t="s">
        <v>248</v>
      </c>
      <c r="BM1034" s="138" t="s">
        <v>1779</v>
      </c>
    </row>
    <row r="1035" spans="2:65" s="12" customFormat="1">
      <c r="B1035" s="144"/>
      <c r="D1035" s="145" t="s">
        <v>163</v>
      </c>
      <c r="E1035" s="146" t="s">
        <v>19</v>
      </c>
      <c r="F1035" s="147" t="s">
        <v>1780</v>
      </c>
      <c r="H1035" s="148">
        <v>0.54</v>
      </c>
      <c r="I1035" s="149"/>
      <c r="L1035" s="144"/>
      <c r="M1035" s="150"/>
      <c r="T1035" s="151"/>
      <c r="AT1035" s="146" t="s">
        <v>163</v>
      </c>
      <c r="AU1035" s="146" t="s">
        <v>81</v>
      </c>
      <c r="AV1035" s="12" t="s">
        <v>81</v>
      </c>
      <c r="AW1035" s="12" t="s">
        <v>33</v>
      </c>
      <c r="AX1035" s="12" t="s">
        <v>79</v>
      </c>
      <c r="AY1035" s="146" t="s">
        <v>152</v>
      </c>
    </row>
    <row r="1036" spans="2:65" s="1" customFormat="1" ht="37.799999999999997" customHeight="1">
      <c r="B1036" s="32"/>
      <c r="C1036" s="127" t="s">
        <v>1781</v>
      </c>
      <c r="D1036" s="127" t="s">
        <v>154</v>
      </c>
      <c r="E1036" s="128" t="s">
        <v>1782</v>
      </c>
      <c r="F1036" s="129" t="s">
        <v>1783</v>
      </c>
      <c r="G1036" s="130" t="s">
        <v>344</v>
      </c>
      <c r="H1036" s="131">
        <v>24.6</v>
      </c>
      <c r="I1036" s="132"/>
      <c r="J1036" s="133">
        <f>ROUND(I1036*H1036,2)</f>
        <v>0</v>
      </c>
      <c r="K1036" s="129" t="s">
        <v>158</v>
      </c>
      <c r="L1036" s="32"/>
      <c r="M1036" s="134" t="s">
        <v>19</v>
      </c>
      <c r="N1036" s="135" t="s">
        <v>42</v>
      </c>
      <c r="P1036" s="136">
        <f>O1036*H1036</f>
        <v>0</v>
      </c>
      <c r="Q1036" s="136">
        <v>2.7786370000000001E-4</v>
      </c>
      <c r="R1036" s="136">
        <f>Q1036*H1036</f>
        <v>6.8354470200000005E-3</v>
      </c>
      <c r="S1036" s="136">
        <v>0</v>
      </c>
      <c r="T1036" s="137">
        <f>S1036*H1036</f>
        <v>0</v>
      </c>
      <c r="AR1036" s="138" t="s">
        <v>248</v>
      </c>
      <c r="AT1036" s="138" t="s">
        <v>154</v>
      </c>
      <c r="AU1036" s="138" t="s">
        <v>81</v>
      </c>
      <c r="AY1036" s="17" t="s">
        <v>152</v>
      </c>
      <c r="BE1036" s="139">
        <f>IF(N1036="základní",J1036,0)</f>
        <v>0</v>
      </c>
      <c r="BF1036" s="139">
        <f>IF(N1036="snížená",J1036,0)</f>
        <v>0</v>
      </c>
      <c r="BG1036" s="139">
        <f>IF(N1036="zákl. přenesená",J1036,0)</f>
        <v>0</v>
      </c>
      <c r="BH1036" s="139">
        <f>IF(N1036="sníž. přenesená",J1036,0)</f>
        <v>0</v>
      </c>
      <c r="BI1036" s="139">
        <f>IF(N1036="nulová",J1036,0)</f>
        <v>0</v>
      </c>
      <c r="BJ1036" s="17" t="s">
        <v>79</v>
      </c>
      <c r="BK1036" s="139">
        <f>ROUND(I1036*H1036,2)</f>
        <v>0</v>
      </c>
      <c r="BL1036" s="17" t="s">
        <v>248</v>
      </c>
      <c r="BM1036" s="138" t="s">
        <v>1784</v>
      </c>
    </row>
    <row r="1037" spans="2:65" s="1" customFormat="1">
      <c r="B1037" s="32"/>
      <c r="D1037" s="140" t="s">
        <v>161</v>
      </c>
      <c r="F1037" s="141" t="s">
        <v>1785</v>
      </c>
      <c r="I1037" s="142"/>
      <c r="L1037" s="32"/>
      <c r="M1037" s="143"/>
      <c r="T1037" s="53"/>
      <c r="AT1037" s="17" t="s">
        <v>161</v>
      </c>
      <c r="AU1037" s="17" t="s">
        <v>81</v>
      </c>
    </row>
    <row r="1038" spans="2:65" s="1" customFormat="1" ht="124.8">
      <c r="B1038" s="32"/>
      <c r="D1038" s="145" t="s">
        <v>544</v>
      </c>
      <c r="F1038" s="169" t="s">
        <v>1786</v>
      </c>
      <c r="I1038" s="142"/>
      <c r="L1038" s="32"/>
      <c r="M1038" s="143"/>
      <c r="T1038" s="53"/>
      <c r="AT1038" s="17" t="s">
        <v>544</v>
      </c>
      <c r="AU1038" s="17" t="s">
        <v>81</v>
      </c>
    </row>
    <row r="1039" spans="2:65" s="12" customFormat="1">
      <c r="B1039" s="144"/>
      <c r="D1039" s="145" t="s">
        <v>163</v>
      </c>
      <c r="E1039" s="146" t="s">
        <v>19</v>
      </c>
      <c r="F1039" s="147" t="s">
        <v>1787</v>
      </c>
      <c r="H1039" s="148">
        <v>24.6</v>
      </c>
      <c r="I1039" s="149"/>
      <c r="L1039" s="144"/>
      <c r="M1039" s="150"/>
      <c r="T1039" s="151"/>
      <c r="AT1039" s="146" t="s">
        <v>163</v>
      </c>
      <c r="AU1039" s="146" t="s">
        <v>81</v>
      </c>
      <c r="AV1039" s="12" t="s">
        <v>81</v>
      </c>
      <c r="AW1039" s="12" t="s">
        <v>33</v>
      </c>
      <c r="AX1039" s="12" t="s">
        <v>79</v>
      </c>
      <c r="AY1039" s="146" t="s">
        <v>152</v>
      </c>
    </row>
    <row r="1040" spans="2:65" s="1" customFormat="1" ht="37.799999999999997" customHeight="1">
      <c r="B1040" s="32"/>
      <c r="C1040" s="127" t="s">
        <v>1788</v>
      </c>
      <c r="D1040" s="127" t="s">
        <v>154</v>
      </c>
      <c r="E1040" s="128" t="s">
        <v>1789</v>
      </c>
      <c r="F1040" s="129" t="s">
        <v>1790</v>
      </c>
      <c r="G1040" s="130" t="s">
        <v>284</v>
      </c>
      <c r="H1040" s="131">
        <v>7</v>
      </c>
      <c r="I1040" s="132"/>
      <c r="J1040" s="133">
        <f>ROUND(I1040*H1040,2)</f>
        <v>0</v>
      </c>
      <c r="K1040" s="129" t="s">
        <v>158</v>
      </c>
      <c r="L1040" s="32"/>
      <c r="M1040" s="134" t="s">
        <v>19</v>
      </c>
      <c r="N1040" s="135" t="s">
        <v>42</v>
      </c>
      <c r="P1040" s="136">
        <f>O1040*H1040</f>
        <v>0</v>
      </c>
      <c r="Q1040" s="136">
        <v>0</v>
      </c>
      <c r="R1040" s="136">
        <f>Q1040*H1040</f>
        <v>0</v>
      </c>
      <c r="S1040" s="136">
        <v>0</v>
      </c>
      <c r="T1040" s="137">
        <f>S1040*H1040</f>
        <v>0</v>
      </c>
      <c r="AR1040" s="138" t="s">
        <v>248</v>
      </c>
      <c r="AT1040" s="138" t="s">
        <v>154</v>
      </c>
      <c r="AU1040" s="138" t="s">
        <v>81</v>
      </c>
      <c r="AY1040" s="17" t="s">
        <v>152</v>
      </c>
      <c r="BE1040" s="139">
        <f>IF(N1040="základní",J1040,0)</f>
        <v>0</v>
      </c>
      <c r="BF1040" s="139">
        <f>IF(N1040="snížená",J1040,0)</f>
        <v>0</v>
      </c>
      <c r="BG1040" s="139">
        <f>IF(N1040="zákl. přenesená",J1040,0)</f>
        <v>0</v>
      </c>
      <c r="BH1040" s="139">
        <f>IF(N1040="sníž. přenesená",J1040,0)</f>
        <v>0</v>
      </c>
      <c r="BI1040" s="139">
        <f>IF(N1040="nulová",J1040,0)</f>
        <v>0</v>
      </c>
      <c r="BJ1040" s="17" t="s">
        <v>79</v>
      </c>
      <c r="BK1040" s="139">
        <f>ROUND(I1040*H1040,2)</f>
        <v>0</v>
      </c>
      <c r="BL1040" s="17" t="s">
        <v>248</v>
      </c>
      <c r="BM1040" s="138" t="s">
        <v>1791</v>
      </c>
    </row>
    <row r="1041" spans="2:65" s="1" customFormat="1">
      <c r="B1041" s="32"/>
      <c r="D1041" s="140" t="s">
        <v>161</v>
      </c>
      <c r="F1041" s="141" t="s">
        <v>1792</v>
      </c>
      <c r="I1041" s="142"/>
      <c r="L1041" s="32"/>
      <c r="M1041" s="143"/>
      <c r="T1041" s="53"/>
      <c r="AT1041" s="17" t="s">
        <v>161</v>
      </c>
      <c r="AU1041" s="17" t="s">
        <v>81</v>
      </c>
    </row>
    <row r="1042" spans="2:65" s="12" customFormat="1">
      <c r="B1042" s="144"/>
      <c r="D1042" s="145" t="s">
        <v>163</v>
      </c>
      <c r="E1042" s="146" t="s">
        <v>19</v>
      </c>
      <c r="F1042" s="147" t="s">
        <v>1793</v>
      </c>
      <c r="H1042" s="148">
        <v>7</v>
      </c>
      <c r="I1042" s="149"/>
      <c r="L1042" s="144"/>
      <c r="M1042" s="150"/>
      <c r="T1042" s="151"/>
      <c r="AT1042" s="146" t="s">
        <v>163</v>
      </c>
      <c r="AU1042" s="146" t="s">
        <v>81</v>
      </c>
      <c r="AV1042" s="12" t="s">
        <v>81</v>
      </c>
      <c r="AW1042" s="12" t="s">
        <v>33</v>
      </c>
      <c r="AX1042" s="12" t="s">
        <v>79</v>
      </c>
      <c r="AY1042" s="146" t="s">
        <v>152</v>
      </c>
    </row>
    <row r="1043" spans="2:65" s="1" customFormat="1" ht="24.15" customHeight="1">
      <c r="B1043" s="32"/>
      <c r="C1043" s="159" t="s">
        <v>1794</v>
      </c>
      <c r="D1043" s="159" t="s">
        <v>301</v>
      </c>
      <c r="E1043" s="160" t="s">
        <v>1795</v>
      </c>
      <c r="F1043" s="161" t="s">
        <v>1796</v>
      </c>
      <c r="G1043" s="162" t="s">
        <v>284</v>
      </c>
      <c r="H1043" s="163">
        <v>2</v>
      </c>
      <c r="I1043" s="164"/>
      <c r="J1043" s="165">
        <f>ROUND(I1043*H1043,2)</f>
        <v>0</v>
      </c>
      <c r="K1043" s="161" t="s">
        <v>158</v>
      </c>
      <c r="L1043" s="166"/>
      <c r="M1043" s="167" t="s">
        <v>19</v>
      </c>
      <c r="N1043" s="168" t="s">
        <v>42</v>
      </c>
      <c r="P1043" s="136">
        <f>O1043*H1043</f>
        <v>0</v>
      </c>
      <c r="Q1043" s="136">
        <v>1.6E-2</v>
      </c>
      <c r="R1043" s="136">
        <f>Q1043*H1043</f>
        <v>3.2000000000000001E-2</v>
      </c>
      <c r="S1043" s="136">
        <v>0</v>
      </c>
      <c r="T1043" s="137">
        <f>S1043*H1043</f>
        <v>0</v>
      </c>
      <c r="AR1043" s="138" t="s">
        <v>357</v>
      </c>
      <c r="AT1043" s="138" t="s">
        <v>301</v>
      </c>
      <c r="AU1043" s="138" t="s">
        <v>81</v>
      </c>
      <c r="AY1043" s="17" t="s">
        <v>152</v>
      </c>
      <c r="BE1043" s="139">
        <f>IF(N1043="základní",J1043,0)</f>
        <v>0</v>
      </c>
      <c r="BF1043" s="139">
        <f>IF(N1043="snížená",J1043,0)</f>
        <v>0</v>
      </c>
      <c r="BG1043" s="139">
        <f>IF(N1043="zákl. přenesená",J1043,0)</f>
        <v>0</v>
      </c>
      <c r="BH1043" s="139">
        <f>IF(N1043="sníž. přenesená",J1043,0)</f>
        <v>0</v>
      </c>
      <c r="BI1043" s="139">
        <f>IF(N1043="nulová",J1043,0)</f>
        <v>0</v>
      </c>
      <c r="BJ1043" s="17" t="s">
        <v>79</v>
      </c>
      <c r="BK1043" s="139">
        <f>ROUND(I1043*H1043,2)</f>
        <v>0</v>
      </c>
      <c r="BL1043" s="17" t="s">
        <v>248</v>
      </c>
      <c r="BM1043" s="138" t="s">
        <v>1797</v>
      </c>
    </row>
    <row r="1044" spans="2:65" s="12" customFormat="1">
      <c r="B1044" s="144"/>
      <c r="D1044" s="145" t="s">
        <v>163</v>
      </c>
      <c r="E1044" s="146" t="s">
        <v>19</v>
      </c>
      <c r="F1044" s="147" t="s">
        <v>81</v>
      </c>
      <c r="H1044" s="148">
        <v>2</v>
      </c>
      <c r="I1044" s="149"/>
      <c r="L1044" s="144"/>
      <c r="M1044" s="150"/>
      <c r="T1044" s="151"/>
      <c r="AT1044" s="146" t="s">
        <v>163</v>
      </c>
      <c r="AU1044" s="146" t="s">
        <v>81</v>
      </c>
      <c r="AV1044" s="12" t="s">
        <v>81</v>
      </c>
      <c r="AW1044" s="12" t="s">
        <v>33</v>
      </c>
      <c r="AX1044" s="12" t="s">
        <v>79</v>
      </c>
      <c r="AY1044" s="146" t="s">
        <v>152</v>
      </c>
    </row>
    <row r="1045" spans="2:65" s="1" customFormat="1" ht="24.15" customHeight="1">
      <c r="B1045" s="32"/>
      <c r="C1045" s="159" t="s">
        <v>1798</v>
      </c>
      <c r="D1045" s="159" t="s">
        <v>301</v>
      </c>
      <c r="E1045" s="160" t="s">
        <v>1799</v>
      </c>
      <c r="F1045" s="161" t="s">
        <v>1800</v>
      </c>
      <c r="G1045" s="162" t="s">
        <v>284</v>
      </c>
      <c r="H1045" s="163">
        <v>2</v>
      </c>
      <c r="I1045" s="164"/>
      <c r="J1045" s="165">
        <f>ROUND(I1045*H1045,2)</f>
        <v>0</v>
      </c>
      <c r="K1045" s="161" t="s">
        <v>158</v>
      </c>
      <c r="L1045" s="166"/>
      <c r="M1045" s="167" t="s">
        <v>19</v>
      </c>
      <c r="N1045" s="168" t="s">
        <v>42</v>
      </c>
      <c r="P1045" s="136">
        <f>O1045*H1045</f>
        <v>0</v>
      </c>
      <c r="Q1045" s="136">
        <v>1.7500000000000002E-2</v>
      </c>
      <c r="R1045" s="136">
        <f>Q1045*H1045</f>
        <v>3.5000000000000003E-2</v>
      </c>
      <c r="S1045" s="136">
        <v>0</v>
      </c>
      <c r="T1045" s="137">
        <f>S1045*H1045</f>
        <v>0</v>
      </c>
      <c r="AR1045" s="138" t="s">
        <v>357</v>
      </c>
      <c r="AT1045" s="138" t="s">
        <v>301</v>
      </c>
      <c r="AU1045" s="138" t="s">
        <v>81</v>
      </c>
      <c r="AY1045" s="17" t="s">
        <v>152</v>
      </c>
      <c r="BE1045" s="139">
        <f>IF(N1045="základní",J1045,0)</f>
        <v>0</v>
      </c>
      <c r="BF1045" s="139">
        <f>IF(N1045="snížená",J1045,0)</f>
        <v>0</v>
      </c>
      <c r="BG1045" s="139">
        <f>IF(N1045="zákl. přenesená",J1045,0)</f>
        <v>0</v>
      </c>
      <c r="BH1045" s="139">
        <f>IF(N1045="sníž. přenesená",J1045,0)</f>
        <v>0</v>
      </c>
      <c r="BI1045" s="139">
        <f>IF(N1045="nulová",J1045,0)</f>
        <v>0</v>
      </c>
      <c r="BJ1045" s="17" t="s">
        <v>79</v>
      </c>
      <c r="BK1045" s="139">
        <f>ROUND(I1045*H1045,2)</f>
        <v>0</v>
      </c>
      <c r="BL1045" s="17" t="s">
        <v>248</v>
      </c>
      <c r="BM1045" s="138" t="s">
        <v>1801</v>
      </c>
    </row>
    <row r="1046" spans="2:65" s="12" customFormat="1">
      <c r="B1046" s="144"/>
      <c r="D1046" s="145" t="s">
        <v>163</v>
      </c>
      <c r="E1046" s="146" t="s">
        <v>19</v>
      </c>
      <c r="F1046" s="147" t="s">
        <v>81</v>
      </c>
      <c r="H1046" s="148">
        <v>2</v>
      </c>
      <c r="I1046" s="149"/>
      <c r="L1046" s="144"/>
      <c r="M1046" s="150"/>
      <c r="T1046" s="151"/>
      <c r="AT1046" s="146" t="s">
        <v>163</v>
      </c>
      <c r="AU1046" s="146" t="s">
        <v>81</v>
      </c>
      <c r="AV1046" s="12" t="s">
        <v>81</v>
      </c>
      <c r="AW1046" s="12" t="s">
        <v>33</v>
      </c>
      <c r="AX1046" s="12" t="s">
        <v>79</v>
      </c>
      <c r="AY1046" s="146" t="s">
        <v>152</v>
      </c>
    </row>
    <row r="1047" spans="2:65" s="1" customFormat="1" ht="24.15" customHeight="1">
      <c r="B1047" s="32"/>
      <c r="C1047" s="159" t="s">
        <v>1802</v>
      </c>
      <c r="D1047" s="159" t="s">
        <v>301</v>
      </c>
      <c r="E1047" s="160" t="s">
        <v>1803</v>
      </c>
      <c r="F1047" s="161" t="s">
        <v>1804</v>
      </c>
      <c r="G1047" s="162" t="s">
        <v>284</v>
      </c>
      <c r="H1047" s="163">
        <v>3</v>
      </c>
      <c r="I1047" s="164"/>
      <c r="J1047" s="165">
        <f>ROUND(I1047*H1047,2)</f>
        <v>0</v>
      </c>
      <c r="K1047" s="161" t="s">
        <v>158</v>
      </c>
      <c r="L1047" s="166"/>
      <c r="M1047" s="167" t="s">
        <v>19</v>
      </c>
      <c r="N1047" s="168" t="s">
        <v>42</v>
      </c>
      <c r="P1047" s="136">
        <f>O1047*H1047</f>
        <v>0</v>
      </c>
      <c r="Q1047" s="136">
        <v>1.95E-2</v>
      </c>
      <c r="R1047" s="136">
        <f>Q1047*H1047</f>
        <v>5.8499999999999996E-2</v>
      </c>
      <c r="S1047" s="136">
        <v>0</v>
      </c>
      <c r="T1047" s="137">
        <f>S1047*H1047</f>
        <v>0</v>
      </c>
      <c r="AR1047" s="138" t="s">
        <v>357</v>
      </c>
      <c r="AT1047" s="138" t="s">
        <v>301</v>
      </c>
      <c r="AU1047" s="138" t="s">
        <v>81</v>
      </c>
      <c r="AY1047" s="17" t="s">
        <v>152</v>
      </c>
      <c r="BE1047" s="139">
        <f>IF(N1047="základní",J1047,0)</f>
        <v>0</v>
      </c>
      <c r="BF1047" s="139">
        <f>IF(N1047="snížená",J1047,0)</f>
        <v>0</v>
      </c>
      <c r="BG1047" s="139">
        <f>IF(N1047="zákl. přenesená",J1047,0)</f>
        <v>0</v>
      </c>
      <c r="BH1047" s="139">
        <f>IF(N1047="sníž. přenesená",J1047,0)</f>
        <v>0</v>
      </c>
      <c r="BI1047" s="139">
        <f>IF(N1047="nulová",J1047,0)</f>
        <v>0</v>
      </c>
      <c r="BJ1047" s="17" t="s">
        <v>79</v>
      </c>
      <c r="BK1047" s="139">
        <f>ROUND(I1047*H1047,2)</f>
        <v>0</v>
      </c>
      <c r="BL1047" s="17" t="s">
        <v>248</v>
      </c>
      <c r="BM1047" s="138" t="s">
        <v>1805</v>
      </c>
    </row>
    <row r="1048" spans="2:65" s="12" customFormat="1">
      <c r="B1048" s="144"/>
      <c r="D1048" s="145" t="s">
        <v>163</v>
      </c>
      <c r="E1048" s="146" t="s">
        <v>19</v>
      </c>
      <c r="F1048" s="147" t="s">
        <v>170</v>
      </c>
      <c r="H1048" s="148">
        <v>3</v>
      </c>
      <c r="I1048" s="149"/>
      <c r="L1048" s="144"/>
      <c r="M1048" s="150"/>
      <c r="T1048" s="151"/>
      <c r="AT1048" s="146" t="s">
        <v>163</v>
      </c>
      <c r="AU1048" s="146" t="s">
        <v>81</v>
      </c>
      <c r="AV1048" s="12" t="s">
        <v>81</v>
      </c>
      <c r="AW1048" s="12" t="s">
        <v>33</v>
      </c>
      <c r="AX1048" s="12" t="s">
        <v>79</v>
      </c>
      <c r="AY1048" s="146" t="s">
        <v>152</v>
      </c>
    </row>
    <row r="1049" spans="2:65" s="1" customFormat="1" ht="37.799999999999997" customHeight="1">
      <c r="B1049" s="32"/>
      <c r="C1049" s="127" t="s">
        <v>1806</v>
      </c>
      <c r="D1049" s="127" t="s">
        <v>154</v>
      </c>
      <c r="E1049" s="128" t="s">
        <v>1807</v>
      </c>
      <c r="F1049" s="129" t="s">
        <v>1808</v>
      </c>
      <c r="G1049" s="130" t="s">
        <v>284</v>
      </c>
      <c r="H1049" s="131">
        <v>2</v>
      </c>
      <c r="I1049" s="132"/>
      <c r="J1049" s="133">
        <f>ROUND(I1049*H1049,2)</f>
        <v>0</v>
      </c>
      <c r="K1049" s="129" t="s">
        <v>158</v>
      </c>
      <c r="L1049" s="32"/>
      <c r="M1049" s="134" t="s">
        <v>19</v>
      </c>
      <c r="N1049" s="135" t="s">
        <v>42</v>
      </c>
      <c r="P1049" s="136">
        <f>O1049*H1049</f>
        <v>0</v>
      </c>
      <c r="Q1049" s="136">
        <v>0</v>
      </c>
      <c r="R1049" s="136">
        <f>Q1049*H1049</f>
        <v>0</v>
      </c>
      <c r="S1049" s="136">
        <v>0</v>
      </c>
      <c r="T1049" s="137">
        <f>S1049*H1049</f>
        <v>0</v>
      </c>
      <c r="AR1049" s="138" t="s">
        <v>248</v>
      </c>
      <c r="AT1049" s="138" t="s">
        <v>154</v>
      </c>
      <c r="AU1049" s="138" t="s">
        <v>81</v>
      </c>
      <c r="AY1049" s="17" t="s">
        <v>152</v>
      </c>
      <c r="BE1049" s="139">
        <f>IF(N1049="základní",J1049,0)</f>
        <v>0</v>
      </c>
      <c r="BF1049" s="139">
        <f>IF(N1049="snížená",J1049,0)</f>
        <v>0</v>
      </c>
      <c r="BG1049" s="139">
        <f>IF(N1049="zákl. přenesená",J1049,0)</f>
        <v>0</v>
      </c>
      <c r="BH1049" s="139">
        <f>IF(N1049="sníž. přenesená",J1049,0)</f>
        <v>0</v>
      </c>
      <c r="BI1049" s="139">
        <f>IF(N1049="nulová",J1049,0)</f>
        <v>0</v>
      </c>
      <c r="BJ1049" s="17" t="s">
        <v>79</v>
      </c>
      <c r="BK1049" s="139">
        <f>ROUND(I1049*H1049,2)</f>
        <v>0</v>
      </c>
      <c r="BL1049" s="17" t="s">
        <v>248</v>
      </c>
      <c r="BM1049" s="138" t="s">
        <v>1809</v>
      </c>
    </row>
    <row r="1050" spans="2:65" s="1" customFormat="1">
      <c r="B1050" s="32"/>
      <c r="D1050" s="140" t="s">
        <v>161</v>
      </c>
      <c r="F1050" s="141" t="s">
        <v>1810</v>
      </c>
      <c r="I1050" s="142"/>
      <c r="L1050" s="32"/>
      <c r="M1050" s="143"/>
      <c r="T1050" s="53"/>
      <c r="AT1050" s="17" t="s">
        <v>161</v>
      </c>
      <c r="AU1050" s="17" t="s">
        <v>81</v>
      </c>
    </row>
    <row r="1051" spans="2:65" s="12" customFormat="1">
      <c r="B1051" s="144"/>
      <c r="D1051" s="145" t="s">
        <v>163</v>
      </c>
      <c r="E1051" s="146" t="s">
        <v>19</v>
      </c>
      <c r="F1051" s="147" t="s">
        <v>81</v>
      </c>
      <c r="H1051" s="148">
        <v>2</v>
      </c>
      <c r="I1051" s="149"/>
      <c r="L1051" s="144"/>
      <c r="M1051" s="150"/>
      <c r="T1051" s="151"/>
      <c r="AT1051" s="146" t="s">
        <v>163</v>
      </c>
      <c r="AU1051" s="146" t="s">
        <v>81</v>
      </c>
      <c r="AV1051" s="12" t="s">
        <v>81</v>
      </c>
      <c r="AW1051" s="12" t="s">
        <v>33</v>
      </c>
      <c r="AX1051" s="12" t="s">
        <v>79</v>
      </c>
      <c r="AY1051" s="146" t="s">
        <v>152</v>
      </c>
    </row>
    <row r="1052" spans="2:65" s="1" customFormat="1" ht="33" customHeight="1">
      <c r="B1052" s="32"/>
      <c r="C1052" s="159" t="s">
        <v>1811</v>
      </c>
      <c r="D1052" s="159" t="s">
        <v>301</v>
      </c>
      <c r="E1052" s="160" t="s">
        <v>1812</v>
      </c>
      <c r="F1052" s="161" t="s">
        <v>1813</v>
      </c>
      <c r="G1052" s="162" t="s">
        <v>284</v>
      </c>
      <c r="H1052" s="163">
        <v>2</v>
      </c>
      <c r="I1052" s="164"/>
      <c r="J1052" s="165">
        <f>ROUND(I1052*H1052,2)</f>
        <v>0</v>
      </c>
      <c r="K1052" s="161" t="s">
        <v>158</v>
      </c>
      <c r="L1052" s="166"/>
      <c r="M1052" s="167" t="s">
        <v>19</v>
      </c>
      <c r="N1052" s="168" t="s">
        <v>42</v>
      </c>
      <c r="P1052" s="136">
        <f>O1052*H1052</f>
        <v>0</v>
      </c>
      <c r="Q1052" s="136">
        <v>1.95E-2</v>
      </c>
      <c r="R1052" s="136">
        <f>Q1052*H1052</f>
        <v>3.9E-2</v>
      </c>
      <c r="S1052" s="136">
        <v>0</v>
      </c>
      <c r="T1052" s="137">
        <f>S1052*H1052</f>
        <v>0</v>
      </c>
      <c r="AR1052" s="138" t="s">
        <v>357</v>
      </c>
      <c r="AT1052" s="138" t="s">
        <v>301</v>
      </c>
      <c r="AU1052" s="138" t="s">
        <v>81</v>
      </c>
      <c r="AY1052" s="17" t="s">
        <v>152</v>
      </c>
      <c r="BE1052" s="139">
        <f>IF(N1052="základní",J1052,0)</f>
        <v>0</v>
      </c>
      <c r="BF1052" s="139">
        <f>IF(N1052="snížená",J1052,0)</f>
        <v>0</v>
      </c>
      <c r="BG1052" s="139">
        <f>IF(N1052="zákl. přenesená",J1052,0)</f>
        <v>0</v>
      </c>
      <c r="BH1052" s="139">
        <f>IF(N1052="sníž. přenesená",J1052,0)</f>
        <v>0</v>
      </c>
      <c r="BI1052" s="139">
        <f>IF(N1052="nulová",J1052,0)</f>
        <v>0</v>
      </c>
      <c r="BJ1052" s="17" t="s">
        <v>79</v>
      </c>
      <c r="BK1052" s="139">
        <f>ROUND(I1052*H1052,2)</f>
        <v>0</v>
      </c>
      <c r="BL1052" s="17" t="s">
        <v>248</v>
      </c>
      <c r="BM1052" s="138" t="s">
        <v>1814</v>
      </c>
    </row>
    <row r="1053" spans="2:65" s="12" customFormat="1">
      <c r="B1053" s="144"/>
      <c r="D1053" s="145" t="s">
        <v>163</v>
      </c>
      <c r="E1053" s="146" t="s">
        <v>19</v>
      </c>
      <c r="F1053" s="147" t="s">
        <v>1815</v>
      </c>
      <c r="H1053" s="148">
        <v>2</v>
      </c>
      <c r="I1053" s="149"/>
      <c r="L1053" s="144"/>
      <c r="M1053" s="150"/>
      <c r="T1053" s="151"/>
      <c r="AT1053" s="146" t="s">
        <v>163</v>
      </c>
      <c r="AU1053" s="146" t="s">
        <v>81</v>
      </c>
      <c r="AV1053" s="12" t="s">
        <v>81</v>
      </c>
      <c r="AW1053" s="12" t="s">
        <v>33</v>
      </c>
      <c r="AX1053" s="12" t="s">
        <v>79</v>
      </c>
      <c r="AY1053" s="146" t="s">
        <v>152</v>
      </c>
    </row>
    <row r="1054" spans="2:65" s="1" customFormat="1" ht="37.799999999999997" customHeight="1">
      <c r="B1054" s="32"/>
      <c r="C1054" s="127" t="s">
        <v>1816</v>
      </c>
      <c r="D1054" s="127" t="s">
        <v>154</v>
      </c>
      <c r="E1054" s="128" t="s">
        <v>1817</v>
      </c>
      <c r="F1054" s="129" t="s">
        <v>1818</v>
      </c>
      <c r="G1054" s="130" t="s">
        <v>284</v>
      </c>
      <c r="H1054" s="131">
        <v>4</v>
      </c>
      <c r="I1054" s="132"/>
      <c r="J1054" s="133">
        <f>ROUND(I1054*H1054,2)</f>
        <v>0</v>
      </c>
      <c r="K1054" s="129" t="s">
        <v>158</v>
      </c>
      <c r="L1054" s="32"/>
      <c r="M1054" s="134" t="s">
        <v>19</v>
      </c>
      <c r="N1054" s="135" t="s">
        <v>42</v>
      </c>
      <c r="P1054" s="136">
        <f>O1054*H1054</f>
        <v>0</v>
      </c>
      <c r="Q1054" s="136">
        <v>0</v>
      </c>
      <c r="R1054" s="136">
        <f>Q1054*H1054</f>
        <v>0</v>
      </c>
      <c r="S1054" s="136">
        <v>0</v>
      </c>
      <c r="T1054" s="137">
        <f>S1054*H1054</f>
        <v>0</v>
      </c>
      <c r="AR1054" s="138" t="s">
        <v>248</v>
      </c>
      <c r="AT1054" s="138" t="s">
        <v>154</v>
      </c>
      <c r="AU1054" s="138" t="s">
        <v>81</v>
      </c>
      <c r="AY1054" s="17" t="s">
        <v>152</v>
      </c>
      <c r="BE1054" s="139">
        <f>IF(N1054="základní",J1054,0)</f>
        <v>0</v>
      </c>
      <c r="BF1054" s="139">
        <f>IF(N1054="snížená",J1054,0)</f>
        <v>0</v>
      </c>
      <c r="BG1054" s="139">
        <f>IF(N1054="zákl. přenesená",J1054,0)</f>
        <v>0</v>
      </c>
      <c r="BH1054" s="139">
        <f>IF(N1054="sníž. přenesená",J1054,0)</f>
        <v>0</v>
      </c>
      <c r="BI1054" s="139">
        <f>IF(N1054="nulová",J1054,0)</f>
        <v>0</v>
      </c>
      <c r="BJ1054" s="17" t="s">
        <v>79</v>
      </c>
      <c r="BK1054" s="139">
        <f>ROUND(I1054*H1054,2)</f>
        <v>0</v>
      </c>
      <c r="BL1054" s="17" t="s">
        <v>248</v>
      </c>
      <c r="BM1054" s="138" t="s">
        <v>1819</v>
      </c>
    </row>
    <row r="1055" spans="2:65" s="1" customFormat="1">
      <c r="B1055" s="32"/>
      <c r="D1055" s="140" t="s">
        <v>161</v>
      </c>
      <c r="F1055" s="141" t="s">
        <v>1820</v>
      </c>
      <c r="I1055" s="142"/>
      <c r="L1055" s="32"/>
      <c r="M1055" s="143"/>
      <c r="T1055" s="53"/>
      <c r="AT1055" s="17" t="s">
        <v>161</v>
      </c>
      <c r="AU1055" s="17" t="s">
        <v>81</v>
      </c>
    </row>
    <row r="1056" spans="2:65" s="12" customFormat="1">
      <c r="B1056" s="144"/>
      <c r="D1056" s="145" t="s">
        <v>163</v>
      </c>
      <c r="E1056" s="146" t="s">
        <v>19</v>
      </c>
      <c r="F1056" s="147" t="s">
        <v>1821</v>
      </c>
      <c r="H1056" s="148">
        <v>4</v>
      </c>
      <c r="I1056" s="149"/>
      <c r="L1056" s="144"/>
      <c r="M1056" s="150"/>
      <c r="T1056" s="151"/>
      <c r="AT1056" s="146" t="s">
        <v>163</v>
      </c>
      <c r="AU1056" s="146" t="s">
        <v>81</v>
      </c>
      <c r="AV1056" s="12" t="s">
        <v>81</v>
      </c>
      <c r="AW1056" s="12" t="s">
        <v>33</v>
      </c>
      <c r="AX1056" s="12" t="s">
        <v>79</v>
      </c>
      <c r="AY1056" s="146" t="s">
        <v>152</v>
      </c>
    </row>
    <row r="1057" spans="2:65" s="1" customFormat="1" ht="33" customHeight="1">
      <c r="B1057" s="32"/>
      <c r="C1057" s="159" t="s">
        <v>1822</v>
      </c>
      <c r="D1057" s="159" t="s">
        <v>301</v>
      </c>
      <c r="E1057" s="160" t="s">
        <v>1823</v>
      </c>
      <c r="F1057" s="161" t="s">
        <v>1824</v>
      </c>
      <c r="G1057" s="162" t="s">
        <v>284</v>
      </c>
      <c r="H1057" s="163">
        <v>4</v>
      </c>
      <c r="I1057" s="164"/>
      <c r="J1057" s="165">
        <f>ROUND(I1057*H1057,2)</f>
        <v>0</v>
      </c>
      <c r="K1057" s="161" t="s">
        <v>158</v>
      </c>
      <c r="L1057" s="166"/>
      <c r="M1057" s="167" t="s">
        <v>19</v>
      </c>
      <c r="N1057" s="168" t="s">
        <v>42</v>
      </c>
      <c r="P1057" s="136">
        <f>O1057*H1057</f>
        <v>0</v>
      </c>
      <c r="Q1057" s="136">
        <v>4.2999999999999997E-2</v>
      </c>
      <c r="R1057" s="136">
        <f>Q1057*H1057</f>
        <v>0.17199999999999999</v>
      </c>
      <c r="S1057" s="136">
        <v>0</v>
      </c>
      <c r="T1057" s="137">
        <f>S1057*H1057</f>
        <v>0</v>
      </c>
      <c r="AR1057" s="138" t="s">
        <v>357</v>
      </c>
      <c r="AT1057" s="138" t="s">
        <v>301</v>
      </c>
      <c r="AU1057" s="138" t="s">
        <v>81</v>
      </c>
      <c r="AY1057" s="17" t="s">
        <v>152</v>
      </c>
      <c r="BE1057" s="139">
        <f>IF(N1057="základní",J1057,0)</f>
        <v>0</v>
      </c>
      <c r="BF1057" s="139">
        <f>IF(N1057="snížená",J1057,0)</f>
        <v>0</v>
      </c>
      <c r="BG1057" s="139">
        <f>IF(N1057="zákl. přenesená",J1057,0)</f>
        <v>0</v>
      </c>
      <c r="BH1057" s="139">
        <f>IF(N1057="sníž. přenesená",J1057,0)</f>
        <v>0</v>
      </c>
      <c r="BI1057" s="139">
        <f>IF(N1057="nulová",J1057,0)</f>
        <v>0</v>
      </c>
      <c r="BJ1057" s="17" t="s">
        <v>79</v>
      </c>
      <c r="BK1057" s="139">
        <f>ROUND(I1057*H1057,2)</f>
        <v>0</v>
      </c>
      <c r="BL1057" s="17" t="s">
        <v>248</v>
      </c>
      <c r="BM1057" s="138" t="s">
        <v>1825</v>
      </c>
    </row>
    <row r="1058" spans="2:65" s="12" customFormat="1">
      <c r="B1058" s="144"/>
      <c r="D1058" s="145" t="s">
        <v>163</v>
      </c>
      <c r="E1058" s="146" t="s">
        <v>19</v>
      </c>
      <c r="F1058" s="147" t="s">
        <v>1826</v>
      </c>
      <c r="H1058" s="148">
        <v>4</v>
      </c>
      <c r="I1058" s="149"/>
      <c r="L1058" s="144"/>
      <c r="M1058" s="150"/>
      <c r="T1058" s="151"/>
      <c r="AT1058" s="146" t="s">
        <v>163</v>
      </c>
      <c r="AU1058" s="146" t="s">
        <v>81</v>
      </c>
      <c r="AV1058" s="12" t="s">
        <v>81</v>
      </c>
      <c r="AW1058" s="12" t="s">
        <v>33</v>
      </c>
      <c r="AX1058" s="12" t="s">
        <v>79</v>
      </c>
      <c r="AY1058" s="146" t="s">
        <v>152</v>
      </c>
    </row>
    <row r="1059" spans="2:65" s="1" customFormat="1" ht="24.15" customHeight="1">
      <c r="B1059" s="32"/>
      <c r="C1059" s="127" t="s">
        <v>1827</v>
      </c>
      <c r="D1059" s="127" t="s">
        <v>154</v>
      </c>
      <c r="E1059" s="128" t="s">
        <v>1828</v>
      </c>
      <c r="F1059" s="129" t="s">
        <v>1829</v>
      </c>
      <c r="G1059" s="130" t="s">
        <v>284</v>
      </c>
      <c r="H1059" s="131">
        <v>3</v>
      </c>
      <c r="I1059" s="132"/>
      <c r="J1059" s="133">
        <f>ROUND(I1059*H1059,2)</f>
        <v>0</v>
      </c>
      <c r="K1059" s="129" t="s">
        <v>158</v>
      </c>
      <c r="L1059" s="32"/>
      <c r="M1059" s="134" t="s">
        <v>19</v>
      </c>
      <c r="N1059" s="135" t="s">
        <v>42</v>
      </c>
      <c r="P1059" s="136">
        <f>O1059*H1059</f>
        <v>0</v>
      </c>
      <c r="Q1059" s="136">
        <v>9.2000000000000003E-4</v>
      </c>
      <c r="R1059" s="136">
        <f>Q1059*H1059</f>
        <v>2.7600000000000003E-3</v>
      </c>
      <c r="S1059" s="136">
        <v>0</v>
      </c>
      <c r="T1059" s="137">
        <f>S1059*H1059</f>
        <v>0</v>
      </c>
      <c r="AR1059" s="138" t="s">
        <v>248</v>
      </c>
      <c r="AT1059" s="138" t="s">
        <v>154</v>
      </c>
      <c r="AU1059" s="138" t="s">
        <v>81</v>
      </c>
      <c r="AY1059" s="17" t="s">
        <v>152</v>
      </c>
      <c r="BE1059" s="139">
        <f>IF(N1059="základní",J1059,0)</f>
        <v>0</v>
      </c>
      <c r="BF1059" s="139">
        <f>IF(N1059="snížená",J1059,0)</f>
        <v>0</v>
      </c>
      <c r="BG1059" s="139">
        <f>IF(N1059="zákl. přenesená",J1059,0)</f>
        <v>0</v>
      </c>
      <c r="BH1059" s="139">
        <f>IF(N1059="sníž. přenesená",J1059,0)</f>
        <v>0</v>
      </c>
      <c r="BI1059" s="139">
        <f>IF(N1059="nulová",J1059,0)</f>
        <v>0</v>
      </c>
      <c r="BJ1059" s="17" t="s">
        <v>79</v>
      </c>
      <c r="BK1059" s="139">
        <f>ROUND(I1059*H1059,2)</f>
        <v>0</v>
      </c>
      <c r="BL1059" s="17" t="s">
        <v>248</v>
      </c>
      <c r="BM1059" s="138" t="s">
        <v>1830</v>
      </c>
    </row>
    <row r="1060" spans="2:65" s="1" customFormat="1">
      <c r="B1060" s="32"/>
      <c r="D1060" s="140" t="s">
        <v>161</v>
      </c>
      <c r="F1060" s="141" t="s">
        <v>1831</v>
      </c>
      <c r="I1060" s="142"/>
      <c r="L1060" s="32"/>
      <c r="M1060" s="143"/>
      <c r="T1060" s="53"/>
      <c r="AT1060" s="17" t="s">
        <v>161</v>
      </c>
      <c r="AU1060" s="17" t="s">
        <v>81</v>
      </c>
    </row>
    <row r="1061" spans="2:65" s="12" customFormat="1">
      <c r="B1061" s="144"/>
      <c r="D1061" s="145" t="s">
        <v>163</v>
      </c>
      <c r="E1061" s="146" t="s">
        <v>19</v>
      </c>
      <c r="F1061" s="147" t="s">
        <v>1832</v>
      </c>
      <c r="H1061" s="148">
        <v>3</v>
      </c>
      <c r="I1061" s="149"/>
      <c r="L1061" s="144"/>
      <c r="M1061" s="150"/>
      <c r="T1061" s="151"/>
      <c r="AT1061" s="146" t="s">
        <v>163</v>
      </c>
      <c r="AU1061" s="146" t="s">
        <v>81</v>
      </c>
      <c r="AV1061" s="12" t="s">
        <v>81</v>
      </c>
      <c r="AW1061" s="12" t="s">
        <v>33</v>
      </c>
      <c r="AX1061" s="12" t="s">
        <v>79</v>
      </c>
      <c r="AY1061" s="146" t="s">
        <v>152</v>
      </c>
    </row>
    <row r="1062" spans="2:65" s="1" customFormat="1" ht="24.15" customHeight="1">
      <c r="B1062" s="32"/>
      <c r="C1062" s="159" t="s">
        <v>1833</v>
      </c>
      <c r="D1062" s="159" t="s">
        <v>301</v>
      </c>
      <c r="E1062" s="160" t="s">
        <v>1834</v>
      </c>
      <c r="F1062" s="161" t="s">
        <v>1835</v>
      </c>
      <c r="G1062" s="162" t="s">
        <v>157</v>
      </c>
      <c r="H1062" s="163">
        <v>4.0519999999999996</v>
      </c>
      <c r="I1062" s="164"/>
      <c r="J1062" s="165">
        <f>ROUND(I1062*H1062,2)</f>
        <v>0</v>
      </c>
      <c r="K1062" s="161" t="s">
        <v>158</v>
      </c>
      <c r="L1062" s="166"/>
      <c r="M1062" s="167" t="s">
        <v>19</v>
      </c>
      <c r="N1062" s="168" t="s">
        <v>42</v>
      </c>
      <c r="P1062" s="136">
        <f>O1062*H1062</f>
        <v>0</v>
      </c>
      <c r="Q1062" s="136">
        <v>4.0210000000000003E-2</v>
      </c>
      <c r="R1062" s="136">
        <f>Q1062*H1062</f>
        <v>0.16293092000000001</v>
      </c>
      <c r="S1062" s="136">
        <v>0</v>
      </c>
      <c r="T1062" s="137">
        <f>S1062*H1062</f>
        <v>0</v>
      </c>
      <c r="AR1062" s="138" t="s">
        <v>357</v>
      </c>
      <c r="AT1062" s="138" t="s">
        <v>301</v>
      </c>
      <c r="AU1062" s="138" t="s">
        <v>81</v>
      </c>
      <c r="AY1062" s="17" t="s">
        <v>152</v>
      </c>
      <c r="BE1062" s="139">
        <f>IF(N1062="základní",J1062,0)</f>
        <v>0</v>
      </c>
      <c r="BF1062" s="139">
        <f>IF(N1062="snížená",J1062,0)</f>
        <v>0</v>
      </c>
      <c r="BG1062" s="139">
        <f>IF(N1062="zákl. přenesená",J1062,0)</f>
        <v>0</v>
      </c>
      <c r="BH1062" s="139">
        <f>IF(N1062="sníž. přenesená",J1062,0)</f>
        <v>0</v>
      </c>
      <c r="BI1062" s="139">
        <f>IF(N1062="nulová",J1062,0)</f>
        <v>0</v>
      </c>
      <c r="BJ1062" s="17" t="s">
        <v>79</v>
      </c>
      <c r="BK1062" s="139">
        <f>ROUND(I1062*H1062,2)</f>
        <v>0</v>
      </c>
      <c r="BL1062" s="17" t="s">
        <v>248</v>
      </c>
      <c r="BM1062" s="138" t="s">
        <v>1836</v>
      </c>
    </row>
    <row r="1063" spans="2:65" s="12" customFormat="1">
      <c r="B1063" s="144"/>
      <c r="D1063" s="145" t="s">
        <v>163</v>
      </c>
      <c r="E1063" s="146" t="s">
        <v>19</v>
      </c>
      <c r="F1063" s="147" t="s">
        <v>1837</v>
      </c>
      <c r="H1063" s="148">
        <v>4.0519999999999996</v>
      </c>
      <c r="I1063" s="149"/>
      <c r="L1063" s="144"/>
      <c r="M1063" s="150"/>
      <c r="T1063" s="151"/>
      <c r="AT1063" s="146" t="s">
        <v>163</v>
      </c>
      <c r="AU1063" s="146" t="s">
        <v>81</v>
      </c>
      <c r="AV1063" s="12" t="s">
        <v>81</v>
      </c>
      <c r="AW1063" s="12" t="s">
        <v>33</v>
      </c>
      <c r="AX1063" s="12" t="s">
        <v>79</v>
      </c>
      <c r="AY1063" s="146" t="s">
        <v>152</v>
      </c>
    </row>
    <row r="1064" spans="2:65" s="1" customFormat="1" ht="24.15" customHeight="1">
      <c r="B1064" s="32"/>
      <c r="C1064" s="127" t="s">
        <v>1838</v>
      </c>
      <c r="D1064" s="127" t="s">
        <v>154</v>
      </c>
      <c r="E1064" s="128" t="s">
        <v>1839</v>
      </c>
      <c r="F1064" s="129" t="s">
        <v>1840</v>
      </c>
      <c r="G1064" s="130" t="s">
        <v>284</v>
      </c>
      <c r="H1064" s="131">
        <v>11</v>
      </c>
      <c r="I1064" s="132"/>
      <c r="J1064" s="133">
        <f>ROUND(I1064*H1064,2)</f>
        <v>0</v>
      </c>
      <c r="K1064" s="129" t="s">
        <v>158</v>
      </c>
      <c r="L1064" s="32"/>
      <c r="M1064" s="134" t="s">
        <v>19</v>
      </c>
      <c r="N1064" s="135" t="s">
        <v>42</v>
      </c>
      <c r="P1064" s="136">
        <f>O1064*H1064</f>
        <v>0</v>
      </c>
      <c r="Q1064" s="136">
        <v>0</v>
      </c>
      <c r="R1064" s="136">
        <f>Q1064*H1064</f>
        <v>0</v>
      </c>
      <c r="S1064" s="136">
        <v>0</v>
      </c>
      <c r="T1064" s="137">
        <f>S1064*H1064</f>
        <v>0</v>
      </c>
      <c r="AR1064" s="138" t="s">
        <v>248</v>
      </c>
      <c r="AT1064" s="138" t="s">
        <v>154</v>
      </c>
      <c r="AU1064" s="138" t="s">
        <v>81</v>
      </c>
      <c r="AY1064" s="17" t="s">
        <v>152</v>
      </c>
      <c r="BE1064" s="139">
        <f>IF(N1064="základní",J1064,0)</f>
        <v>0</v>
      </c>
      <c r="BF1064" s="139">
        <f>IF(N1064="snížená",J1064,0)</f>
        <v>0</v>
      </c>
      <c r="BG1064" s="139">
        <f>IF(N1064="zákl. přenesená",J1064,0)</f>
        <v>0</v>
      </c>
      <c r="BH1064" s="139">
        <f>IF(N1064="sníž. přenesená",J1064,0)</f>
        <v>0</v>
      </c>
      <c r="BI1064" s="139">
        <f>IF(N1064="nulová",J1064,0)</f>
        <v>0</v>
      </c>
      <c r="BJ1064" s="17" t="s">
        <v>79</v>
      </c>
      <c r="BK1064" s="139">
        <f>ROUND(I1064*H1064,2)</f>
        <v>0</v>
      </c>
      <c r="BL1064" s="17" t="s">
        <v>248</v>
      </c>
      <c r="BM1064" s="138" t="s">
        <v>1841</v>
      </c>
    </row>
    <row r="1065" spans="2:65" s="1" customFormat="1">
      <c r="B1065" s="32"/>
      <c r="D1065" s="140" t="s">
        <v>161</v>
      </c>
      <c r="F1065" s="141" t="s">
        <v>1842</v>
      </c>
      <c r="I1065" s="142"/>
      <c r="L1065" s="32"/>
      <c r="M1065" s="143"/>
      <c r="T1065" s="53"/>
      <c r="AT1065" s="17" t="s">
        <v>161</v>
      </c>
      <c r="AU1065" s="17" t="s">
        <v>81</v>
      </c>
    </row>
    <row r="1066" spans="2:65" s="12" customFormat="1">
      <c r="B1066" s="144"/>
      <c r="D1066" s="145" t="s">
        <v>163</v>
      </c>
      <c r="E1066" s="146" t="s">
        <v>19</v>
      </c>
      <c r="F1066" s="147" t="s">
        <v>1843</v>
      </c>
      <c r="H1066" s="148">
        <v>11</v>
      </c>
      <c r="I1066" s="149"/>
      <c r="L1066" s="144"/>
      <c r="M1066" s="150"/>
      <c r="T1066" s="151"/>
      <c r="AT1066" s="146" t="s">
        <v>163</v>
      </c>
      <c r="AU1066" s="146" t="s">
        <v>81</v>
      </c>
      <c r="AV1066" s="12" t="s">
        <v>81</v>
      </c>
      <c r="AW1066" s="12" t="s">
        <v>33</v>
      </c>
      <c r="AX1066" s="12" t="s">
        <v>79</v>
      </c>
      <c r="AY1066" s="146" t="s">
        <v>152</v>
      </c>
    </row>
    <row r="1067" spans="2:65" s="1" customFormat="1" ht="16.5" customHeight="1">
      <c r="B1067" s="32"/>
      <c r="C1067" s="159" t="s">
        <v>1844</v>
      </c>
      <c r="D1067" s="159" t="s">
        <v>301</v>
      </c>
      <c r="E1067" s="160" t="s">
        <v>1845</v>
      </c>
      <c r="F1067" s="161" t="s">
        <v>1846</v>
      </c>
      <c r="G1067" s="162" t="s">
        <v>284</v>
      </c>
      <c r="H1067" s="163">
        <v>11</v>
      </c>
      <c r="I1067" s="164"/>
      <c r="J1067" s="165">
        <f>ROUND(I1067*H1067,2)</f>
        <v>0</v>
      </c>
      <c r="K1067" s="161" t="s">
        <v>158</v>
      </c>
      <c r="L1067" s="166"/>
      <c r="M1067" s="167" t="s">
        <v>19</v>
      </c>
      <c r="N1067" s="168" t="s">
        <v>42</v>
      </c>
      <c r="P1067" s="136">
        <f>O1067*H1067</f>
        <v>0</v>
      </c>
      <c r="Q1067" s="136">
        <v>2.2000000000000001E-3</v>
      </c>
      <c r="R1067" s="136">
        <f>Q1067*H1067</f>
        <v>2.4200000000000003E-2</v>
      </c>
      <c r="S1067" s="136">
        <v>0</v>
      </c>
      <c r="T1067" s="137">
        <f>S1067*H1067</f>
        <v>0</v>
      </c>
      <c r="AR1067" s="138" t="s">
        <v>357</v>
      </c>
      <c r="AT1067" s="138" t="s">
        <v>301</v>
      </c>
      <c r="AU1067" s="138" t="s">
        <v>81</v>
      </c>
      <c r="AY1067" s="17" t="s">
        <v>152</v>
      </c>
      <c r="BE1067" s="139">
        <f>IF(N1067="základní",J1067,0)</f>
        <v>0</v>
      </c>
      <c r="BF1067" s="139">
        <f>IF(N1067="snížená",J1067,0)</f>
        <v>0</v>
      </c>
      <c r="BG1067" s="139">
        <f>IF(N1067="zákl. přenesená",J1067,0)</f>
        <v>0</v>
      </c>
      <c r="BH1067" s="139">
        <f>IF(N1067="sníž. přenesená",J1067,0)</f>
        <v>0</v>
      </c>
      <c r="BI1067" s="139">
        <f>IF(N1067="nulová",J1067,0)</f>
        <v>0</v>
      </c>
      <c r="BJ1067" s="17" t="s">
        <v>79</v>
      </c>
      <c r="BK1067" s="139">
        <f>ROUND(I1067*H1067,2)</f>
        <v>0</v>
      </c>
      <c r="BL1067" s="17" t="s">
        <v>248</v>
      </c>
      <c r="BM1067" s="138" t="s">
        <v>1847</v>
      </c>
    </row>
    <row r="1068" spans="2:65" s="12" customFormat="1">
      <c r="B1068" s="144"/>
      <c r="D1068" s="145" t="s">
        <v>163</v>
      </c>
      <c r="E1068" s="146" t="s">
        <v>19</v>
      </c>
      <c r="F1068" s="147" t="s">
        <v>1843</v>
      </c>
      <c r="H1068" s="148">
        <v>11</v>
      </c>
      <c r="I1068" s="149"/>
      <c r="L1068" s="144"/>
      <c r="M1068" s="150"/>
      <c r="T1068" s="151"/>
      <c r="AT1068" s="146" t="s">
        <v>163</v>
      </c>
      <c r="AU1068" s="146" t="s">
        <v>81</v>
      </c>
      <c r="AV1068" s="12" t="s">
        <v>81</v>
      </c>
      <c r="AW1068" s="12" t="s">
        <v>33</v>
      </c>
      <c r="AX1068" s="12" t="s">
        <v>79</v>
      </c>
      <c r="AY1068" s="146" t="s">
        <v>152</v>
      </c>
    </row>
    <row r="1069" spans="2:65" s="1" customFormat="1" ht="24.15" customHeight="1">
      <c r="B1069" s="32"/>
      <c r="C1069" s="127" t="s">
        <v>1848</v>
      </c>
      <c r="D1069" s="127" t="s">
        <v>154</v>
      </c>
      <c r="E1069" s="128" t="s">
        <v>1849</v>
      </c>
      <c r="F1069" s="129" t="s">
        <v>1850</v>
      </c>
      <c r="G1069" s="130" t="s">
        <v>284</v>
      </c>
      <c r="H1069" s="131">
        <v>13</v>
      </c>
      <c r="I1069" s="132"/>
      <c r="J1069" s="133">
        <f>ROUND(I1069*H1069,2)</f>
        <v>0</v>
      </c>
      <c r="K1069" s="129" t="s">
        <v>158</v>
      </c>
      <c r="L1069" s="32"/>
      <c r="M1069" s="134" t="s">
        <v>19</v>
      </c>
      <c r="N1069" s="135" t="s">
        <v>42</v>
      </c>
      <c r="P1069" s="136">
        <f>O1069*H1069</f>
        <v>0</v>
      </c>
      <c r="Q1069" s="136">
        <v>0</v>
      </c>
      <c r="R1069" s="136">
        <f>Q1069*H1069</f>
        <v>0</v>
      </c>
      <c r="S1069" s="136">
        <v>0</v>
      </c>
      <c r="T1069" s="137">
        <f>S1069*H1069</f>
        <v>0</v>
      </c>
      <c r="AR1069" s="138" t="s">
        <v>248</v>
      </c>
      <c r="AT1069" s="138" t="s">
        <v>154</v>
      </c>
      <c r="AU1069" s="138" t="s">
        <v>81</v>
      </c>
      <c r="AY1069" s="17" t="s">
        <v>152</v>
      </c>
      <c r="BE1069" s="139">
        <f>IF(N1069="základní",J1069,0)</f>
        <v>0</v>
      </c>
      <c r="BF1069" s="139">
        <f>IF(N1069="snížená",J1069,0)</f>
        <v>0</v>
      </c>
      <c r="BG1069" s="139">
        <f>IF(N1069="zákl. přenesená",J1069,0)</f>
        <v>0</v>
      </c>
      <c r="BH1069" s="139">
        <f>IF(N1069="sníž. přenesená",J1069,0)</f>
        <v>0</v>
      </c>
      <c r="BI1069" s="139">
        <f>IF(N1069="nulová",J1069,0)</f>
        <v>0</v>
      </c>
      <c r="BJ1069" s="17" t="s">
        <v>79</v>
      </c>
      <c r="BK1069" s="139">
        <f>ROUND(I1069*H1069,2)</f>
        <v>0</v>
      </c>
      <c r="BL1069" s="17" t="s">
        <v>248</v>
      </c>
      <c r="BM1069" s="138" t="s">
        <v>1851</v>
      </c>
    </row>
    <row r="1070" spans="2:65" s="1" customFormat="1">
      <c r="B1070" s="32"/>
      <c r="D1070" s="140" t="s">
        <v>161</v>
      </c>
      <c r="F1070" s="141" t="s">
        <v>1852</v>
      </c>
      <c r="I1070" s="142"/>
      <c r="L1070" s="32"/>
      <c r="M1070" s="143"/>
      <c r="T1070" s="53"/>
      <c r="AT1070" s="17" t="s">
        <v>161</v>
      </c>
      <c r="AU1070" s="17" t="s">
        <v>81</v>
      </c>
    </row>
    <row r="1071" spans="2:65" s="12" customFormat="1">
      <c r="B1071" s="144"/>
      <c r="D1071" s="145" t="s">
        <v>163</v>
      </c>
      <c r="E1071" s="146" t="s">
        <v>19</v>
      </c>
      <c r="F1071" s="147" t="s">
        <v>1853</v>
      </c>
      <c r="H1071" s="148">
        <v>13</v>
      </c>
      <c r="I1071" s="149"/>
      <c r="L1071" s="144"/>
      <c r="M1071" s="150"/>
      <c r="T1071" s="151"/>
      <c r="AT1071" s="146" t="s">
        <v>163</v>
      </c>
      <c r="AU1071" s="146" t="s">
        <v>81</v>
      </c>
      <c r="AV1071" s="12" t="s">
        <v>81</v>
      </c>
      <c r="AW1071" s="12" t="s">
        <v>33</v>
      </c>
      <c r="AX1071" s="12" t="s">
        <v>79</v>
      </c>
      <c r="AY1071" s="146" t="s">
        <v>152</v>
      </c>
    </row>
    <row r="1072" spans="2:65" s="1" customFormat="1" ht="16.5" customHeight="1">
      <c r="B1072" s="32"/>
      <c r="C1072" s="159" t="s">
        <v>1854</v>
      </c>
      <c r="D1072" s="159" t="s">
        <v>301</v>
      </c>
      <c r="E1072" s="160" t="s">
        <v>1855</v>
      </c>
      <c r="F1072" s="161" t="s">
        <v>1856</v>
      </c>
      <c r="G1072" s="162" t="s">
        <v>284</v>
      </c>
      <c r="H1072" s="163">
        <v>13</v>
      </c>
      <c r="I1072" s="164"/>
      <c r="J1072" s="165">
        <f>ROUND(I1072*H1072,2)</f>
        <v>0</v>
      </c>
      <c r="K1072" s="161" t="s">
        <v>158</v>
      </c>
      <c r="L1072" s="166"/>
      <c r="M1072" s="167" t="s">
        <v>19</v>
      </c>
      <c r="N1072" s="168" t="s">
        <v>42</v>
      </c>
      <c r="P1072" s="136">
        <f>O1072*H1072</f>
        <v>0</v>
      </c>
      <c r="Q1072" s="136">
        <v>2.2000000000000001E-3</v>
      </c>
      <c r="R1072" s="136">
        <f>Q1072*H1072</f>
        <v>2.86E-2</v>
      </c>
      <c r="S1072" s="136">
        <v>0</v>
      </c>
      <c r="T1072" s="137">
        <f>S1072*H1072</f>
        <v>0</v>
      </c>
      <c r="AR1072" s="138" t="s">
        <v>357</v>
      </c>
      <c r="AT1072" s="138" t="s">
        <v>301</v>
      </c>
      <c r="AU1072" s="138" t="s">
        <v>81</v>
      </c>
      <c r="AY1072" s="17" t="s">
        <v>152</v>
      </c>
      <c r="BE1072" s="139">
        <f>IF(N1072="základní",J1072,0)</f>
        <v>0</v>
      </c>
      <c r="BF1072" s="139">
        <f>IF(N1072="snížená",J1072,0)</f>
        <v>0</v>
      </c>
      <c r="BG1072" s="139">
        <f>IF(N1072="zákl. přenesená",J1072,0)</f>
        <v>0</v>
      </c>
      <c r="BH1072" s="139">
        <f>IF(N1072="sníž. přenesená",J1072,0)</f>
        <v>0</v>
      </c>
      <c r="BI1072" s="139">
        <f>IF(N1072="nulová",J1072,0)</f>
        <v>0</v>
      </c>
      <c r="BJ1072" s="17" t="s">
        <v>79</v>
      </c>
      <c r="BK1072" s="139">
        <f>ROUND(I1072*H1072,2)</f>
        <v>0</v>
      </c>
      <c r="BL1072" s="17" t="s">
        <v>248</v>
      </c>
      <c r="BM1072" s="138" t="s">
        <v>1857</v>
      </c>
    </row>
    <row r="1073" spans="2:65" s="12" customFormat="1">
      <c r="B1073" s="144"/>
      <c r="D1073" s="145" t="s">
        <v>163</v>
      </c>
      <c r="E1073" s="146" t="s">
        <v>19</v>
      </c>
      <c r="F1073" s="147" t="s">
        <v>1853</v>
      </c>
      <c r="H1073" s="148">
        <v>13</v>
      </c>
      <c r="I1073" s="149"/>
      <c r="L1073" s="144"/>
      <c r="M1073" s="150"/>
      <c r="T1073" s="151"/>
      <c r="AT1073" s="146" t="s">
        <v>163</v>
      </c>
      <c r="AU1073" s="146" t="s">
        <v>81</v>
      </c>
      <c r="AV1073" s="12" t="s">
        <v>81</v>
      </c>
      <c r="AW1073" s="12" t="s">
        <v>33</v>
      </c>
      <c r="AX1073" s="12" t="s">
        <v>79</v>
      </c>
      <c r="AY1073" s="146" t="s">
        <v>152</v>
      </c>
    </row>
    <row r="1074" spans="2:65" s="1" customFormat="1" ht="24.15" customHeight="1">
      <c r="B1074" s="32"/>
      <c r="C1074" s="127" t="s">
        <v>1858</v>
      </c>
      <c r="D1074" s="127" t="s">
        <v>154</v>
      </c>
      <c r="E1074" s="128" t="s">
        <v>1859</v>
      </c>
      <c r="F1074" s="129" t="s">
        <v>1860</v>
      </c>
      <c r="G1074" s="130" t="s">
        <v>284</v>
      </c>
      <c r="H1074" s="131">
        <v>2</v>
      </c>
      <c r="I1074" s="132"/>
      <c r="J1074" s="133">
        <f>ROUND(I1074*H1074,2)</f>
        <v>0</v>
      </c>
      <c r="K1074" s="129" t="s">
        <v>158</v>
      </c>
      <c r="L1074" s="32"/>
      <c r="M1074" s="134" t="s">
        <v>19</v>
      </c>
      <c r="N1074" s="135" t="s">
        <v>42</v>
      </c>
      <c r="P1074" s="136">
        <f>O1074*H1074</f>
        <v>0</v>
      </c>
      <c r="Q1074" s="136">
        <v>0</v>
      </c>
      <c r="R1074" s="136">
        <f>Q1074*H1074</f>
        <v>0</v>
      </c>
      <c r="S1074" s="136">
        <v>0</v>
      </c>
      <c r="T1074" s="137">
        <f>S1074*H1074</f>
        <v>0</v>
      </c>
      <c r="AR1074" s="138" t="s">
        <v>248</v>
      </c>
      <c r="AT1074" s="138" t="s">
        <v>154</v>
      </c>
      <c r="AU1074" s="138" t="s">
        <v>81</v>
      </c>
      <c r="AY1074" s="17" t="s">
        <v>152</v>
      </c>
      <c r="BE1074" s="139">
        <f>IF(N1074="základní",J1074,0)</f>
        <v>0</v>
      </c>
      <c r="BF1074" s="139">
        <f>IF(N1074="snížená",J1074,0)</f>
        <v>0</v>
      </c>
      <c r="BG1074" s="139">
        <f>IF(N1074="zákl. přenesená",J1074,0)</f>
        <v>0</v>
      </c>
      <c r="BH1074" s="139">
        <f>IF(N1074="sníž. přenesená",J1074,0)</f>
        <v>0</v>
      </c>
      <c r="BI1074" s="139">
        <f>IF(N1074="nulová",J1074,0)</f>
        <v>0</v>
      </c>
      <c r="BJ1074" s="17" t="s">
        <v>79</v>
      </c>
      <c r="BK1074" s="139">
        <f>ROUND(I1074*H1074,2)</f>
        <v>0</v>
      </c>
      <c r="BL1074" s="17" t="s">
        <v>248</v>
      </c>
      <c r="BM1074" s="138" t="s">
        <v>1861</v>
      </c>
    </row>
    <row r="1075" spans="2:65" s="1" customFormat="1">
      <c r="B1075" s="32"/>
      <c r="D1075" s="140" t="s">
        <v>161</v>
      </c>
      <c r="F1075" s="141" t="s">
        <v>1862</v>
      </c>
      <c r="I1075" s="142"/>
      <c r="L1075" s="32"/>
      <c r="M1075" s="143"/>
      <c r="T1075" s="53"/>
      <c r="AT1075" s="17" t="s">
        <v>161</v>
      </c>
      <c r="AU1075" s="17" t="s">
        <v>81</v>
      </c>
    </row>
    <row r="1076" spans="2:65" s="12" customFormat="1">
      <c r="B1076" s="144"/>
      <c r="D1076" s="145" t="s">
        <v>163</v>
      </c>
      <c r="E1076" s="146" t="s">
        <v>19</v>
      </c>
      <c r="F1076" s="147" t="s">
        <v>81</v>
      </c>
      <c r="H1076" s="148">
        <v>2</v>
      </c>
      <c r="I1076" s="149"/>
      <c r="L1076" s="144"/>
      <c r="M1076" s="150"/>
      <c r="T1076" s="151"/>
      <c r="AT1076" s="146" t="s">
        <v>163</v>
      </c>
      <c r="AU1076" s="146" t="s">
        <v>81</v>
      </c>
      <c r="AV1076" s="12" t="s">
        <v>81</v>
      </c>
      <c r="AW1076" s="12" t="s">
        <v>33</v>
      </c>
      <c r="AX1076" s="12" t="s">
        <v>79</v>
      </c>
      <c r="AY1076" s="146" t="s">
        <v>152</v>
      </c>
    </row>
    <row r="1077" spans="2:65" s="1" customFormat="1" ht="16.5" customHeight="1">
      <c r="B1077" s="32"/>
      <c r="C1077" s="159" t="s">
        <v>1863</v>
      </c>
      <c r="D1077" s="159" t="s">
        <v>301</v>
      </c>
      <c r="E1077" s="160" t="s">
        <v>1864</v>
      </c>
      <c r="F1077" s="161" t="s">
        <v>1865</v>
      </c>
      <c r="G1077" s="162" t="s">
        <v>284</v>
      </c>
      <c r="H1077" s="163">
        <v>2</v>
      </c>
      <c r="I1077" s="164"/>
      <c r="J1077" s="165">
        <f>ROUND(I1077*H1077,2)</f>
        <v>0</v>
      </c>
      <c r="K1077" s="161" t="s">
        <v>158</v>
      </c>
      <c r="L1077" s="166"/>
      <c r="M1077" s="167" t="s">
        <v>19</v>
      </c>
      <c r="N1077" s="168" t="s">
        <v>42</v>
      </c>
      <c r="P1077" s="136">
        <f>O1077*H1077</f>
        <v>0</v>
      </c>
      <c r="Q1077" s="136">
        <v>2.2000000000000001E-3</v>
      </c>
      <c r="R1077" s="136">
        <f>Q1077*H1077</f>
        <v>4.4000000000000003E-3</v>
      </c>
      <c r="S1077" s="136">
        <v>0</v>
      </c>
      <c r="T1077" s="137">
        <f>S1077*H1077</f>
        <v>0</v>
      </c>
      <c r="AR1077" s="138" t="s">
        <v>357</v>
      </c>
      <c r="AT1077" s="138" t="s">
        <v>301</v>
      </c>
      <c r="AU1077" s="138" t="s">
        <v>81</v>
      </c>
      <c r="AY1077" s="17" t="s">
        <v>152</v>
      </c>
      <c r="BE1077" s="139">
        <f>IF(N1077="základní",J1077,0)</f>
        <v>0</v>
      </c>
      <c r="BF1077" s="139">
        <f>IF(N1077="snížená",J1077,0)</f>
        <v>0</v>
      </c>
      <c r="BG1077" s="139">
        <f>IF(N1077="zákl. přenesená",J1077,0)</f>
        <v>0</v>
      </c>
      <c r="BH1077" s="139">
        <f>IF(N1077="sníž. přenesená",J1077,0)</f>
        <v>0</v>
      </c>
      <c r="BI1077" s="139">
        <f>IF(N1077="nulová",J1077,0)</f>
        <v>0</v>
      </c>
      <c r="BJ1077" s="17" t="s">
        <v>79</v>
      </c>
      <c r="BK1077" s="139">
        <f>ROUND(I1077*H1077,2)</f>
        <v>0</v>
      </c>
      <c r="BL1077" s="17" t="s">
        <v>248</v>
      </c>
      <c r="BM1077" s="138" t="s">
        <v>1866</v>
      </c>
    </row>
    <row r="1078" spans="2:65" s="12" customFormat="1">
      <c r="B1078" s="144"/>
      <c r="D1078" s="145" t="s">
        <v>163</v>
      </c>
      <c r="E1078" s="146" t="s">
        <v>19</v>
      </c>
      <c r="F1078" s="147" t="s">
        <v>81</v>
      </c>
      <c r="H1078" s="148">
        <v>2</v>
      </c>
      <c r="I1078" s="149"/>
      <c r="L1078" s="144"/>
      <c r="M1078" s="150"/>
      <c r="T1078" s="151"/>
      <c r="AT1078" s="146" t="s">
        <v>163</v>
      </c>
      <c r="AU1078" s="146" t="s">
        <v>81</v>
      </c>
      <c r="AV1078" s="12" t="s">
        <v>81</v>
      </c>
      <c r="AW1078" s="12" t="s">
        <v>33</v>
      </c>
      <c r="AX1078" s="12" t="s">
        <v>79</v>
      </c>
      <c r="AY1078" s="146" t="s">
        <v>152</v>
      </c>
    </row>
    <row r="1079" spans="2:65" s="1" customFormat="1" ht="55.5" customHeight="1">
      <c r="B1079" s="32"/>
      <c r="C1079" s="127" t="s">
        <v>1867</v>
      </c>
      <c r="D1079" s="127" t="s">
        <v>154</v>
      </c>
      <c r="E1079" s="128" t="s">
        <v>1868</v>
      </c>
      <c r="F1079" s="129" t="s">
        <v>1869</v>
      </c>
      <c r="G1079" s="130" t="s">
        <v>284</v>
      </c>
      <c r="H1079" s="131">
        <v>8</v>
      </c>
      <c r="I1079" s="132"/>
      <c r="J1079" s="133">
        <f>ROUND(I1079*H1079,2)</f>
        <v>0</v>
      </c>
      <c r="K1079" s="129" t="s">
        <v>158</v>
      </c>
      <c r="L1079" s="32"/>
      <c r="M1079" s="134" t="s">
        <v>19</v>
      </c>
      <c r="N1079" s="135" t="s">
        <v>42</v>
      </c>
      <c r="P1079" s="136">
        <f>O1079*H1079</f>
        <v>0</v>
      </c>
      <c r="Q1079" s="136">
        <v>2.5999999999999998E-4</v>
      </c>
      <c r="R1079" s="136">
        <f>Q1079*H1079</f>
        <v>2.0799999999999998E-3</v>
      </c>
      <c r="S1079" s="136">
        <v>0</v>
      </c>
      <c r="T1079" s="137">
        <f>S1079*H1079</f>
        <v>0</v>
      </c>
      <c r="AR1079" s="138" t="s">
        <v>248</v>
      </c>
      <c r="AT1079" s="138" t="s">
        <v>154</v>
      </c>
      <c r="AU1079" s="138" t="s">
        <v>81</v>
      </c>
      <c r="AY1079" s="17" t="s">
        <v>152</v>
      </c>
      <c r="BE1079" s="139">
        <f>IF(N1079="základní",J1079,0)</f>
        <v>0</v>
      </c>
      <c r="BF1079" s="139">
        <f>IF(N1079="snížená",J1079,0)</f>
        <v>0</v>
      </c>
      <c r="BG1079" s="139">
        <f>IF(N1079="zákl. přenesená",J1079,0)</f>
        <v>0</v>
      </c>
      <c r="BH1079" s="139">
        <f>IF(N1079="sníž. přenesená",J1079,0)</f>
        <v>0</v>
      </c>
      <c r="BI1079" s="139">
        <f>IF(N1079="nulová",J1079,0)</f>
        <v>0</v>
      </c>
      <c r="BJ1079" s="17" t="s">
        <v>79</v>
      </c>
      <c r="BK1079" s="139">
        <f>ROUND(I1079*H1079,2)</f>
        <v>0</v>
      </c>
      <c r="BL1079" s="17" t="s">
        <v>248</v>
      </c>
      <c r="BM1079" s="138" t="s">
        <v>1870</v>
      </c>
    </row>
    <row r="1080" spans="2:65" s="1" customFormat="1">
      <c r="B1080" s="32"/>
      <c r="D1080" s="140" t="s">
        <v>161</v>
      </c>
      <c r="F1080" s="141" t="s">
        <v>1871</v>
      </c>
      <c r="I1080" s="142"/>
      <c r="L1080" s="32"/>
      <c r="M1080" s="143"/>
      <c r="T1080" s="53"/>
      <c r="AT1080" s="17" t="s">
        <v>161</v>
      </c>
      <c r="AU1080" s="17" t="s">
        <v>81</v>
      </c>
    </row>
    <row r="1081" spans="2:65" s="1" customFormat="1" ht="24.15" customHeight="1">
      <c r="B1081" s="32"/>
      <c r="C1081" s="159" t="s">
        <v>1872</v>
      </c>
      <c r="D1081" s="159" t="s">
        <v>301</v>
      </c>
      <c r="E1081" s="160" t="s">
        <v>1873</v>
      </c>
      <c r="F1081" s="161" t="s">
        <v>1874</v>
      </c>
      <c r="G1081" s="162" t="s">
        <v>284</v>
      </c>
      <c r="H1081" s="163">
        <v>8</v>
      </c>
      <c r="I1081" s="164"/>
      <c r="J1081" s="165">
        <f>ROUND(I1081*H1081,2)</f>
        <v>0</v>
      </c>
      <c r="K1081" s="161" t="s">
        <v>158</v>
      </c>
      <c r="L1081" s="166"/>
      <c r="M1081" s="167" t="s">
        <v>19</v>
      </c>
      <c r="N1081" s="168" t="s">
        <v>42</v>
      </c>
      <c r="P1081" s="136">
        <f>O1081*H1081</f>
        <v>0</v>
      </c>
      <c r="Q1081" s="136">
        <v>3.5499999999999997E-2</v>
      </c>
      <c r="R1081" s="136">
        <f>Q1081*H1081</f>
        <v>0.28399999999999997</v>
      </c>
      <c r="S1081" s="136">
        <v>0</v>
      </c>
      <c r="T1081" s="137">
        <f>S1081*H1081</f>
        <v>0</v>
      </c>
      <c r="AR1081" s="138" t="s">
        <v>357</v>
      </c>
      <c r="AT1081" s="138" t="s">
        <v>301</v>
      </c>
      <c r="AU1081" s="138" t="s">
        <v>81</v>
      </c>
      <c r="AY1081" s="17" t="s">
        <v>152</v>
      </c>
      <c r="BE1081" s="139">
        <f>IF(N1081="základní",J1081,0)</f>
        <v>0</v>
      </c>
      <c r="BF1081" s="139">
        <f>IF(N1081="snížená",J1081,0)</f>
        <v>0</v>
      </c>
      <c r="BG1081" s="139">
        <f>IF(N1081="zákl. přenesená",J1081,0)</f>
        <v>0</v>
      </c>
      <c r="BH1081" s="139">
        <f>IF(N1081="sníž. přenesená",J1081,0)</f>
        <v>0</v>
      </c>
      <c r="BI1081" s="139">
        <f>IF(N1081="nulová",J1081,0)</f>
        <v>0</v>
      </c>
      <c r="BJ1081" s="17" t="s">
        <v>79</v>
      </c>
      <c r="BK1081" s="139">
        <f>ROUND(I1081*H1081,2)</f>
        <v>0</v>
      </c>
      <c r="BL1081" s="17" t="s">
        <v>248</v>
      </c>
      <c r="BM1081" s="138" t="s">
        <v>1875</v>
      </c>
    </row>
    <row r="1082" spans="2:65" s="12" customFormat="1">
      <c r="B1082" s="144"/>
      <c r="D1082" s="145" t="s">
        <v>163</v>
      </c>
      <c r="E1082" s="146" t="s">
        <v>19</v>
      </c>
      <c r="F1082" s="147" t="s">
        <v>200</v>
      </c>
      <c r="H1082" s="148">
        <v>8</v>
      </c>
      <c r="I1082" s="149"/>
      <c r="L1082" s="144"/>
      <c r="M1082" s="150"/>
      <c r="T1082" s="151"/>
      <c r="AT1082" s="146" t="s">
        <v>163</v>
      </c>
      <c r="AU1082" s="146" t="s">
        <v>81</v>
      </c>
      <c r="AV1082" s="12" t="s">
        <v>81</v>
      </c>
      <c r="AW1082" s="12" t="s">
        <v>33</v>
      </c>
      <c r="AX1082" s="12" t="s">
        <v>79</v>
      </c>
      <c r="AY1082" s="146" t="s">
        <v>152</v>
      </c>
    </row>
    <row r="1083" spans="2:65" s="1" customFormat="1" ht="24.15" customHeight="1">
      <c r="B1083" s="32"/>
      <c r="C1083" s="159" t="s">
        <v>1876</v>
      </c>
      <c r="D1083" s="159" t="s">
        <v>301</v>
      </c>
      <c r="E1083" s="160" t="s">
        <v>1877</v>
      </c>
      <c r="F1083" s="161" t="s">
        <v>1878</v>
      </c>
      <c r="G1083" s="162" t="s">
        <v>284</v>
      </c>
      <c r="H1083" s="163">
        <v>8</v>
      </c>
      <c r="I1083" s="164"/>
      <c r="J1083" s="165">
        <f>ROUND(I1083*H1083,2)</f>
        <v>0</v>
      </c>
      <c r="K1083" s="161" t="s">
        <v>158</v>
      </c>
      <c r="L1083" s="166"/>
      <c r="M1083" s="167" t="s">
        <v>19</v>
      </c>
      <c r="N1083" s="168" t="s">
        <v>42</v>
      </c>
      <c r="P1083" s="136">
        <f>O1083*H1083</f>
        <v>0</v>
      </c>
      <c r="Q1083" s="136">
        <v>1.5E-3</v>
      </c>
      <c r="R1083" s="136">
        <f>Q1083*H1083</f>
        <v>1.2E-2</v>
      </c>
      <c r="S1083" s="136">
        <v>0</v>
      </c>
      <c r="T1083" s="137">
        <f>S1083*H1083</f>
        <v>0</v>
      </c>
      <c r="AR1083" s="138" t="s">
        <v>357</v>
      </c>
      <c r="AT1083" s="138" t="s">
        <v>301</v>
      </c>
      <c r="AU1083" s="138" t="s">
        <v>81</v>
      </c>
      <c r="AY1083" s="17" t="s">
        <v>152</v>
      </c>
      <c r="BE1083" s="139">
        <f>IF(N1083="základní",J1083,0)</f>
        <v>0</v>
      </c>
      <c r="BF1083" s="139">
        <f>IF(N1083="snížená",J1083,0)</f>
        <v>0</v>
      </c>
      <c r="BG1083" s="139">
        <f>IF(N1083="zákl. přenesená",J1083,0)</f>
        <v>0</v>
      </c>
      <c r="BH1083" s="139">
        <f>IF(N1083="sníž. přenesená",J1083,0)</f>
        <v>0</v>
      </c>
      <c r="BI1083" s="139">
        <f>IF(N1083="nulová",J1083,0)</f>
        <v>0</v>
      </c>
      <c r="BJ1083" s="17" t="s">
        <v>79</v>
      </c>
      <c r="BK1083" s="139">
        <f>ROUND(I1083*H1083,2)</f>
        <v>0</v>
      </c>
      <c r="BL1083" s="17" t="s">
        <v>248</v>
      </c>
      <c r="BM1083" s="138" t="s">
        <v>1879</v>
      </c>
    </row>
    <row r="1084" spans="2:65" s="1" customFormat="1" ht="21.75" customHeight="1">
      <c r="B1084" s="32"/>
      <c r="C1084" s="159" t="s">
        <v>1880</v>
      </c>
      <c r="D1084" s="159" t="s">
        <v>301</v>
      </c>
      <c r="E1084" s="160" t="s">
        <v>1881</v>
      </c>
      <c r="F1084" s="161" t="s">
        <v>1882</v>
      </c>
      <c r="G1084" s="162" t="s">
        <v>284</v>
      </c>
      <c r="H1084" s="163">
        <v>8</v>
      </c>
      <c r="I1084" s="164"/>
      <c r="J1084" s="165">
        <f>ROUND(I1084*H1084,2)</f>
        <v>0</v>
      </c>
      <c r="K1084" s="161" t="s">
        <v>158</v>
      </c>
      <c r="L1084" s="166"/>
      <c r="M1084" s="167" t="s">
        <v>19</v>
      </c>
      <c r="N1084" s="168" t="s">
        <v>42</v>
      </c>
      <c r="P1084" s="136">
        <f>O1084*H1084</f>
        <v>0</v>
      </c>
      <c r="Q1084" s="136">
        <v>8.1999999999999998E-4</v>
      </c>
      <c r="R1084" s="136">
        <f>Q1084*H1084</f>
        <v>6.5599999999999999E-3</v>
      </c>
      <c r="S1084" s="136">
        <v>0</v>
      </c>
      <c r="T1084" s="137">
        <f>S1084*H1084</f>
        <v>0</v>
      </c>
      <c r="AR1084" s="138" t="s">
        <v>357</v>
      </c>
      <c r="AT1084" s="138" t="s">
        <v>301</v>
      </c>
      <c r="AU1084" s="138" t="s">
        <v>81</v>
      </c>
      <c r="AY1084" s="17" t="s">
        <v>152</v>
      </c>
      <c r="BE1084" s="139">
        <f>IF(N1084="základní",J1084,0)</f>
        <v>0</v>
      </c>
      <c r="BF1084" s="139">
        <f>IF(N1084="snížená",J1084,0)</f>
        <v>0</v>
      </c>
      <c r="BG1084" s="139">
        <f>IF(N1084="zákl. přenesená",J1084,0)</f>
        <v>0</v>
      </c>
      <c r="BH1084" s="139">
        <f>IF(N1084="sníž. přenesená",J1084,0)</f>
        <v>0</v>
      </c>
      <c r="BI1084" s="139">
        <f>IF(N1084="nulová",J1084,0)</f>
        <v>0</v>
      </c>
      <c r="BJ1084" s="17" t="s">
        <v>79</v>
      </c>
      <c r="BK1084" s="139">
        <f>ROUND(I1084*H1084,2)</f>
        <v>0</v>
      </c>
      <c r="BL1084" s="17" t="s">
        <v>248</v>
      </c>
      <c r="BM1084" s="138" t="s">
        <v>1883</v>
      </c>
    </row>
    <row r="1085" spans="2:65" s="1" customFormat="1" ht="24.15" customHeight="1">
      <c r="B1085" s="32"/>
      <c r="C1085" s="159" t="s">
        <v>1884</v>
      </c>
      <c r="D1085" s="159" t="s">
        <v>301</v>
      </c>
      <c r="E1085" s="160" t="s">
        <v>1885</v>
      </c>
      <c r="F1085" s="161" t="s">
        <v>1886</v>
      </c>
      <c r="G1085" s="162" t="s">
        <v>284</v>
      </c>
      <c r="H1085" s="163">
        <v>8</v>
      </c>
      <c r="I1085" s="164"/>
      <c r="J1085" s="165">
        <f>ROUND(I1085*H1085,2)</f>
        <v>0</v>
      </c>
      <c r="K1085" s="161" t="s">
        <v>158</v>
      </c>
      <c r="L1085" s="166"/>
      <c r="M1085" s="167" t="s">
        <v>19</v>
      </c>
      <c r="N1085" s="168" t="s">
        <v>42</v>
      </c>
      <c r="P1085" s="136">
        <f>O1085*H1085</f>
        <v>0</v>
      </c>
      <c r="Q1085" s="136">
        <v>5.1999999999999995E-4</v>
      </c>
      <c r="R1085" s="136">
        <f>Q1085*H1085</f>
        <v>4.1599999999999996E-3</v>
      </c>
      <c r="S1085" s="136">
        <v>0</v>
      </c>
      <c r="T1085" s="137">
        <f>S1085*H1085</f>
        <v>0</v>
      </c>
      <c r="AR1085" s="138" t="s">
        <v>357</v>
      </c>
      <c r="AT1085" s="138" t="s">
        <v>301</v>
      </c>
      <c r="AU1085" s="138" t="s">
        <v>81</v>
      </c>
      <c r="AY1085" s="17" t="s">
        <v>152</v>
      </c>
      <c r="BE1085" s="139">
        <f>IF(N1085="základní",J1085,0)</f>
        <v>0</v>
      </c>
      <c r="BF1085" s="139">
        <f>IF(N1085="snížená",J1085,0)</f>
        <v>0</v>
      </c>
      <c r="BG1085" s="139">
        <f>IF(N1085="zákl. přenesená",J1085,0)</f>
        <v>0</v>
      </c>
      <c r="BH1085" s="139">
        <f>IF(N1085="sníž. přenesená",J1085,0)</f>
        <v>0</v>
      </c>
      <c r="BI1085" s="139">
        <f>IF(N1085="nulová",J1085,0)</f>
        <v>0</v>
      </c>
      <c r="BJ1085" s="17" t="s">
        <v>79</v>
      </c>
      <c r="BK1085" s="139">
        <f>ROUND(I1085*H1085,2)</f>
        <v>0</v>
      </c>
      <c r="BL1085" s="17" t="s">
        <v>248</v>
      </c>
      <c r="BM1085" s="138" t="s">
        <v>1887</v>
      </c>
    </row>
    <row r="1086" spans="2:65" s="1" customFormat="1" ht="16.5" customHeight="1">
      <c r="B1086" s="32"/>
      <c r="C1086" s="159" t="s">
        <v>1888</v>
      </c>
      <c r="D1086" s="159" t="s">
        <v>301</v>
      </c>
      <c r="E1086" s="160" t="s">
        <v>1889</v>
      </c>
      <c r="F1086" s="161" t="s">
        <v>1890</v>
      </c>
      <c r="G1086" s="162" t="s">
        <v>1891</v>
      </c>
      <c r="H1086" s="163">
        <v>8</v>
      </c>
      <c r="I1086" s="164"/>
      <c r="J1086" s="165">
        <f>ROUND(I1086*H1086,2)</f>
        <v>0</v>
      </c>
      <c r="K1086" s="161" t="s">
        <v>158</v>
      </c>
      <c r="L1086" s="166"/>
      <c r="M1086" s="167" t="s">
        <v>19</v>
      </c>
      <c r="N1086" s="168" t="s">
        <v>42</v>
      </c>
      <c r="P1086" s="136">
        <f>O1086*H1086</f>
        <v>0</v>
      </c>
      <c r="Q1086" s="136">
        <v>3.3E-3</v>
      </c>
      <c r="R1086" s="136">
        <f>Q1086*H1086</f>
        <v>2.64E-2</v>
      </c>
      <c r="S1086" s="136">
        <v>0</v>
      </c>
      <c r="T1086" s="137">
        <f>S1086*H1086</f>
        <v>0</v>
      </c>
      <c r="AR1086" s="138" t="s">
        <v>357</v>
      </c>
      <c r="AT1086" s="138" t="s">
        <v>301</v>
      </c>
      <c r="AU1086" s="138" t="s">
        <v>81</v>
      </c>
      <c r="AY1086" s="17" t="s">
        <v>152</v>
      </c>
      <c r="BE1086" s="139">
        <f>IF(N1086="základní",J1086,0)</f>
        <v>0</v>
      </c>
      <c r="BF1086" s="139">
        <f>IF(N1086="snížená",J1086,0)</f>
        <v>0</v>
      </c>
      <c r="BG1086" s="139">
        <f>IF(N1086="zákl. přenesená",J1086,0)</f>
        <v>0</v>
      </c>
      <c r="BH1086" s="139">
        <f>IF(N1086="sníž. přenesená",J1086,0)</f>
        <v>0</v>
      </c>
      <c r="BI1086" s="139">
        <f>IF(N1086="nulová",J1086,0)</f>
        <v>0</v>
      </c>
      <c r="BJ1086" s="17" t="s">
        <v>79</v>
      </c>
      <c r="BK1086" s="139">
        <f>ROUND(I1086*H1086,2)</f>
        <v>0</v>
      </c>
      <c r="BL1086" s="17" t="s">
        <v>248</v>
      </c>
      <c r="BM1086" s="138" t="s">
        <v>1892</v>
      </c>
    </row>
    <row r="1087" spans="2:65" s="1" customFormat="1" ht="24.15" customHeight="1">
      <c r="B1087" s="32"/>
      <c r="C1087" s="127" t="s">
        <v>1893</v>
      </c>
      <c r="D1087" s="127" t="s">
        <v>154</v>
      </c>
      <c r="E1087" s="128" t="s">
        <v>1894</v>
      </c>
      <c r="F1087" s="129" t="s">
        <v>1895</v>
      </c>
      <c r="G1087" s="130" t="s">
        <v>284</v>
      </c>
      <c r="H1087" s="131">
        <v>9</v>
      </c>
      <c r="I1087" s="132"/>
      <c r="J1087" s="133">
        <f>ROUND(I1087*H1087,2)</f>
        <v>0</v>
      </c>
      <c r="K1087" s="129" t="s">
        <v>158</v>
      </c>
      <c r="L1087" s="32"/>
      <c r="M1087" s="134" t="s">
        <v>19</v>
      </c>
      <c r="N1087" s="135" t="s">
        <v>42</v>
      </c>
      <c r="P1087" s="136">
        <f>O1087*H1087</f>
        <v>0</v>
      </c>
      <c r="Q1087" s="136">
        <v>0</v>
      </c>
      <c r="R1087" s="136">
        <f>Q1087*H1087</f>
        <v>0</v>
      </c>
      <c r="S1087" s="136">
        <v>2.4E-2</v>
      </c>
      <c r="T1087" s="137">
        <f>S1087*H1087</f>
        <v>0.216</v>
      </c>
      <c r="AR1087" s="138" t="s">
        <v>248</v>
      </c>
      <c r="AT1087" s="138" t="s">
        <v>154</v>
      </c>
      <c r="AU1087" s="138" t="s">
        <v>81</v>
      </c>
      <c r="AY1087" s="17" t="s">
        <v>152</v>
      </c>
      <c r="BE1087" s="139">
        <f>IF(N1087="základní",J1087,0)</f>
        <v>0</v>
      </c>
      <c r="BF1087" s="139">
        <f>IF(N1087="snížená",J1087,0)</f>
        <v>0</v>
      </c>
      <c r="BG1087" s="139">
        <f>IF(N1087="zákl. přenesená",J1087,0)</f>
        <v>0</v>
      </c>
      <c r="BH1087" s="139">
        <f>IF(N1087="sníž. přenesená",J1087,0)</f>
        <v>0</v>
      </c>
      <c r="BI1087" s="139">
        <f>IF(N1087="nulová",J1087,0)</f>
        <v>0</v>
      </c>
      <c r="BJ1087" s="17" t="s">
        <v>79</v>
      </c>
      <c r="BK1087" s="139">
        <f>ROUND(I1087*H1087,2)</f>
        <v>0</v>
      </c>
      <c r="BL1087" s="17" t="s">
        <v>248</v>
      </c>
      <c r="BM1087" s="138" t="s">
        <v>1896</v>
      </c>
    </row>
    <row r="1088" spans="2:65" s="1" customFormat="1">
      <c r="B1088" s="32"/>
      <c r="D1088" s="140" t="s">
        <v>161</v>
      </c>
      <c r="F1088" s="141" t="s">
        <v>1897</v>
      </c>
      <c r="I1088" s="142"/>
      <c r="L1088" s="32"/>
      <c r="M1088" s="143"/>
      <c r="T1088" s="53"/>
      <c r="AT1088" s="17" t="s">
        <v>161</v>
      </c>
      <c r="AU1088" s="17" t="s">
        <v>81</v>
      </c>
    </row>
    <row r="1089" spans="2:65" s="12" customFormat="1">
      <c r="B1089" s="144"/>
      <c r="D1089" s="145" t="s">
        <v>163</v>
      </c>
      <c r="E1089" s="146" t="s">
        <v>19</v>
      </c>
      <c r="F1089" s="147" t="s">
        <v>1898</v>
      </c>
      <c r="H1089" s="148">
        <v>9</v>
      </c>
      <c r="I1089" s="149"/>
      <c r="L1089" s="144"/>
      <c r="M1089" s="150"/>
      <c r="T1089" s="151"/>
      <c r="AT1089" s="146" t="s">
        <v>163</v>
      </c>
      <c r="AU1089" s="146" t="s">
        <v>81</v>
      </c>
      <c r="AV1089" s="12" t="s">
        <v>81</v>
      </c>
      <c r="AW1089" s="12" t="s">
        <v>33</v>
      </c>
      <c r="AX1089" s="12" t="s">
        <v>79</v>
      </c>
      <c r="AY1089" s="146" t="s">
        <v>152</v>
      </c>
    </row>
    <row r="1090" spans="2:65" s="1" customFormat="1" ht="33" customHeight="1">
      <c r="B1090" s="32"/>
      <c r="C1090" s="127" t="s">
        <v>1899</v>
      </c>
      <c r="D1090" s="127" t="s">
        <v>154</v>
      </c>
      <c r="E1090" s="128" t="s">
        <v>1900</v>
      </c>
      <c r="F1090" s="129" t="s">
        <v>1901</v>
      </c>
      <c r="G1090" s="130" t="s">
        <v>284</v>
      </c>
      <c r="H1090" s="131">
        <v>2</v>
      </c>
      <c r="I1090" s="132"/>
      <c r="J1090" s="133">
        <f>ROUND(I1090*H1090,2)</f>
        <v>0</v>
      </c>
      <c r="K1090" s="129" t="s">
        <v>158</v>
      </c>
      <c r="L1090" s="32"/>
      <c r="M1090" s="134" t="s">
        <v>19</v>
      </c>
      <c r="N1090" s="135" t="s">
        <v>42</v>
      </c>
      <c r="P1090" s="136">
        <f>O1090*H1090</f>
        <v>0</v>
      </c>
      <c r="Q1090" s="136">
        <v>0</v>
      </c>
      <c r="R1090" s="136">
        <f>Q1090*H1090</f>
        <v>0</v>
      </c>
      <c r="S1090" s="136">
        <v>2.5999999999999999E-2</v>
      </c>
      <c r="T1090" s="137">
        <f>S1090*H1090</f>
        <v>5.1999999999999998E-2</v>
      </c>
      <c r="AR1090" s="138" t="s">
        <v>248</v>
      </c>
      <c r="AT1090" s="138" t="s">
        <v>154</v>
      </c>
      <c r="AU1090" s="138" t="s">
        <v>81</v>
      </c>
      <c r="AY1090" s="17" t="s">
        <v>152</v>
      </c>
      <c r="BE1090" s="139">
        <f>IF(N1090="základní",J1090,0)</f>
        <v>0</v>
      </c>
      <c r="BF1090" s="139">
        <f>IF(N1090="snížená",J1090,0)</f>
        <v>0</v>
      </c>
      <c r="BG1090" s="139">
        <f>IF(N1090="zákl. přenesená",J1090,0)</f>
        <v>0</v>
      </c>
      <c r="BH1090" s="139">
        <f>IF(N1090="sníž. přenesená",J1090,0)</f>
        <v>0</v>
      </c>
      <c r="BI1090" s="139">
        <f>IF(N1090="nulová",J1090,0)</f>
        <v>0</v>
      </c>
      <c r="BJ1090" s="17" t="s">
        <v>79</v>
      </c>
      <c r="BK1090" s="139">
        <f>ROUND(I1090*H1090,2)</f>
        <v>0</v>
      </c>
      <c r="BL1090" s="17" t="s">
        <v>248</v>
      </c>
      <c r="BM1090" s="138" t="s">
        <v>1902</v>
      </c>
    </row>
    <row r="1091" spans="2:65" s="1" customFormat="1">
      <c r="B1091" s="32"/>
      <c r="D1091" s="140" t="s">
        <v>161</v>
      </c>
      <c r="F1091" s="141" t="s">
        <v>1903</v>
      </c>
      <c r="I1091" s="142"/>
      <c r="L1091" s="32"/>
      <c r="M1091" s="143"/>
      <c r="T1091" s="53"/>
      <c r="AT1091" s="17" t="s">
        <v>161</v>
      </c>
      <c r="AU1091" s="17" t="s">
        <v>81</v>
      </c>
    </row>
    <row r="1092" spans="2:65" s="12" customFormat="1">
      <c r="B1092" s="144"/>
      <c r="D1092" s="145" t="s">
        <v>163</v>
      </c>
      <c r="E1092" s="146" t="s">
        <v>19</v>
      </c>
      <c r="F1092" s="147" t="s">
        <v>1904</v>
      </c>
      <c r="H1092" s="148">
        <v>2</v>
      </c>
      <c r="I1092" s="149"/>
      <c r="L1092" s="144"/>
      <c r="M1092" s="150"/>
      <c r="T1092" s="151"/>
      <c r="AT1092" s="146" t="s">
        <v>163</v>
      </c>
      <c r="AU1092" s="146" t="s">
        <v>81</v>
      </c>
      <c r="AV1092" s="12" t="s">
        <v>81</v>
      </c>
      <c r="AW1092" s="12" t="s">
        <v>33</v>
      </c>
      <c r="AX1092" s="12" t="s">
        <v>79</v>
      </c>
      <c r="AY1092" s="146" t="s">
        <v>152</v>
      </c>
    </row>
    <row r="1093" spans="2:65" s="1" customFormat="1" ht="55.5" customHeight="1">
      <c r="B1093" s="32"/>
      <c r="C1093" s="127" t="s">
        <v>1905</v>
      </c>
      <c r="D1093" s="127" t="s">
        <v>154</v>
      </c>
      <c r="E1093" s="128" t="s">
        <v>1906</v>
      </c>
      <c r="F1093" s="129" t="s">
        <v>1907</v>
      </c>
      <c r="G1093" s="130" t="s">
        <v>220</v>
      </c>
      <c r="H1093" s="131">
        <v>1.2569999999999999</v>
      </c>
      <c r="I1093" s="132"/>
      <c r="J1093" s="133">
        <f>ROUND(I1093*H1093,2)</f>
        <v>0</v>
      </c>
      <c r="K1093" s="129" t="s">
        <v>158</v>
      </c>
      <c r="L1093" s="32"/>
      <c r="M1093" s="134" t="s">
        <v>19</v>
      </c>
      <c r="N1093" s="135" t="s">
        <v>42</v>
      </c>
      <c r="P1093" s="136">
        <f>O1093*H1093</f>
        <v>0</v>
      </c>
      <c r="Q1093" s="136">
        <v>0</v>
      </c>
      <c r="R1093" s="136">
        <f>Q1093*H1093</f>
        <v>0</v>
      </c>
      <c r="S1093" s="136">
        <v>0</v>
      </c>
      <c r="T1093" s="137">
        <f>S1093*H1093</f>
        <v>0</v>
      </c>
      <c r="AR1093" s="138" t="s">
        <v>248</v>
      </c>
      <c r="AT1093" s="138" t="s">
        <v>154</v>
      </c>
      <c r="AU1093" s="138" t="s">
        <v>81</v>
      </c>
      <c r="AY1093" s="17" t="s">
        <v>152</v>
      </c>
      <c r="BE1093" s="139">
        <f>IF(N1093="základní",J1093,0)</f>
        <v>0</v>
      </c>
      <c r="BF1093" s="139">
        <f>IF(N1093="snížená",J1093,0)</f>
        <v>0</v>
      </c>
      <c r="BG1093" s="139">
        <f>IF(N1093="zákl. přenesená",J1093,0)</f>
        <v>0</v>
      </c>
      <c r="BH1093" s="139">
        <f>IF(N1093="sníž. přenesená",J1093,0)</f>
        <v>0</v>
      </c>
      <c r="BI1093" s="139">
        <f>IF(N1093="nulová",J1093,0)</f>
        <v>0</v>
      </c>
      <c r="BJ1093" s="17" t="s">
        <v>79</v>
      </c>
      <c r="BK1093" s="139">
        <f>ROUND(I1093*H1093,2)</f>
        <v>0</v>
      </c>
      <c r="BL1093" s="17" t="s">
        <v>248</v>
      </c>
      <c r="BM1093" s="138" t="s">
        <v>1908</v>
      </c>
    </row>
    <row r="1094" spans="2:65" s="1" customFormat="1">
      <c r="B1094" s="32"/>
      <c r="D1094" s="140" t="s">
        <v>161</v>
      </c>
      <c r="F1094" s="141" t="s">
        <v>1909</v>
      </c>
      <c r="I1094" s="142"/>
      <c r="L1094" s="32"/>
      <c r="M1094" s="143"/>
      <c r="T1094" s="53"/>
      <c r="AT1094" s="17" t="s">
        <v>161</v>
      </c>
      <c r="AU1094" s="17" t="s">
        <v>81</v>
      </c>
    </row>
    <row r="1095" spans="2:65" s="11" customFormat="1" ht="22.8" customHeight="1">
      <c r="B1095" s="115"/>
      <c r="D1095" s="116" t="s">
        <v>70</v>
      </c>
      <c r="E1095" s="125" t="s">
        <v>1910</v>
      </c>
      <c r="F1095" s="125" t="s">
        <v>1911</v>
      </c>
      <c r="I1095" s="118"/>
      <c r="J1095" s="126">
        <f>BK1095</f>
        <v>0</v>
      </c>
      <c r="L1095" s="115"/>
      <c r="M1095" s="120"/>
      <c r="P1095" s="121">
        <f>SUM(P1096:P1215)</f>
        <v>0</v>
      </c>
      <c r="R1095" s="121">
        <f>SUM(R1096:R1215)</f>
        <v>4.0907346000000011</v>
      </c>
      <c r="T1095" s="122">
        <f>SUM(T1096:T1215)</f>
        <v>1.0047999999999997</v>
      </c>
      <c r="AR1095" s="116" t="s">
        <v>81</v>
      </c>
      <c r="AT1095" s="123" t="s">
        <v>70</v>
      </c>
      <c r="AU1095" s="123" t="s">
        <v>79</v>
      </c>
      <c r="AY1095" s="116" t="s">
        <v>152</v>
      </c>
      <c r="BK1095" s="124">
        <f>SUM(BK1096:BK1215)</f>
        <v>0</v>
      </c>
    </row>
    <row r="1096" spans="2:65" s="1" customFormat="1" ht="24.15" customHeight="1">
      <c r="B1096" s="32"/>
      <c r="C1096" s="127" t="s">
        <v>1912</v>
      </c>
      <c r="D1096" s="127" t="s">
        <v>154</v>
      </c>
      <c r="E1096" s="128" t="s">
        <v>1913</v>
      </c>
      <c r="F1096" s="129" t="s">
        <v>1914</v>
      </c>
      <c r="G1096" s="130" t="s">
        <v>344</v>
      </c>
      <c r="H1096" s="131">
        <v>24.5</v>
      </c>
      <c r="I1096" s="132"/>
      <c r="J1096" s="133">
        <f>ROUND(I1096*H1096,2)</f>
        <v>0</v>
      </c>
      <c r="K1096" s="129" t="s">
        <v>158</v>
      </c>
      <c r="L1096" s="32"/>
      <c r="M1096" s="134" t="s">
        <v>19</v>
      </c>
      <c r="N1096" s="135" t="s">
        <v>42</v>
      </c>
      <c r="P1096" s="136">
        <f>O1096*H1096</f>
        <v>0</v>
      </c>
      <c r="Q1096" s="136">
        <v>0</v>
      </c>
      <c r="R1096" s="136">
        <f>Q1096*H1096</f>
        <v>0</v>
      </c>
      <c r="S1096" s="136">
        <v>0</v>
      </c>
      <c r="T1096" s="137">
        <f>S1096*H1096</f>
        <v>0</v>
      </c>
      <c r="AR1096" s="138" t="s">
        <v>248</v>
      </c>
      <c r="AT1096" s="138" t="s">
        <v>154</v>
      </c>
      <c r="AU1096" s="138" t="s">
        <v>81</v>
      </c>
      <c r="AY1096" s="17" t="s">
        <v>152</v>
      </c>
      <c r="BE1096" s="139">
        <f>IF(N1096="základní",J1096,0)</f>
        <v>0</v>
      </c>
      <c r="BF1096" s="139">
        <f>IF(N1096="snížená",J1096,0)</f>
        <v>0</v>
      </c>
      <c r="BG1096" s="139">
        <f>IF(N1096="zákl. přenesená",J1096,0)</f>
        <v>0</v>
      </c>
      <c r="BH1096" s="139">
        <f>IF(N1096="sníž. přenesená",J1096,0)</f>
        <v>0</v>
      </c>
      <c r="BI1096" s="139">
        <f>IF(N1096="nulová",J1096,0)</f>
        <v>0</v>
      </c>
      <c r="BJ1096" s="17" t="s">
        <v>79</v>
      </c>
      <c r="BK1096" s="139">
        <f>ROUND(I1096*H1096,2)</f>
        <v>0</v>
      </c>
      <c r="BL1096" s="17" t="s">
        <v>248</v>
      </c>
      <c r="BM1096" s="138" t="s">
        <v>1915</v>
      </c>
    </row>
    <row r="1097" spans="2:65" s="1" customFormat="1">
      <c r="B1097" s="32"/>
      <c r="D1097" s="140" t="s">
        <v>161</v>
      </c>
      <c r="F1097" s="141" t="s">
        <v>1916</v>
      </c>
      <c r="I1097" s="142"/>
      <c r="L1097" s="32"/>
      <c r="M1097" s="143"/>
      <c r="T1097" s="53"/>
      <c r="AT1097" s="17" t="s">
        <v>161</v>
      </c>
      <c r="AU1097" s="17" t="s">
        <v>81</v>
      </c>
    </row>
    <row r="1098" spans="2:65" s="12" customFormat="1">
      <c r="B1098" s="144"/>
      <c r="D1098" s="145" t="s">
        <v>163</v>
      </c>
      <c r="E1098" s="146" t="s">
        <v>19</v>
      </c>
      <c r="F1098" s="147" t="s">
        <v>1917</v>
      </c>
      <c r="H1098" s="148">
        <v>24.5</v>
      </c>
      <c r="I1098" s="149"/>
      <c r="L1098" s="144"/>
      <c r="M1098" s="150"/>
      <c r="T1098" s="151"/>
      <c r="AT1098" s="146" t="s">
        <v>163</v>
      </c>
      <c r="AU1098" s="146" t="s">
        <v>81</v>
      </c>
      <c r="AV1098" s="12" t="s">
        <v>81</v>
      </c>
      <c r="AW1098" s="12" t="s">
        <v>33</v>
      </c>
      <c r="AX1098" s="12" t="s">
        <v>79</v>
      </c>
      <c r="AY1098" s="146" t="s">
        <v>152</v>
      </c>
    </row>
    <row r="1099" spans="2:65" s="1" customFormat="1" ht="24.15" customHeight="1">
      <c r="B1099" s="32"/>
      <c r="C1099" s="127" t="s">
        <v>1918</v>
      </c>
      <c r="D1099" s="127" t="s">
        <v>154</v>
      </c>
      <c r="E1099" s="128" t="s">
        <v>1919</v>
      </c>
      <c r="F1099" s="129" t="s">
        <v>1920</v>
      </c>
      <c r="G1099" s="130" t="s">
        <v>284</v>
      </c>
      <c r="H1099" s="131">
        <v>24</v>
      </c>
      <c r="I1099" s="132"/>
      <c r="J1099" s="133">
        <f>ROUND(I1099*H1099,2)</f>
        <v>0</v>
      </c>
      <c r="K1099" s="129" t="s">
        <v>158</v>
      </c>
      <c r="L1099" s="32"/>
      <c r="M1099" s="134" t="s">
        <v>19</v>
      </c>
      <c r="N1099" s="135" t="s">
        <v>42</v>
      </c>
      <c r="P1099" s="136">
        <f>O1099*H1099</f>
        <v>0</v>
      </c>
      <c r="Q1099" s="136">
        <v>0</v>
      </c>
      <c r="R1099" s="136">
        <f>Q1099*H1099</f>
        <v>0</v>
      </c>
      <c r="S1099" s="136">
        <v>0</v>
      </c>
      <c r="T1099" s="137">
        <f>S1099*H1099</f>
        <v>0</v>
      </c>
      <c r="AR1099" s="138" t="s">
        <v>248</v>
      </c>
      <c r="AT1099" s="138" t="s">
        <v>154</v>
      </c>
      <c r="AU1099" s="138" t="s">
        <v>81</v>
      </c>
      <c r="AY1099" s="17" t="s">
        <v>152</v>
      </c>
      <c r="BE1099" s="139">
        <f>IF(N1099="základní",J1099,0)</f>
        <v>0</v>
      </c>
      <c r="BF1099" s="139">
        <f>IF(N1099="snížená",J1099,0)</f>
        <v>0</v>
      </c>
      <c r="BG1099" s="139">
        <f>IF(N1099="zákl. přenesená",J1099,0)</f>
        <v>0</v>
      </c>
      <c r="BH1099" s="139">
        <f>IF(N1099="sníž. přenesená",J1099,0)</f>
        <v>0</v>
      </c>
      <c r="BI1099" s="139">
        <f>IF(N1099="nulová",J1099,0)</f>
        <v>0</v>
      </c>
      <c r="BJ1099" s="17" t="s">
        <v>79</v>
      </c>
      <c r="BK1099" s="139">
        <f>ROUND(I1099*H1099,2)</f>
        <v>0</v>
      </c>
      <c r="BL1099" s="17" t="s">
        <v>248</v>
      </c>
      <c r="BM1099" s="138" t="s">
        <v>1921</v>
      </c>
    </row>
    <row r="1100" spans="2:65" s="1" customFormat="1">
      <c r="B1100" s="32"/>
      <c r="D1100" s="140" t="s">
        <v>161</v>
      </c>
      <c r="F1100" s="141" t="s">
        <v>1922</v>
      </c>
      <c r="I1100" s="142"/>
      <c r="L1100" s="32"/>
      <c r="M1100" s="143"/>
      <c r="T1100" s="53"/>
      <c r="AT1100" s="17" t="s">
        <v>161</v>
      </c>
      <c r="AU1100" s="17" t="s">
        <v>81</v>
      </c>
    </row>
    <row r="1101" spans="2:65" s="12" customFormat="1">
      <c r="B1101" s="144"/>
      <c r="D1101" s="145" t="s">
        <v>163</v>
      </c>
      <c r="E1101" s="146" t="s">
        <v>19</v>
      </c>
      <c r="F1101" s="147" t="s">
        <v>1923</v>
      </c>
      <c r="H1101" s="148">
        <v>24</v>
      </c>
      <c r="I1101" s="149"/>
      <c r="L1101" s="144"/>
      <c r="M1101" s="150"/>
      <c r="T1101" s="151"/>
      <c r="AT1101" s="146" t="s">
        <v>163</v>
      </c>
      <c r="AU1101" s="146" t="s">
        <v>81</v>
      </c>
      <c r="AV1101" s="12" t="s">
        <v>81</v>
      </c>
      <c r="AW1101" s="12" t="s">
        <v>33</v>
      </c>
      <c r="AX1101" s="12" t="s">
        <v>79</v>
      </c>
      <c r="AY1101" s="146" t="s">
        <v>152</v>
      </c>
    </row>
    <row r="1102" spans="2:65" s="1" customFormat="1" ht="37.799999999999997" customHeight="1">
      <c r="B1102" s="32"/>
      <c r="C1102" s="127" t="s">
        <v>1924</v>
      </c>
      <c r="D1102" s="127" t="s">
        <v>154</v>
      </c>
      <c r="E1102" s="128" t="s">
        <v>1925</v>
      </c>
      <c r="F1102" s="129" t="s">
        <v>1926</v>
      </c>
      <c r="G1102" s="130" t="s">
        <v>344</v>
      </c>
      <c r="H1102" s="131">
        <v>11.122</v>
      </c>
      <c r="I1102" s="132"/>
      <c r="J1102" s="133">
        <f>ROUND(I1102*H1102,2)</f>
        <v>0</v>
      </c>
      <c r="K1102" s="129" t="s">
        <v>158</v>
      </c>
      <c r="L1102" s="32"/>
      <c r="M1102" s="134" t="s">
        <v>19</v>
      </c>
      <c r="N1102" s="135" t="s">
        <v>42</v>
      </c>
      <c r="P1102" s="136">
        <f>O1102*H1102</f>
        <v>0</v>
      </c>
      <c r="Q1102" s="136">
        <v>0</v>
      </c>
      <c r="R1102" s="136">
        <f>Q1102*H1102</f>
        <v>0</v>
      </c>
      <c r="S1102" s="136">
        <v>0</v>
      </c>
      <c r="T1102" s="137">
        <f>S1102*H1102</f>
        <v>0</v>
      </c>
      <c r="AR1102" s="138" t="s">
        <v>248</v>
      </c>
      <c r="AT1102" s="138" t="s">
        <v>154</v>
      </c>
      <c r="AU1102" s="138" t="s">
        <v>81</v>
      </c>
      <c r="AY1102" s="17" t="s">
        <v>152</v>
      </c>
      <c r="BE1102" s="139">
        <f>IF(N1102="základní",J1102,0)</f>
        <v>0</v>
      </c>
      <c r="BF1102" s="139">
        <f>IF(N1102="snížená",J1102,0)</f>
        <v>0</v>
      </c>
      <c r="BG1102" s="139">
        <f>IF(N1102="zákl. přenesená",J1102,0)</f>
        <v>0</v>
      </c>
      <c r="BH1102" s="139">
        <f>IF(N1102="sníž. přenesená",J1102,0)</f>
        <v>0</v>
      </c>
      <c r="BI1102" s="139">
        <f>IF(N1102="nulová",J1102,0)</f>
        <v>0</v>
      </c>
      <c r="BJ1102" s="17" t="s">
        <v>79</v>
      </c>
      <c r="BK1102" s="139">
        <f>ROUND(I1102*H1102,2)</f>
        <v>0</v>
      </c>
      <c r="BL1102" s="17" t="s">
        <v>248</v>
      </c>
      <c r="BM1102" s="138" t="s">
        <v>1927</v>
      </c>
    </row>
    <row r="1103" spans="2:65" s="1" customFormat="1">
      <c r="B1103" s="32"/>
      <c r="D1103" s="140" t="s">
        <v>161</v>
      </c>
      <c r="F1103" s="141" t="s">
        <v>1928</v>
      </c>
      <c r="I1103" s="142"/>
      <c r="L1103" s="32"/>
      <c r="M1103" s="143"/>
      <c r="T1103" s="53"/>
      <c r="AT1103" s="17" t="s">
        <v>161</v>
      </c>
      <c r="AU1103" s="17" t="s">
        <v>81</v>
      </c>
    </row>
    <row r="1104" spans="2:65" s="12" customFormat="1">
      <c r="B1104" s="144"/>
      <c r="D1104" s="145" t="s">
        <v>163</v>
      </c>
      <c r="E1104" s="146" t="s">
        <v>19</v>
      </c>
      <c r="F1104" s="147" t="s">
        <v>1929</v>
      </c>
      <c r="H1104" s="148">
        <v>11.122</v>
      </c>
      <c r="I1104" s="149"/>
      <c r="L1104" s="144"/>
      <c r="M1104" s="150"/>
      <c r="T1104" s="151"/>
      <c r="AT1104" s="146" t="s">
        <v>163</v>
      </c>
      <c r="AU1104" s="146" t="s">
        <v>81</v>
      </c>
      <c r="AV1104" s="12" t="s">
        <v>81</v>
      </c>
      <c r="AW1104" s="12" t="s">
        <v>33</v>
      </c>
      <c r="AX1104" s="12" t="s">
        <v>79</v>
      </c>
      <c r="AY1104" s="146" t="s">
        <v>152</v>
      </c>
    </row>
    <row r="1105" spans="2:65" s="1" customFormat="1" ht="24.15" customHeight="1">
      <c r="B1105" s="32"/>
      <c r="C1105" s="159" t="s">
        <v>1930</v>
      </c>
      <c r="D1105" s="159" t="s">
        <v>301</v>
      </c>
      <c r="E1105" s="160" t="s">
        <v>1931</v>
      </c>
      <c r="F1105" s="161" t="s">
        <v>1932</v>
      </c>
      <c r="G1105" s="162" t="s">
        <v>379</v>
      </c>
      <c r="H1105" s="163">
        <v>1760</v>
      </c>
      <c r="I1105" s="164"/>
      <c r="J1105" s="165">
        <f>ROUND(I1105*H1105,2)</f>
        <v>0</v>
      </c>
      <c r="K1105" s="161" t="s">
        <v>19</v>
      </c>
      <c r="L1105" s="166"/>
      <c r="M1105" s="167" t="s">
        <v>19</v>
      </c>
      <c r="N1105" s="168" t="s">
        <v>42</v>
      </c>
      <c r="P1105" s="136">
        <f>O1105*H1105</f>
        <v>0</v>
      </c>
      <c r="Q1105" s="136">
        <v>1E-3</v>
      </c>
      <c r="R1105" s="136">
        <f>Q1105*H1105</f>
        <v>1.76</v>
      </c>
      <c r="S1105" s="136">
        <v>0</v>
      </c>
      <c r="T1105" s="137">
        <f>S1105*H1105</f>
        <v>0</v>
      </c>
      <c r="AR1105" s="138" t="s">
        <v>357</v>
      </c>
      <c r="AT1105" s="138" t="s">
        <v>301</v>
      </c>
      <c r="AU1105" s="138" t="s">
        <v>81</v>
      </c>
      <c r="AY1105" s="17" t="s">
        <v>152</v>
      </c>
      <c r="BE1105" s="139">
        <f>IF(N1105="základní",J1105,0)</f>
        <v>0</v>
      </c>
      <c r="BF1105" s="139">
        <f>IF(N1105="snížená",J1105,0)</f>
        <v>0</v>
      </c>
      <c r="BG1105" s="139">
        <f>IF(N1105="zákl. přenesená",J1105,0)</f>
        <v>0</v>
      </c>
      <c r="BH1105" s="139">
        <f>IF(N1105="sníž. přenesená",J1105,0)</f>
        <v>0</v>
      </c>
      <c r="BI1105" s="139">
        <f>IF(N1105="nulová",J1105,0)</f>
        <v>0</v>
      </c>
      <c r="BJ1105" s="17" t="s">
        <v>79</v>
      </c>
      <c r="BK1105" s="139">
        <f>ROUND(I1105*H1105,2)</f>
        <v>0</v>
      </c>
      <c r="BL1105" s="17" t="s">
        <v>248</v>
      </c>
      <c r="BM1105" s="138" t="s">
        <v>1933</v>
      </c>
    </row>
    <row r="1106" spans="2:65" s="12" customFormat="1">
      <c r="B1106" s="144"/>
      <c r="D1106" s="145" t="s">
        <v>163</v>
      </c>
      <c r="E1106" s="146" t="s">
        <v>19</v>
      </c>
      <c r="F1106" s="147" t="s">
        <v>1934</v>
      </c>
      <c r="H1106" s="148">
        <v>1760</v>
      </c>
      <c r="I1106" s="149"/>
      <c r="L1106" s="144"/>
      <c r="M1106" s="150"/>
      <c r="T1106" s="151"/>
      <c r="AT1106" s="146" t="s">
        <v>163</v>
      </c>
      <c r="AU1106" s="146" t="s">
        <v>81</v>
      </c>
      <c r="AV1106" s="12" t="s">
        <v>81</v>
      </c>
      <c r="AW1106" s="12" t="s">
        <v>33</v>
      </c>
      <c r="AX1106" s="12" t="s">
        <v>79</v>
      </c>
      <c r="AY1106" s="146" t="s">
        <v>152</v>
      </c>
    </row>
    <row r="1107" spans="2:65" s="1" customFormat="1" ht="37.799999999999997" customHeight="1">
      <c r="B1107" s="32"/>
      <c r="C1107" s="127" t="s">
        <v>1935</v>
      </c>
      <c r="D1107" s="127" t="s">
        <v>154</v>
      </c>
      <c r="E1107" s="128" t="s">
        <v>1936</v>
      </c>
      <c r="F1107" s="129" t="s">
        <v>1937</v>
      </c>
      <c r="G1107" s="130" t="s">
        <v>344</v>
      </c>
      <c r="H1107" s="131">
        <v>15.6</v>
      </c>
      <c r="I1107" s="132"/>
      <c r="J1107" s="133">
        <f>ROUND(I1107*H1107,2)</f>
        <v>0</v>
      </c>
      <c r="K1107" s="129" t="s">
        <v>158</v>
      </c>
      <c r="L1107" s="32"/>
      <c r="M1107" s="134" t="s">
        <v>19</v>
      </c>
      <c r="N1107" s="135" t="s">
        <v>42</v>
      </c>
      <c r="P1107" s="136">
        <f>O1107*H1107</f>
        <v>0</v>
      </c>
      <c r="Q1107" s="136">
        <v>1.1E-4</v>
      </c>
      <c r="R1107" s="136">
        <f>Q1107*H1107</f>
        <v>1.7160000000000001E-3</v>
      </c>
      <c r="S1107" s="136">
        <v>0</v>
      </c>
      <c r="T1107" s="137">
        <f>S1107*H1107</f>
        <v>0</v>
      </c>
      <c r="AR1107" s="138" t="s">
        <v>248</v>
      </c>
      <c r="AT1107" s="138" t="s">
        <v>154</v>
      </c>
      <c r="AU1107" s="138" t="s">
        <v>81</v>
      </c>
      <c r="AY1107" s="17" t="s">
        <v>152</v>
      </c>
      <c r="BE1107" s="139">
        <f>IF(N1107="základní",J1107,0)</f>
        <v>0</v>
      </c>
      <c r="BF1107" s="139">
        <f>IF(N1107="snížená",J1107,0)</f>
        <v>0</v>
      </c>
      <c r="BG1107" s="139">
        <f>IF(N1107="zákl. přenesená",J1107,0)</f>
        <v>0</v>
      </c>
      <c r="BH1107" s="139">
        <f>IF(N1107="sníž. přenesená",J1107,0)</f>
        <v>0</v>
      </c>
      <c r="BI1107" s="139">
        <f>IF(N1107="nulová",J1107,0)</f>
        <v>0</v>
      </c>
      <c r="BJ1107" s="17" t="s">
        <v>79</v>
      </c>
      <c r="BK1107" s="139">
        <f>ROUND(I1107*H1107,2)</f>
        <v>0</v>
      </c>
      <c r="BL1107" s="17" t="s">
        <v>248</v>
      </c>
      <c r="BM1107" s="138" t="s">
        <v>1938</v>
      </c>
    </row>
    <row r="1108" spans="2:65" s="1" customFormat="1">
      <c r="B1108" s="32"/>
      <c r="D1108" s="140" t="s">
        <v>161</v>
      </c>
      <c r="F1108" s="141" t="s">
        <v>1939</v>
      </c>
      <c r="I1108" s="142"/>
      <c r="L1108" s="32"/>
      <c r="M1108" s="143"/>
      <c r="T1108" s="53"/>
      <c r="AT1108" s="17" t="s">
        <v>161</v>
      </c>
      <c r="AU1108" s="17" t="s">
        <v>81</v>
      </c>
    </row>
    <row r="1109" spans="2:65" s="12" customFormat="1">
      <c r="B1109" s="144"/>
      <c r="D1109" s="145" t="s">
        <v>163</v>
      </c>
      <c r="E1109" s="146" t="s">
        <v>19</v>
      </c>
      <c r="F1109" s="147" t="s">
        <v>1940</v>
      </c>
      <c r="H1109" s="148">
        <v>15.6</v>
      </c>
      <c r="I1109" s="149"/>
      <c r="L1109" s="144"/>
      <c r="M1109" s="150"/>
      <c r="T1109" s="151"/>
      <c r="AT1109" s="146" t="s">
        <v>163</v>
      </c>
      <c r="AU1109" s="146" t="s">
        <v>81</v>
      </c>
      <c r="AV1109" s="12" t="s">
        <v>81</v>
      </c>
      <c r="AW1109" s="12" t="s">
        <v>33</v>
      </c>
      <c r="AX1109" s="12" t="s">
        <v>79</v>
      </c>
      <c r="AY1109" s="146" t="s">
        <v>152</v>
      </c>
    </row>
    <row r="1110" spans="2:65" s="1" customFormat="1" ht="16.5" customHeight="1">
      <c r="B1110" s="32"/>
      <c r="C1110" s="127" t="s">
        <v>1941</v>
      </c>
      <c r="D1110" s="127" t="s">
        <v>154</v>
      </c>
      <c r="E1110" s="128" t="s">
        <v>1942</v>
      </c>
      <c r="F1110" s="129" t="s">
        <v>1943</v>
      </c>
      <c r="G1110" s="130" t="s">
        <v>157</v>
      </c>
      <c r="H1110" s="131">
        <v>5.88</v>
      </c>
      <c r="I1110" s="132"/>
      <c r="J1110" s="133">
        <f>ROUND(I1110*H1110,2)</f>
        <v>0</v>
      </c>
      <c r="K1110" s="129" t="s">
        <v>158</v>
      </c>
      <c r="L1110" s="32"/>
      <c r="M1110" s="134" t="s">
        <v>19</v>
      </c>
      <c r="N1110" s="135" t="s">
        <v>42</v>
      </c>
      <c r="P1110" s="136">
        <f>O1110*H1110</f>
        <v>0</v>
      </c>
      <c r="Q1110" s="136">
        <v>0</v>
      </c>
      <c r="R1110" s="136">
        <f>Q1110*H1110</f>
        <v>0</v>
      </c>
      <c r="S1110" s="136">
        <v>0</v>
      </c>
      <c r="T1110" s="137">
        <f>S1110*H1110</f>
        <v>0</v>
      </c>
      <c r="AR1110" s="138" t="s">
        <v>248</v>
      </c>
      <c r="AT1110" s="138" t="s">
        <v>154</v>
      </c>
      <c r="AU1110" s="138" t="s">
        <v>81</v>
      </c>
      <c r="AY1110" s="17" t="s">
        <v>152</v>
      </c>
      <c r="BE1110" s="139">
        <f>IF(N1110="základní",J1110,0)</f>
        <v>0</v>
      </c>
      <c r="BF1110" s="139">
        <f>IF(N1110="snížená",J1110,0)</f>
        <v>0</v>
      </c>
      <c r="BG1110" s="139">
        <f>IF(N1110="zákl. přenesená",J1110,0)</f>
        <v>0</v>
      </c>
      <c r="BH1110" s="139">
        <f>IF(N1110="sníž. přenesená",J1110,0)</f>
        <v>0</v>
      </c>
      <c r="BI1110" s="139">
        <f>IF(N1110="nulová",J1110,0)</f>
        <v>0</v>
      </c>
      <c r="BJ1110" s="17" t="s">
        <v>79</v>
      </c>
      <c r="BK1110" s="139">
        <f>ROUND(I1110*H1110,2)</f>
        <v>0</v>
      </c>
      <c r="BL1110" s="17" t="s">
        <v>248</v>
      </c>
      <c r="BM1110" s="138" t="s">
        <v>1944</v>
      </c>
    </row>
    <row r="1111" spans="2:65" s="1" customFormat="1">
      <c r="B1111" s="32"/>
      <c r="D1111" s="140" t="s">
        <v>161</v>
      </c>
      <c r="F1111" s="141" t="s">
        <v>1945</v>
      </c>
      <c r="I1111" s="142"/>
      <c r="L1111" s="32"/>
      <c r="M1111" s="143"/>
      <c r="T1111" s="53"/>
      <c r="AT1111" s="17" t="s">
        <v>161</v>
      </c>
      <c r="AU1111" s="17" t="s">
        <v>81</v>
      </c>
    </row>
    <row r="1112" spans="2:65" s="12" customFormat="1">
      <c r="B1112" s="144"/>
      <c r="D1112" s="145" t="s">
        <v>163</v>
      </c>
      <c r="E1112" s="146" t="s">
        <v>19</v>
      </c>
      <c r="F1112" s="147" t="s">
        <v>1946</v>
      </c>
      <c r="H1112" s="148">
        <v>5.88</v>
      </c>
      <c r="I1112" s="149"/>
      <c r="L1112" s="144"/>
      <c r="M1112" s="150"/>
      <c r="T1112" s="151"/>
      <c r="AT1112" s="146" t="s">
        <v>163</v>
      </c>
      <c r="AU1112" s="146" t="s">
        <v>81</v>
      </c>
      <c r="AV1112" s="12" t="s">
        <v>81</v>
      </c>
      <c r="AW1112" s="12" t="s">
        <v>33</v>
      </c>
      <c r="AX1112" s="12" t="s">
        <v>79</v>
      </c>
      <c r="AY1112" s="146" t="s">
        <v>152</v>
      </c>
    </row>
    <row r="1113" spans="2:65" s="1" customFormat="1" ht="33" customHeight="1">
      <c r="B1113" s="32"/>
      <c r="C1113" s="127" t="s">
        <v>1947</v>
      </c>
      <c r="D1113" s="127" t="s">
        <v>154</v>
      </c>
      <c r="E1113" s="128" t="s">
        <v>1948</v>
      </c>
      <c r="F1113" s="129" t="s">
        <v>1949</v>
      </c>
      <c r="G1113" s="130" t="s">
        <v>344</v>
      </c>
      <c r="H1113" s="131">
        <v>5.4</v>
      </c>
      <c r="I1113" s="132"/>
      <c r="J1113" s="133">
        <f>ROUND(I1113*H1113,2)</f>
        <v>0</v>
      </c>
      <c r="K1113" s="129" t="s">
        <v>158</v>
      </c>
      <c r="L1113" s="32"/>
      <c r="M1113" s="134" t="s">
        <v>19</v>
      </c>
      <c r="N1113" s="135" t="s">
        <v>42</v>
      </c>
      <c r="P1113" s="136">
        <f>O1113*H1113</f>
        <v>0</v>
      </c>
      <c r="Q1113" s="136">
        <v>0</v>
      </c>
      <c r="R1113" s="136">
        <f>Q1113*H1113</f>
        <v>0</v>
      </c>
      <c r="S1113" s="136">
        <v>0</v>
      </c>
      <c r="T1113" s="137">
        <f>S1113*H1113</f>
        <v>0</v>
      </c>
      <c r="AR1113" s="138" t="s">
        <v>248</v>
      </c>
      <c r="AT1113" s="138" t="s">
        <v>154</v>
      </c>
      <c r="AU1113" s="138" t="s">
        <v>81</v>
      </c>
      <c r="AY1113" s="17" t="s">
        <v>152</v>
      </c>
      <c r="BE1113" s="139">
        <f>IF(N1113="základní",J1113,0)</f>
        <v>0</v>
      </c>
      <c r="BF1113" s="139">
        <f>IF(N1113="snížená",J1113,0)</f>
        <v>0</v>
      </c>
      <c r="BG1113" s="139">
        <f>IF(N1113="zákl. přenesená",J1113,0)</f>
        <v>0</v>
      </c>
      <c r="BH1113" s="139">
        <f>IF(N1113="sníž. přenesená",J1113,0)</f>
        <v>0</v>
      </c>
      <c r="BI1113" s="139">
        <f>IF(N1113="nulová",J1113,0)</f>
        <v>0</v>
      </c>
      <c r="BJ1113" s="17" t="s">
        <v>79</v>
      </c>
      <c r="BK1113" s="139">
        <f>ROUND(I1113*H1113,2)</f>
        <v>0</v>
      </c>
      <c r="BL1113" s="17" t="s">
        <v>248</v>
      </c>
      <c r="BM1113" s="138" t="s">
        <v>1950</v>
      </c>
    </row>
    <row r="1114" spans="2:65" s="1" customFormat="1">
      <c r="B1114" s="32"/>
      <c r="D1114" s="140" t="s">
        <v>161</v>
      </c>
      <c r="F1114" s="141" t="s">
        <v>1951</v>
      </c>
      <c r="I1114" s="142"/>
      <c r="L1114" s="32"/>
      <c r="M1114" s="143"/>
      <c r="T1114" s="53"/>
      <c r="AT1114" s="17" t="s">
        <v>161</v>
      </c>
      <c r="AU1114" s="17" t="s">
        <v>81</v>
      </c>
    </row>
    <row r="1115" spans="2:65" s="12" customFormat="1">
      <c r="B1115" s="144"/>
      <c r="D1115" s="145" t="s">
        <v>163</v>
      </c>
      <c r="E1115" s="146" t="s">
        <v>19</v>
      </c>
      <c r="F1115" s="147" t="s">
        <v>1952</v>
      </c>
      <c r="H1115" s="148">
        <v>5.4</v>
      </c>
      <c r="I1115" s="149"/>
      <c r="L1115" s="144"/>
      <c r="M1115" s="150"/>
      <c r="T1115" s="151"/>
      <c r="AT1115" s="146" t="s">
        <v>163</v>
      </c>
      <c r="AU1115" s="146" t="s">
        <v>81</v>
      </c>
      <c r="AV1115" s="12" t="s">
        <v>81</v>
      </c>
      <c r="AW1115" s="12" t="s">
        <v>33</v>
      </c>
      <c r="AX1115" s="12" t="s">
        <v>79</v>
      </c>
      <c r="AY1115" s="146" t="s">
        <v>152</v>
      </c>
    </row>
    <row r="1116" spans="2:65" s="1" customFormat="1" ht="21.75" customHeight="1">
      <c r="B1116" s="32"/>
      <c r="C1116" s="159" t="s">
        <v>1953</v>
      </c>
      <c r="D1116" s="159" t="s">
        <v>301</v>
      </c>
      <c r="E1116" s="160" t="s">
        <v>1954</v>
      </c>
      <c r="F1116" s="161" t="s">
        <v>1955</v>
      </c>
      <c r="G1116" s="162" t="s">
        <v>344</v>
      </c>
      <c r="H1116" s="163">
        <v>5.4</v>
      </c>
      <c r="I1116" s="164"/>
      <c r="J1116" s="165">
        <f>ROUND(I1116*H1116,2)</f>
        <v>0</v>
      </c>
      <c r="K1116" s="161" t="s">
        <v>158</v>
      </c>
      <c r="L1116" s="166"/>
      <c r="M1116" s="167" t="s">
        <v>19</v>
      </c>
      <c r="N1116" s="168" t="s">
        <v>42</v>
      </c>
      <c r="P1116" s="136">
        <f>O1116*H1116</f>
        <v>0</v>
      </c>
      <c r="Q1116" s="136">
        <v>2.0000000000000001E-4</v>
      </c>
      <c r="R1116" s="136">
        <f>Q1116*H1116</f>
        <v>1.0800000000000002E-3</v>
      </c>
      <c r="S1116" s="136">
        <v>0</v>
      </c>
      <c r="T1116" s="137">
        <f>S1116*H1116</f>
        <v>0</v>
      </c>
      <c r="AR1116" s="138" t="s">
        <v>357</v>
      </c>
      <c r="AT1116" s="138" t="s">
        <v>301</v>
      </c>
      <c r="AU1116" s="138" t="s">
        <v>81</v>
      </c>
      <c r="AY1116" s="17" t="s">
        <v>152</v>
      </c>
      <c r="BE1116" s="139">
        <f>IF(N1116="základní",J1116,0)</f>
        <v>0</v>
      </c>
      <c r="BF1116" s="139">
        <f>IF(N1116="snížená",J1116,0)</f>
        <v>0</v>
      </c>
      <c r="BG1116" s="139">
        <f>IF(N1116="zákl. přenesená",J1116,0)</f>
        <v>0</v>
      </c>
      <c r="BH1116" s="139">
        <f>IF(N1116="sníž. přenesená",J1116,0)</f>
        <v>0</v>
      </c>
      <c r="BI1116" s="139">
        <f>IF(N1116="nulová",J1116,0)</f>
        <v>0</v>
      </c>
      <c r="BJ1116" s="17" t="s">
        <v>79</v>
      </c>
      <c r="BK1116" s="139">
        <f>ROUND(I1116*H1116,2)</f>
        <v>0</v>
      </c>
      <c r="BL1116" s="17" t="s">
        <v>248</v>
      </c>
      <c r="BM1116" s="138" t="s">
        <v>1956</v>
      </c>
    </row>
    <row r="1117" spans="2:65" s="12" customFormat="1">
      <c r="B1117" s="144"/>
      <c r="D1117" s="145" t="s">
        <v>163</v>
      </c>
      <c r="E1117" s="146" t="s">
        <v>19</v>
      </c>
      <c r="F1117" s="147" t="s">
        <v>1957</v>
      </c>
      <c r="H1117" s="148">
        <v>5.4</v>
      </c>
      <c r="I1117" s="149"/>
      <c r="L1117" s="144"/>
      <c r="M1117" s="150"/>
      <c r="T1117" s="151"/>
      <c r="AT1117" s="146" t="s">
        <v>163</v>
      </c>
      <c r="AU1117" s="146" t="s">
        <v>81</v>
      </c>
      <c r="AV1117" s="12" t="s">
        <v>81</v>
      </c>
      <c r="AW1117" s="12" t="s">
        <v>33</v>
      </c>
      <c r="AX1117" s="12" t="s">
        <v>79</v>
      </c>
      <c r="AY1117" s="146" t="s">
        <v>152</v>
      </c>
    </row>
    <row r="1118" spans="2:65" s="1" customFormat="1" ht="24.15" customHeight="1">
      <c r="B1118" s="32"/>
      <c r="C1118" s="127" t="s">
        <v>1958</v>
      </c>
      <c r="D1118" s="127" t="s">
        <v>154</v>
      </c>
      <c r="E1118" s="128" t="s">
        <v>1959</v>
      </c>
      <c r="F1118" s="129" t="s">
        <v>1960</v>
      </c>
      <c r="G1118" s="130" t="s">
        <v>284</v>
      </c>
      <c r="H1118" s="131">
        <v>2</v>
      </c>
      <c r="I1118" s="132"/>
      <c r="J1118" s="133">
        <f>ROUND(I1118*H1118,2)</f>
        <v>0</v>
      </c>
      <c r="K1118" s="129" t="s">
        <v>158</v>
      </c>
      <c r="L1118" s="32"/>
      <c r="M1118" s="134" t="s">
        <v>19</v>
      </c>
      <c r="N1118" s="135" t="s">
        <v>42</v>
      </c>
      <c r="P1118" s="136">
        <f>O1118*H1118</f>
        <v>0</v>
      </c>
      <c r="Q1118" s="136">
        <v>0</v>
      </c>
      <c r="R1118" s="136">
        <f>Q1118*H1118</f>
        <v>0</v>
      </c>
      <c r="S1118" s="136">
        <v>0</v>
      </c>
      <c r="T1118" s="137">
        <f>S1118*H1118</f>
        <v>0</v>
      </c>
      <c r="AR1118" s="138" t="s">
        <v>248</v>
      </c>
      <c r="AT1118" s="138" t="s">
        <v>154</v>
      </c>
      <c r="AU1118" s="138" t="s">
        <v>81</v>
      </c>
      <c r="AY1118" s="17" t="s">
        <v>152</v>
      </c>
      <c r="BE1118" s="139">
        <f>IF(N1118="základní",J1118,0)</f>
        <v>0</v>
      </c>
      <c r="BF1118" s="139">
        <f>IF(N1118="snížená",J1118,0)</f>
        <v>0</v>
      </c>
      <c r="BG1118" s="139">
        <f>IF(N1118="zákl. přenesená",J1118,0)</f>
        <v>0</v>
      </c>
      <c r="BH1118" s="139">
        <f>IF(N1118="sníž. přenesená",J1118,0)</f>
        <v>0</v>
      </c>
      <c r="BI1118" s="139">
        <f>IF(N1118="nulová",J1118,0)</f>
        <v>0</v>
      </c>
      <c r="BJ1118" s="17" t="s">
        <v>79</v>
      </c>
      <c r="BK1118" s="139">
        <f>ROUND(I1118*H1118,2)</f>
        <v>0</v>
      </c>
      <c r="BL1118" s="17" t="s">
        <v>248</v>
      </c>
      <c r="BM1118" s="138" t="s">
        <v>1961</v>
      </c>
    </row>
    <row r="1119" spans="2:65" s="1" customFormat="1">
      <c r="B1119" s="32"/>
      <c r="D1119" s="140" t="s">
        <v>161</v>
      </c>
      <c r="F1119" s="141" t="s">
        <v>1962</v>
      </c>
      <c r="I1119" s="142"/>
      <c r="L1119" s="32"/>
      <c r="M1119" s="143"/>
      <c r="T1119" s="53"/>
      <c r="AT1119" s="17" t="s">
        <v>161</v>
      </c>
      <c r="AU1119" s="17" t="s">
        <v>81</v>
      </c>
    </row>
    <row r="1120" spans="2:65" s="12" customFormat="1">
      <c r="B1120" s="144"/>
      <c r="D1120" s="145" t="s">
        <v>163</v>
      </c>
      <c r="E1120" s="146" t="s">
        <v>19</v>
      </c>
      <c r="F1120" s="147" t="s">
        <v>1963</v>
      </c>
      <c r="H1120" s="148">
        <v>2</v>
      </c>
      <c r="I1120" s="149"/>
      <c r="L1120" s="144"/>
      <c r="M1120" s="150"/>
      <c r="T1120" s="151"/>
      <c r="AT1120" s="146" t="s">
        <v>163</v>
      </c>
      <c r="AU1120" s="146" t="s">
        <v>81</v>
      </c>
      <c r="AV1120" s="12" t="s">
        <v>81</v>
      </c>
      <c r="AW1120" s="12" t="s">
        <v>33</v>
      </c>
      <c r="AX1120" s="12" t="s">
        <v>79</v>
      </c>
      <c r="AY1120" s="146" t="s">
        <v>152</v>
      </c>
    </row>
    <row r="1121" spans="2:65" s="1" customFormat="1" ht="24.15" customHeight="1">
      <c r="B1121" s="32"/>
      <c r="C1121" s="159" t="s">
        <v>1964</v>
      </c>
      <c r="D1121" s="159" t="s">
        <v>301</v>
      </c>
      <c r="E1121" s="160" t="s">
        <v>1965</v>
      </c>
      <c r="F1121" s="161" t="s">
        <v>1966</v>
      </c>
      <c r="G1121" s="162" t="s">
        <v>157</v>
      </c>
      <c r="H1121" s="163">
        <v>0.81</v>
      </c>
      <c r="I1121" s="164"/>
      <c r="J1121" s="165">
        <f>ROUND(I1121*H1121,2)</f>
        <v>0</v>
      </c>
      <c r="K1121" s="161" t="s">
        <v>158</v>
      </c>
      <c r="L1121" s="166"/>
      <c r="M1121" s="167" t="s">
        <v>19</v>
      </c>
      <c r="N1121" s="168" t="s">
        <v>42</v>
      </c>
      <c r="P1121" s="136">
        <f>O1121*H1121</f>
        <v>0</v>
      </c>
      <c r="Q1121" s="136">
        <v>1.2E-2</v>
      </c>
      <c r="R1121" s="136">
        <f>Q1121*H1121</f>
        <v>9.7200000000000012E-3</v>
      </c>
      <c r="S1121" s="136">
        <v>0</v>
      </c>
      <c r="T1121" s="137">
        <f>S1121*H1121</f>
        <v>0</v>
      </c>
      <c r="AR1121" s="138" t="s">
        <v>357</v>
      </c>
      <c r="AT1121" s="138" t="s">
        <v>301</v>
      </c>
      <c r="AU1121" s="138" t="s">
        <v>81</v>
      </c>
      <c r="AY1121" s="17" t="s">
        <v>152</v>
      </c>
      <c r="BE1121" s="139">
        <f>IF(N1121="základní",J1121,0)</f>
        <v>0</v>
      </c>
      <c r="BF1121" s="139">
        <f>IF(N1121="snížená",J1121,0)</f>
        <v>0</v>
      </c>
      <c r="BG1121" s="139">
        <f>IF(N1121="zákl. přenesená",J1121,0)</f>
        <v>0</v>
      </c>
      <c r="BH1121" s="139">
        <f>IF(N1121="sníž. přenesená",J1121,0)</f>
        <v>0</v>
      </c>
      <c r="BI1121" s="139">
        <f>IF(N1121="nulová",J1121,0)</f>
        <v>0</v>
      </c>
      <c r="BJ1121" s="17" t="s">
        <v>79</v>
      </c>
      <c r="BK1121" s="139">
        <f>ROUND(I1121*H1121,2)</f>
        <v>0</v>
      </c>
      <c r="BL1121" s="17" t="s">
        <v>248</v>
      </c>
      <c r="BM1121" s="138" t="s">
        <v>1967</v>
      </c>
    </row>
    <row r="1122" spans="2:65" s="12" customFormat="1">
      <c r="B1122" s="144"/>
      <c r="D1122" s="145" t="s">
        <v>163</v>
      </c>
      <c r="E1122" s="146" t="s">
        <v>19</v>
      </c>
      <c r="F1122" s="147" t="s">
        <v>1968</v>
      </c>
      <c r="H1122" s="148">
        <v>0.81</v>
      </c>
      <c r="I1122" s="149"/>
      <c r="L1122" s="144"/>
      <c r="M1122" s="150"/>
      <c r="T1122" s="151"/>
      <c r="AT1122" s="146" t="s">
        <v>163</v>
      </c>
      <c r="AU1122" s="146" t="s">
        <v>81</v>
      </c>
      <c r="AV1122" s="12" t="s">
        <v>81</v>
      </c>
      <c r="AW1122" s="12" t="s">
        <v>33</v>
      </c>
      <c r="AX1122" s="12" t="s">
        <v>79</v>
      </c>
      <c r="AY1122" s="146" t="s">
        <v>152</v>
      </c>
    </row>
    <row r="1123" spans="2:65" s="1" customFormat="1" ht="33" customHeight="1">
      <c r="B1123" s="32"/>
      <c r="C1123" s="127" t="s">
        <v>1969</v>
      </c>
      <c r="D1123" s="127" t="s">
        <v>154</v>
      </c>
      <c r="E1123" s="128" t="s">
        <v>1970</v>
      </c>
      <c r="F1123" s="129" t="s">
        <v>1971</v>
      </c>
      <c r="G1123" s="130" t="s">
        <v>284</v>
      </c>
      <c r="H1123" s="131">
        <v>5</v>
      </c>
      <c r="I1123" s="132"/>
      <c r="J1123" s="133">
        <f>ROUND(I1123*H1123,2)</f>
        <v>0</v>
      </c>
      <c r="K1123" s="129" t="s">
        <v>158</v>
      </c>
      <c r="L1123" s="32"/>
      <c r="M1123" s="134" t="s">
        <v>19</v>
      </c>
      <c r="N1123" s="135" t="s">
        <v>42</v>
      </c>
      <c r="P1123" s="136">
        <f>O1123*H1123</f>
        <v>0</v>
      </c>
      <c r="Q1123" s="136">
        <v>0</v>
      </c>
      <c r="R1123" s="136">
        <f>Q1123*H1123</f>
        <v>0</v>
      </c>
      <c r="S1123" s="136">
        <v>0</v>
      </c>
      <c r="T1123" s="137">
        <f>S1123*H1123</f>
        <v>0</v>
      </c>
      <c r="AR1123" s="138" t="s">
        <v>248</v>
      </c>
      <c r="AT1123" s="138" t="s">
        <v>154</v>
      </c>
      <c r="AU1123" s="138" t="s">
        <v>81</v>
      </c>
      <c r="AY1123" s="17" t="s">
        <v>152</v>
      </c>
      <c r="BE1123" s="139">
        <f>IF(N1123="základní",J1123,0)</f>
        <v>0</v>
      </c>
      <c r="BF1123" s="139">
        <f>IF(N1123="snížená",J1123,0)</f>
        <v>0</v>
      </c>
      <c r="BG1123" s="139">
        <f>IF(N1123="zákl. přenesená",J1123,0)</f>
        <v>0</v>
      </c>
      <c r="BH1123" s="139">
        <f>IF(N1123="sníž. přenesená",J1123,0)</f>
        <v>0</v>
      </c>
      <c r="BI1123" s="139">
        <f>IF(N1123="nulová",J1123,0)</f>
        <v>0</v>
      </c>
      <c r="BJ1123" s="17" t="s">
        <v>79</v>
      </c>
      <c r="BK1123" s="139">
        <f>ROUND(I1123*H1123,2)</f>
        <v>0</v>
      </c>
      <c r="BL1123" s="17" t="s">
        <v>248</v>
      </c>
      <c r="BM1123" s="138" t="s">
        <v>1972</v>
      </c>
    </row>
    <row r="1124" spans="2:65" s="1" customFormat="1">
      <c r="B1124" s="32"/>
      <c r="D1124" s="140" t="s">
        <v>161</v>
      </c>
      <c r="F1124" s="141" t="s">
        <v>1973</v>
      </c>
      <c r="I1124" s="142"/>
      <c r="L1124" s="32"/>
      <c r="M1124" s="143"/>
      <c r="T1124" s="53"/>
      <c r="AT1124" s="17" t="s">
        <v>161</v>
      </c>
      <c r="AU1124" s="17" t="s">
        <v>81</v>
      </c>
    </row>
    <row r="1125" spans="2:65" s="12" customFormat="1">
      <c r="B1125" s="144"/>
      <c r="D1125" s="145" t="s">
        <v>163</v>
      </c>
      <c r="E1125" s="146" t="s">
        <v>19</v>
      </c>
      <c r="F1125" s="147" t="s">
        <v>1974</v>
      </c>
      <c r="H1125" s="148">
        <v>3</v>
      </c>
      <c r="I1125" s="149"/>
      <c r="L1125" s="144"/>
      <c r="M1125" s="150"/>
      <c r="T1125" s="151"/>
      <c r="AT1125" s="146" t="s">
        <v>163</v>
      </c>
      <c r="AU1125" s="146" t="s">
        <v>81</v>
      </c>
      <c r="AV1125" s="12" t="s">
        <v>81</v>
      </c>
      <c r="AW1125" s="12" t="s">
        <v>33</v>
      </c>
      <c r="AX1125" s="12" t="s">
        <v>71</v>
      </c>
      <c r="AY1125" s="146" t="s">
        <v>152</v>
      </c>
    </row>
    <row r="1126" spans="2:65" s="12" customFormat="1">
      <c r="B1126" s="144"/>
      <c r="D1126" s="145" t="s">
        <v>163</v>
      </c>
      <c r="E1126" s="146" t="s">
        <v>19</v>
      </c>
      <c r="F1126" s="147" t="s">
        <v>1975</v>
      </c>
      <c r="H1126" s="148">
        <v>1</v>
      </c>
      <c r="I1126" s="149"/>
      <c r="L1126" s="144"/>
      <c r="M1126" s="150"/>
      <c r="T1126" s="151"/>
      <c r="AT1126" s="146" t="s">
        <v>163</v>
      </c>
      <c r="AU1126" s="146" t="s">
        <v>81</v>
      </c>
      <c r="AV1126" s="12" t="s">
        <v>81</v>
      </c>
      <c r="AW1126" s="12" t="s">
        <v>33</v>
      </c>
      <c r="AX1126" s="12" t="s">
        <v>71</v>
      </c>
      <c r="AY1126" s="146" t="s">
        <v>152</v>
      </c>
    </row>
    <row r="1127" spans="2:65" s="12" customFormat="1">
      <c r="B1127" s="144"/>
      <c r="D1127" s="145" t="s">
        <v>163</v>
      </c>
      <c r="E1127" s="146" t="s">
        <v>19</v>
      </c>
      <c r="F1127" s="147" t="s">
        <v>1976</v>
      </c>
      <c r="H1127" s="148">
        <v>1</v>
      </c>
      <c r="I1127" s="149"/>
      <c r="L1127" s="144"/>
      <c r="M1127" s="150"/>
      <c r="T1127" s="151"/>
      <c r="AT1127" s="146" t="s">
        <v>163</v>
      </c>
      <c r="AU1127" s="146" t="s">
        <v>81</v>
      </c>
      <c r="AV1127" s="12" t="s">
        <v>81</v>
      </c>
      <c r="AW1127" s="12" t="s">
        <v>33</v>
      </c>
      <c r="AX1127" s="12" t="s">
        <v>71</v>
      </c>
      <c r="AY1127" s="146" t="s">
        <v>152</v>
      </c>
    </row>
    <row r="1128" spans="2:65" s="13" customFormat="1">
      <c r="B1128" s="152"/>
      <c r="D1128" s="145" t="s">
        <v>163</v>
      </c>
      <c r="E1128" s="153" t="s">
        <v>19</v>
      </c>
      <c r="F1128" s="154" t="s">
        <v>281</v>
      </c>
      <c r="H1128" s="155">
        <v>5</v>
      </c>
      <c r="I1128" s="156"/>
      <c r="L1128" s="152"/>
      <c r="M1128" s="157"/>
      <c r="T1128" s="158"/>
      <c r="AT1128" s="153" t="s">
        <v>163</v>
      </c>
      <c r="AU1128" s="153" t="s">
        <v>81</v>
      </c>
      <c r="AV1128" s="13" t="s">
        <v>159</v>
      </c>
      <c r="AW1128" s="13" t="s">
        <v>33</v>
      </c>
      <c r="AX1128" s="13" t="s">
        <v>79</v>
      </c>
      <c r="AY1128" s="153" t="s">
        <v>152</v>
      </c>
    </row>
    <row r="1129" spans="2:65" s="1" customFormat="1" ht="24.15" customHeight="1">
      <c r="B1129" s="32"/>
      <c r="C1129" s="159" t="s">
        <v>1977</v>
      </c>
      <c r="D1129" s="159" t="s">
        <v>301</v>
      </c>
      <c r="E1129" s="160" t="s">
        <v>1978</v>
      </c>
      <c r="F1129" s="161" t="s">
        <v>1979</v>
      </c>
      <c r="G1129" s="162" t="s">
        <v>157</v>
      </c>
      <c r="H1129" s="163">
        <v>32.549999999999997</v>
      </c>
      <c r="I1129" s="164"/>
      <c r="J1129" s="165">
        <f>ROUND(I1129*H1129,2)</f>
        <v>0</v>
      </c>
      <c r="K1129" s="161" t="s">
        <v>158</v>
      </c>
      <c r="L1129" s="166"/>
      <c r="M1129" s="167" t="s">
        <v>19</v>
      </c>
      <c r="N1129" s="168" t="s">
        <v>42</v>
      </c>
      <c r="P1129" s="136">
        <f>O1129*H1129</f>
        <v>0</v>
      </c>
      <c r="Q1129" s="136">
        <v>1.3509999999999999E-2</v>
      </c>
      <c r="R1129" s="136">
        <f>Q1129*H1129</f>
        <v>0.43975049999999993</v>
      </c>
      <c r="S1129" s="136">
        <v>0</v>
      </c>
      <c r="T1129" s="137">
        <f>S1129*H1129</f>
        <v>0</v>
      </c>
      <c r="AR1129" s="138" t="s">
        <v>357</v>
      </c>
      <c r="AT1129" s="138" t="s">
        <v>301</v>
      </c>
      <c r="AU1129" s="138" t="s">
        <v>81</v>
      </c>
      <c r="AY1129" s="17" t="s">
        <v>152</v>
      </c>
      <c r="BE1129" s="139">
        <f>IF(N1129="základní",J1129,0)</f>
        <v>0</v>
      </c>
      <c r="BF1129" s="139">
        <f>IF(N1129="snížená",J1129,0)</f>
        <v>0</v>
      </c>
      <c r="BG1129" s="139">
        <f>IF(N1129="zákl. přenesená",J1129,0)</f>
        <v>0</v>
      </c>
      <c r="BH1129" s="139">
        <f>IF(N1129="sníž. přenesená",J1129,0)</f>
        <v>0</v>
      </c>
      <c r="BI1129" s="139">
        <f>IF(N1129="nulová",J1129,0)</f>
        <v>0</v>
      </c>
      <c r="BJ1129" s="17" t="s">
        <v>79</v>
      </c>
      <c r="BK1129" s="139">
        <f>ROUND(I1129*H1129,2)</f>
        <v>0</v>
      </c>
      <c r="BL1129" s="17" t="s">
        <v>248</v>
      </c>
      <c r="BM1129" s="138" t="s">
        <v>1980</v>
      </c>
    </row>
    <row r="1130" spans="2:65" s="12" customFormat="1">
      <c r="B1130" s="144"/>
      <c r="D1130" s="145" t="s">
        <v>163</v>
      </c>
      <c r="E1130" s="146" t="s">
        <v>19</v>
      </c>
      <c r="F1130" s="147" t="s">
        <v>1981</v>
      </c>
      <c r="H1130" s="148">
        <v>21</v>
      </c>
      <c r="I1130" s="149"/>
      <c r="L1130" s="144"/>
      <c r="M1130" s="150"/>
      <c r="T1130" s="151"/>
      <c r="AT1130" s="146" t="s">
        <v>163</v>
      </c>
      <c r="AU1130" s="146" t="s">
        <v>81</v>
      </c>
      <c r="AV1130" s="12" t="s">
        <v>81</v>
      </c>
      <c r="AW1130" s="12" t="s">
        <v>33</v>
      </c>
      <c r="AX1130" s="12" t="s">
        <v>71</v>
      </c>
      <c r="AY1130" s="146" t="s">
        <v>152</v>
      </c>
    </row>
    <row r="1131" spans="2:65" s="12" customFormat="1">
      <c r="B1131" s="144"/>
      <c r="D1131" s="145" t="s">
        <v>163</v>
      </c>
      <c r="E1131" s="146" t="s">
        <v>19</v>
      </c>
      <c r="F1131" s="147" t="s">
        <v>1982</v>
      </c>
      <c r="H1131" s="148">
        <v>11.55</v>
      </c>
      <c r="I1131" s="149"/>
      <c r="L1131" s="144"/>
      <c r="M1131" s="150"/>
      <c r="T1131" s="151"/>
      <c r="AT1131" s="146" t="s">
        <v>163</v>
      </c>
      <c r="AU1131" s="146" t="s">
        <v>81</v>
      </c>
      <c r="AV1131" s="12" t="s">
        <v>81</v>
      </c>
      <c r="AW1131" s="12" t="s">
        <v>33</v>
      </c>
      <c r="AX1131" s="12" t="s">
        <v>71</v>
      </c>
      <c r="AY1131" s="146" t="s">
        <v>152</v>
      </c>
    </row>
    <row r="1132" spans="2:65" s="13" customFormat="1">
      <c r="B1132" s="152"/>
      <c r="D1132" s="145" t="s">
        <v>163</v>
      </c>
      <c r="E1132" s="153" t="s">
        <v>19</v>
      </c>
      <c r="F1132" s="154" t="s">
        <v>281</v>
      </c>
      <c r="H1132" s="155">
        <v>32.549999999999997</v>
      </c>
      <c r="I1132" s="156"/>
      <c r="L1132" s="152"/>
      <c r="M1132" s="157"/>
      <c r="T1132" s="158"/>
      <c r="AT1132" s="153" t="s">
        <v>163</v>
      </c>
      <c r="AU1132" s="153" t="s">
        <v>81</v>
      </c>
      <c r="AV1132" s="13" t="s">
        <v>159</v>
      </c>
      <c r="AW1132" s="13" t="s">
        <v>33</v>
      </c>
      <c r="AX1132" s="13" t="s">
        <v>79</v>
      </c>
      <c r="AY1132" s="153" t="s">
        <v>152</v>
      </c>
    </row>
    <row r="1133" spans="2:65" s="1" customFormat="1" ht="24.15" customHeight="1">
      <c r="B1133" s="32"/>
      <c r="C1133" s="159" t="s">
        <v>1983</v>
      </c>
      <c r="D1133" s="159" t="s">
        <v>301</v>
      </c>
      <c r="E1133" s="160" t="s">
        <v>1984</v>
      </c>
      <c r="F1133" s="161" t="s">
        <v>1979</v>
      </c>
      <c r="G1133" s="162" t="s">
        <v>157</v>
      </c>
      <c r="H1133" s="163">
        <v>11.55</v>
      </c>
      <c r="I1133" s="164"/>
      <c r="J1133" s="165">
        <f>ROUND(I1133*H1133,2)</f>
        <v>0</v>
      </c>
      <c r="K1133" s="161" t="s">
        <v>19</v>
      </c>
      <c r="L1133" s="166"/>
      <c r="M1133" s="167" t="s">
        <v>19</v>
      </c>
      <c r="N1133" s="168" t="s">
        <v>42</v>
      </c>
      <c r="P1133" s="136">
        <f>O1133*H1133</f>
        <v>0</v>
      </c>
      <c r="Q1133" s="136">
        <v>1.3509999999999999E-2</v>
      </c>
      <c r="R1133" s="136">
        <f>Q1133*H1133</f>
        <v>0.1560405</v>
      </c>
      <c r="S1133" s="136">
        <v>0</v>
      </c>
      <c r="T1133" s="137">
        <f>S1133*H1133</f>
        <v>0</v>
      </c>
      <c r="AR1133" s="138" t="s">
        <v>357</v>
      </c>
      <c r="AT1133" s="138" t="s">
        <v>301</v>
      </c>
      <c r="AU1133" s="138" t="s">
        <v>81</v>
      </c>
      <c r="AY1133" s="17" t="s">
        <v>152</v>
      </c>
      <c r="BE1133" s="139">
        <f>IF(N1133="základní",J1133,0)</f>
        <v>0</v>
      </c>
      <c r="BF1133" s="139">
        <f>IF(N1133="snížená",J1133,0)</f>
        <v>0</v>
      </c>
      <c r="BG1133" s="139">
        <f>IF(N1133="zákl. přenesená",J1133,0)</f>
        <v>0</v>
      </c>
      <c r="BH1133" s="139">
        <f>IF(N1133="sníž. přenesená",J1133,0)</f>
        <v>0</v>
      </c>
      <c r="BI1133" s="139">
        <f>IF(N1133="nulová",J1133,0)</f>
        <v>0</v>
      </c>
      <c r="BJ1133" s="17" t="s">
        <v>79</v>
      </c>
      <c r="BK1133" s="139">
        <f>ROUND(I1133*H1133,2)</f>
        <v>0</v>
      </c>
      <c r="BL1133" s="17" t="s">
        <v>248</v>
      </c>
      <c r="BM1133" s="138" t="s">
        <v>1985</v>
      </c>
    </row>
    <row r="1134" spans="2:65" s="1" customFormat="1" ht="19.2">
      <c r="B1134" s="32"/>
      <c r="D1134" s="145" t="s">
        <v>347</v>
      </c>
      <c r="F1134" s="169" t="s">
        <v>1986</v>
      </c>
      <c r="I1134" s="142"/>
      <c r="L1134" s="32"/>
      <c r="M1134" s="143"/>
      <c r="T1134" s="53"/>
      <c r="AT1134" s="17" t="s">
        <v>347</v>
      </c>
      <c r="AU1134" s="17" t="s">
        <v>81</v>
      </c>
    </row>
    <row r="1135" spans="2:65" s="12" customFormat="1">
      <c r="B1135" s="144"/>
      <c r="D1135" s="145" t="s">
        <v>163</v>
      </c>
      <c r="E1135" s="146" t="s">
        <v>19</v>
      </c>
      <c r="F1135" s="147" t="s">
        <v>1987</v>
      </c>
      <c r="H1135" s="148">
        <v>11.55</v>
      </c>
      <c r="I1135" s="149"/>
      <c r="L1135" s="144"/>
      <c r="M1135" s="150"/>
      <c r="T1135" s="151"/>
      <c r="AT1135" s="146" t="s">
        <v>163</v>
      </c>
      <c r="AU1135" s="146" t="s">
        <v>81</v>
      </c>
      <c r="AV1135" s="12" t="s">
        <v>81</v>
      </c>
      <c r="AW1135" s="12" t="s">
        <v>33</v>
      </c>
      <c r="AX1135" s="12" t="s">
        <v>79</v>
      </c>
      <c r="AY1135" s="146" t="s">
        <v>152</v>
      </c>
    </row>
    <row r="1136" spans="2:65" s="1" customFormat="1" ht="24.15" customHeight="1">
      <c r="B1136" s="32"/>
      <c r="C1136" s="127" t="s">
        <v>1988</v>
      </c>
      <c r="D1136" s="127" t="s">
        <v>154</v>
      </c>
      <c r="E1136" s="128" t="s">
        <v>1989</v>
      </c>
      <c r="F1136" s="129" t="s">
        <v>1990</v>
      </c>
      <c r="G1136" s="130" t="s">
        <v>284</v>
      </c>
      <c r="H1136" s="131">
        <v>4</v>
      </c>
      <c r="I1136" s="132"/>
      <c r="J1136" s="133">
        <f>ROUND(I1136*H1136,2)</f>
        <v>0</v>
      </c>
      <c r="K1136" s="129" t="s">
        <v>158</v>
      </c>
      <c r="L1136" s="32"/>
      <c r="M1136" s="134" t="s">
        <v>19</v>
      </c>
      <c r="N1136" s="135" t="s">
        <v>42</v>
      </c>
      <c r="P1136" s="136">
        <f>O1136*H1136</f>
        <v>0</v>
      </c>
      <c r="Q1136" s="136">
        <v>0</v>
      </c>
      <c r="R1136" s="136">
        <f>Q1136*H1136</f>
        <v>0</v>
      </c>
      <c r="S1136" s="136">
        <v>0</v>
      </c>
      <c r="T1136" s="137">
        <f>S1136*H1136</f>
        <v>0</v>
      </c>
      <c r="AR1136" s="138" t="s">
        <v>248</v>
      </c>
      <c r="AT1136" s="138" t="s">
        <v>154</v>
      </c>
      <c r="AU1136" s="138" t="s">
        <v>81</v>
      </c>
      <c r="AY1136" s="17" t="s">
        <v>152</v>
      </c>
      <c r="BE1136" s="139">
        <f>IF(N1136="základní",J1136,0)</f>
        <v>0</v>
      </c>
      <c r="BF1136" s="139">
        <f>IF(N1136="snížená",J1136,0)</f>
        <v>0</v>
      </c>
      <c r="BG1136" s="139">
        <f>IF(N1136="zákl. přenesená",J1136,0)</f>
        <v>0</v>
      </c>
      <c r="BH1136" s="139">
        <f>IF(N1136="sníž. přenesená",J1136,0)</f>
        <v>0</v>
      </c>
      <c r="BI1136" s="139">
        <f>IF(N1136="nulová",J1136,0)</f>
        <v>0</v>
      </c>
      <c r="BJ1136" s="17" t="s">
        <v>79</v>
      </c>
      <c r="BK1136" s="139">
        <f>ROUND(I1136*H1136,2)</f>
        <v>0</v>
      </c>
      <c r="BL1136" s="17" t="s">
        <v>248</v>
      </c>
      <c r="BM1136" s="138" t="s">
        <v>1991</v>
      </c>
    </row>
    <row r="1137" spans="2:65" s="1" customFormat="1">
      <c r="B1137" s="32"/>
      <c r="D1137" s="140" t="s">
        <v>161</v>
      </c>
      <c r="F1137" s="141" t="s">
        <v>1992</v>
      </c>
      <c r="I1137" s="142"/>
      <c r="L1137" s="32"/>
      <c r="M1137" s="143"/>
      <c r="T1137" s="53"/>
      <c r="AT1137" s="17" t="s">
        <v>161</v>
      </c>
      <c r="AU1137" s="17" t="s">
        <v>81</v>
      </c>
    </row>
    <row r="1138" spans="2:65" s="12" customFormat="1">
      <c r="B1138" s="144"/>
      <c r="D1138" s="145" t="s">
        <v>163</v>
      </c>
      <c r="E1138" s="146" t="s">
        <v>19</v>
      </c>
      <c r="F1138" s="147" t="s">
        <v>1993</v>
      </c>
      <c r="H1138" s="148">
        <v>4</v>
      </c>
      <c r="I1138" s="149"/>
      <c r="L1138" s="144"/>
      <c r="M1138" s="150"/>
      <c r="T1138" s="151"/>
      <c r="AT1138" s="146" t="s">
        <v>163</v>
      </c>
      <c r="AU1138" s="146" t="s">
        <v>81</v>
      </c>
      <c r="AV1138" s="12" t="s">
        <v>81</v>
      </c>
      <c r="AW1138" s="12" t="s">
        <v>33</v>
      </c>
      <c r="AX1138" s="12" t="s">
        <v>79</v>
      </c>
      <c r="AY1138" s="146" t="s">
        <v>152</v>
      </c>
    </row>
    <row r="1139" spans="2:65" s="1" customFormat="1" ht="24.15" customHeight="1">
      <c r="B1139" s="32"/>
      <c r="C1139" s="159" t="s">
        <v>1994</v>
      </c>
      <c r="D1139" s="159" t="s">
        <v>301</v>
      </c>
      <c r="E1139" s="160" t="s">
        <v>1995</v>
      </c>
      <c r="F1139" s="161" t="s">
        <v>1996</v>
      </c>
      <c r="G1139" s="162" t="s">
        <v>284</v>
      </c>
      <c r="H1139" s="163">
        <v>4</v>
      </c>
      <c r="I1139" s="164"/>
      <c r="J1139" s="165">
        <f>ROUND(I1139*H1139,2)</f>
        <v>0</v>
      </c>
      <c r="K1139" s="161" t="s">
        <v>158</v>
      </c>
      <c r="L1139" s="166"/>
      <c r="M1139" s="167" t="s">
        <v>19</v>
      </c>
      <c r="N1139" s="168" t="s">
        <v>42</v>
      </c>
      <c r="P1139" s="136">
        <f>O1139*H1139</f>
        <v>0</v>
      </c>
      <c r="Q1139" s="136">
        <v>1.2E-2</v>
      </c>
      <c r="R1139" s="136">
        <f>Q1139*H1139</f>
        <v>4.8000000000000001E-2</v>
      </c>
      <c r="S1139" s="136">
        <v>0</v>
      </c>
      <c r="T1139" s="137">
        <f>S1139*H1139</f>
        <v>0</v>
      </c>
      <c r="AR1139" s="138" t="s">
        <v>357</v>
      </c>
      <c r="AT1139" s="138" t="s">
        <v>301</v>
      </c>
      <c r="AU1139" s="138" t="s">
        <v>81</v>
      </c>
      <c r="AY1139" s="17" t="s">
        <v>152</v>
      </c>
      <c r="BE1139" s="139">
        <f>IF(N1139="základní",J1139,0)</f>
        <v>0</v>
      </c>
      <c r="BF1139" s="139">
        <f>IF(N1139="snížená",J1139,0)</f>
        <v>0</v>
      </c>
      <c r="BG1139" s="139">
        <f>IF(N1139="zákl. přenesená",J1139,0)</f>
        <v>0</v>
      </c>
      <c r="BH1139" s="139">
        <f>IF(N1139="sníž. přenesená",J1139,0)</f>
        <v>0</v>
      </c>
      <c r="BI1139" s="139">
        <f>IF(N1139="nulová",J1139,0)</f>
        <v>0</v>
      </c>
      <c r="BJ1139" s="17" t="s">
        <v>79</v>
      </c>
      <c r="BK1139" s="139">
        <f>ROUND(I1139*H1139,2)</f>
        <v>0</v>
      </c>
      <c r="BL1139" s="17" t="s">
        <v>248</v>
      </c>
      <c r="BM1139" s="138" t="s">
        <v>1997</v>
      </c>
    </row>
    <row r="1140" spans="2:65" s="12" customFormat="1">
      <c r="B1140" s="144"/>
      <c r="D1140" s="145" t="s">
        <v>163</v>
      </c>
      <c r="E1140" s="146" t="s">
        <v>19</v>
      </c>
      <c r="F1140" s="147" t="s">
        <v>159</v>
      </c>
      <c r="H1140" s="148">
        <v>4</v>
      </c>
      <c r="I1140" s="149"/>
      <c r="L1140" s="144"/>
      <c r="M1140" s="150"/>
      <c r="T1140" s="151"/>
      <c r="AT1140" s="146" t="s">
        <v>163</v>
      </c>
      <c r="AU1140" s="146" t="s">
        <v>81</v>
      </c>
      <c r="AV1140" s="12" t="s">
        <v>81</v>
      </c>
      <c r="AW1140" s="12" t="s">
        <v>33</v>
      </c>
      <c r="AX1140" s="12" t="s">
        <v>79</v>
      </c>
      <c r="AY1140" s="146" t="s">
        <v>152</v>
      </c>
    </row>
    <row r="1141" spans="2:65" s="1" customFormat="1" ht="24.15" customHeight="1">
      <c r="B1141" s="32"/>
      <c r="C1141" s="127" t="s">
        <v>1998</v>
      </c>
      <c r="D1141" s="127" t="s">
        <v>154</v>
      </c>
      <c r="E1141" s="128" t="s">
        <v>1999</v>
      </c>
      <c r="F1141" s="129" t="s">
        <v>2000</v>
      </c>
      <c r="G1141" s="130" t="s">
        <v>284</v>
      </c>
      <c r="H1141" s="131">
        <v>6</v>
      </c>
      <c r="I1141" s="132"/>
      <c r="J1141" s="133">
        <f>ROUND(I1141*H1141,2)</f>
        <v>0</v>
      </c>
      <c r="K1141" s="129" t="s">
        <v>158</v>
      </c>
      <c r="L1141" s="32"/>
      <c r="M1141" s="134" t="s">
        <v>19</v>
      </c>
      <c r="N1141" s="135" t="s">
        <v>42</v>
      </c>
      <c r="P1141" s="136">
        <f>O1141*H1141</f>
        <v>0</v>
      </c>
      <c r="Q1141" s="136">
        <v>0</v>
      </c>
      <c r="R1141" s="136">
        <f>Q1141*H1141</f>
        <v>0</v>
      </c>
      <c r="S1141" s="136">
        <v>2.4E-2</v>
      </c>
      <c r="T1141" s="137">
        <f>S1141*H1141</f>
        <v>0.14400000000000002</v>
      </c>
      <c r="AR1141" s="138" t="s">
        <v>248</v>
      </c>
      <c r="AT1141" s="138" t="s">
        <v>154</v>
      </c>
      <c r="AU1141" s="138" t="s">
        <v>81</v>
      </c>
      <c r="AY1141" s="17" t="s">
        <v>152</v>
      </c>
      <c r="BE1141" s="139">
        <f>IF(N1141="základní",J1141,0)</f>
        <v>0</v>
      </c>
      <c r="BF1141" s="139">
        <f>IF(N1141="snížená",J1141,0)</f>
        <v>0</v>
      </c>
      <c r="BG1141" s="139">
        <f>IF(N1141="zákl. přenesená",J1141,0)</f>
        <v>0</v>
      </c>
      <c r="BH1141" s="139">
        <f>IF(N1141="sníž. přenesená",J1141,0)</f>
        <v>0</v>
      </c>
      <c r="BI1141" s="139">
        <f>IF(N1141="nulová",J1141,0)</f>
        <v>0</v>
      </c>
      <c r="BJ1141" s="17" t="s">
        <v>79</v>
      </c>
      <c r="BK1141" s="139">
        <f>ROUND(I1141*H1141,2)</f>
        <v>0</v>
      </c>
      <c r="BL1141" s="17" t="s">
        <v>248</v>
      </c>
      <c r="BM1141" s="138" t="s">
        <v>2001</v>
      </c>
    </row>
    <row r="1142" spans="2:65" s="1" customFormat="1">
      <c r="B1142" s="32"/>
      <c r="D1142" s="140" t="s">
        <v>161</v>
      </c>
      <c r="F1142" s="141" t="s">
        <v>2002</v>
      </c>
      <c r="I1142" s="142"/>
      <c r="L1142" s="32"/>
      <c r="M1142" s="143"/>
      <c r="T1142" s="53"/>
      <c r="AT1142" s="17" t="s">
        <v>161</v>
      </c>
      <c r="AU1142" s="17" t="s">
        <v>81</v>
      </c>
    </row>
    <row r="1143" spans="2:65" s="12" customFormat="1">
      <c r="B1143" s="144"/>
      <c r="D1143" s="145" t="s">
        <v>163</v>
      </c>
      <c r="E1143" s="146" t="s">
        <v>19</v>
      </c>
      <c r="F1143" s="147" t="s">
        <v>2003</v>
      </c>
      <c r="H1143" s="148">
        <v>6</v>
      </c>
      <c r="I1143" s="149"/>
      <c r="L1143" s="144"/>
      <c r="M1143" s="150"/>
      <c r="T1143" s="151"/>
      <c r="AT1143" s="146" t="s">
        <v>163</v>
      </c>
      <c r="AU1143" s="146" t="s">
        <v>81</v>
      </c>
      <c r="AV1143" s="12" t="s">
        <v>81</v>
      </c>
      <c r="AW1143" s="12" t="s">
        <v>33</v>
      </c>
      <c r="AX1143" s="12" t="s">
        <v>79</v>
      </c>
      <c r="AY1143" s="146" t="s">
        <v>152</v>
      </c>
    </row>
    <row r="1144" spans="2:65" s="1" customFormat="1" ht="33" customHeight="1">
      <c r="B1144" s="32"/>
      <c r="C1144" s="127" t="s">
        <v>2004</v>
      </c>
      <c r="D1144" s="127" t="s">
        <v>154</v>
      </c>
      <c r="E1144" s="128" t="s">
        <v>2005</v>
      </c>
      <c r="F1144" s="129" t="s">
        <v>2006</v>
      </c>
      <c r="G1144" s="130" t="s">
        <v>284</v>
      </c>
      <c r="H1144" s="131">
        <v>2</v>
      </c>
      <c r="I1144" s="132"/>
      <c r="J1144" s="133">
        <f>ROUND(I1144*H1144,2)</f>
        <v>0</v>
      </c>
      <c r="K1144" s="129" t="s">
        <v>158</v>
      </c>
      <c r="L1144" s="32"/>
      <c r="M1144" s="134" t="s">
        <v>19</v>
      </c>
      <c r="N1144" s="135" t="s">
        <v>42</v>
      </c>
      <c r="P1144" s="136">
        <f>O1144*H1144</f>
        <v>0</v>
      </c>
      <c r="Q1144" s="136">
        <v>0</v>
      </c>
      <c r="R1144" s="136">
        <f>Q1144*H1144</f>
        <v>0</v>
      </c>
      <c r="S1144" s="136">
        <v>0.1215</v>
      </c>
      <c r="T1144" s="137">
        <f>S1144*H1144</f>
        <v>0.24299999999999999</v>
      </c>
      <c r="AR1144" s="138" t="s">
        <v>248</v>
      </c>
      <c r="AT1144" s="138" t="s">
        <v>154</v>
      </c>
      <c r="AU1144" s="138" t="s">
        <v>81</v>
      </c>
      <c r="AY1144" s="17" t="s">
        <v>152</v>
      </c>
      <c r="BE1144" s="139">
        <f>IF(N1144="základní",J1144,0)</f>
        <v>0</v>
      </c>
      <c r="BF1144" s="139">
        <f>IF(N1144="snížená",J1144,0)</f>
        <v>0</v>
      </c>
      <c r="BG1144" s="139">
        <f>IF(N1144="zákl. přenesená",J1144,0)</f>
        <v>0</v>
      </c>
      <c r="BH1144" s="139">
        <f>IF(N1144="sníž. přenesená",J1144,0)</f>
        <v>0</v>
      </c>
      <c r="BI1144" s="139">
        <f>IF(N1144="nulová",J1144,0)</f>
        <v>0</v>
      </c>
      <c r="BJ1144" s="17" t="s">
        <v>79</v>
      </c>
      <c r="BK1144" s="139">
        <f>ROUND(I1144*H1144,2)</f>
        <v>0</v>
      </c>
      <c r="BL1144" s="17" t="s">
        <v>248</v>
      </c>
      <c r="BM1144" s="138" t="s">
        <v>2007</v>
      </c>
    </row>
    <row r="1145" spans="2:65" s="1" customFormat="1">
      <c r="B1145" s="32"/>
      <c r="D1145" s="140" t="s">
        <v>161</v>
      </c>
      <c r="F1145" s="141" t="s">
        <v>2008</v>
      </c>
      <c r="I1145" s="142"/>
      <c r="L1145" s="32"/>
      <c r="M1145" s="143"/>
      <c r="T1145" s="53"/>
      <c r="AT1145" s="17" t="s">
        <v>161</v>
      </c>
      <c r="AU1145" s="17" t="s">
        <v>81</v>
      </c>
    </row>
    <row r="1146" spans="2:65" s="12" customFormat="1">
      <c r="B1146" s="144"/>
      <c r="D1146" s="145" t="s">
        <v>163</v>
      </c>
      <c r="E1146" s="146" t="s">
        <v>19</v>
      </c>
      <c r="F1146" s="147" t="s">
        <v>2009</v>
      </c>
      <c r="H1146" s="148">
        <v>2</v>
      </c>
      <c r="I1146" s="149"/>
      <c r="L1146" s="144"/>
      <c r="M1146" s="150"/>
      <c r="T1146" s="151"/>
      <c r="AT1146" s="146" t="s">
        <v>163</v>
      </c>
      <c r="AU1146" s="146" t="s">
        <v>81</v>
      </c>
      <c r="AV1146" s="12" t="s">
        <v>81</v>
      </c>
      <c r="AW1146" s="12" t="s">
        <v>33</v>
      </c>
      <c r="AX1146" s="12" t="s">
        <v>79</v>
      </c>
      <c r="AY1146" s="146" t="s">
        <v>152</v>
      </c>
    </row>
    <row r="1147" spans="2:65" s="1" customFormat="1" ht="33" customHeight="1">
      <c r="B1147" s="32"/>
      <c r="C1147" s="127" t="s">
        <v>2010</v>
      </c>
      <c r="D1147" s="127" t="s">
        <v>154</v>
      </c>
      <c r="E1147" s="128" t="s">
        <v>2011</v>
      </c>
      <c r="F1147" s="129" t="s">
        <v>2012</v>
      </c>
      <c r="G1147" s="130" t="s">
        <v>284</v>
      </c>
      <c r="H1147" s="131">
        <v>1</v>
      </c>
      <c r="I1147" s="132"/>
      <c r="J1147" s="133">
        <f>ROUND(I1147*H1147,2)</f>
        <v>0</v>
      </c>
      <c r="K1147" s="129" t="s">
        <v>158</v>
      </c>
      <c r="L1147" s="32"/>
      <c r="M1147" s="134" t="s">
        <v>19</v>
      </c>
      <c r="N1147" s="135" t="s">
        <v>42</v>
      </c>
      <c r="P1147" s="136">
        <f>O1147*H1147</f>
        <v>0</v>
      </c>
      <c r="Q1147" s="136">
        <v>0</v>
      </c>
      <c r="R1147" s="136">
        <f>Q1147*H1147</f>
        <v>0</v>
      </c>
      <c r="S1147" s="136">
        <v>0.17549999999999999</v>
      </c>
      <c r="T1147" s="137">
        <f>S1147*H1147</f>
        <v>0.17549999999999999</v>
      </c>
      <c r="AR1147" s="138" t="s">
        <v>248</v>
      </c>
      <c r="AT1147" s="138" t="s">
        <v>154</v>
      </c>
      <c r="AU1147" s="138" t="s">
        <v>81</v>
      </c>
      <c r="AY1147" s="17" t="s">
        <v>152</v>
      </c>
      <c r="BE1147" s="139">
        <f>IF(N1147="základní",J1147,0)</f>
        <v>0</v>
      </c>
      <c r="BF1147" s="139">
        <f>IF(N1147="snížená",J1147,0)</f>
        <v>0</v>
      </c>
      <c r="BG1147" s="139">
        <f>IF(N1147="zákl. přenesená",J1147,0)</f>
        <v>0</v>
      </c>
      <c r="BH1147" s="139">
        <f>IF(N1147="sníž. přenesená",J1147,0)</f>
        <v>0</v>
      </c>
      <c r="BI1147" s="139">
        <f>IF(N1147="nulová",J1147,0)</f>
        <v>0</v>
      </c>
      <c r="BJ1147" s="17" t="s">
        <v>79</v>
      </c>
      <c r="BK1147" s="139">
        <f>ROUND(I1147*H1147,2)</f>
        <v>0</v>
      </c>
      <c r="BL1147" s="17" t="s">
        <v>248</v>
      </c>
      <c r="BM1147" s="138" t="s">
        <v>2013</v>
      </c>
    </row>
    <row r="1148" spans="2:65" s="1" customFormat="1">
      <c r="B1148" s="32"/>
      <c r="D1148" s="140" t="s">
        <v>161</v>
      </c>
      <c r="F1148" s="141" t="s">
        <v>2014</v>
      </c>
      <c r="I1148" s="142"/>
      <c r="L1148" s="32"/>
      <c r="M1148" s="143"/>
      <c r="T1148" s="53"/>
      <c r="AT1148" s="17" t="s">
        <v>161</v>
      </c>
      <c r="AU1148" s="17" t="s">
        <v>81</v>
      </c>
    </row>
    <row r="1149" spans="2:65" s="12" customFormat="1">
      <c r="B1149" s="144"/>
      <c r="D1149" s="145" t="s">
        <v>163</v>
      </c>
      <c r="E1149" s="146" t="s">
        <v>19</v>
      </c>
      <c r="F1149" s="147" t="s">
        <v>2015</v>
      </c>
      <c r="H1149" s="148">
        <v>1</v>
      </c>
      <c r="I1149" s="149"/>
      <c r="L1149" s="144"/>
      <c r="M1149" s="150"/>
      <c r="T1149" s="151"/>
      <c r="AT1149" s="146" t="s">
        <v>163</v>
      </c>
      <c r="AU1149" s="146" t="s">
        <v>81</v>
      </c>
      <c r="AV1149" s="12" t="s">
        <v>81</v>
      </c>
      <c r="AW1149" s="12" t="s">
        <v>33</v>
      </c>
      <c r="AX1149" s="12" t="s">
        <v>79</v>
      </c>
      <c r="AY1149" s="146" t="s">
        <v>152</v>
      </c>
    </row>
    <row r="1150" spans="2:65" s="1" customFormat="1" ht="24.15" customHeight="1">
      <c r="B1150" s="32"/>
      <c r="C1150" s="127" t="s">
        <v>2016</v>
      </c>
      <c r="D1150" s="127" t="s">
        <v>154</v>
      </c>
      <c r="E1150" s="128" t="s">
        <v>2017</v>
      </c>
      <c r="F1150" s="129" t="s">
        <v>2018</v>
      </c>
      <c r="G1150" s="130" t="s">
        <v>284</v>
      </c>
      <c r="H1150" s="131">
        <v>2</v>
      </c>
      <c r="I1150" s="132"/>
      <c r="J1150" s="133">
        <f>ROUND(I1150*H1150,2)</f>
        <v>0</v>
      </c>
      <c r="K1150" s="129" t="s">
        <v>158</v>
      </c>
      <c r="L1150" s="32"/>
      <c r="M1150" s="134" t="s">
        <v>19</v>
      </c>
      <c r="N1150" s="135" t="s">
        <v>42</v>
      </c>
      <c r="P1150" s="136">
        <f>O1150*H1150</f>
        <v>0</v>
      </c>
      <c r="Q1150" s="136">
        <v>0</v>
      </c>
      <c r="R1150" s="136">
        <f>Q1150*H1150</f>
        <v>0</v>
      </c>
      <c r="S1150" s="136">
        <v>0.1215</v>
      </c>
      <c r="T1150" s="137">
        <f>S1150*H1150</f>
        <v>0.24299999999999999</v>
      </c>
      <c r="AR1150" s="138" t="s">
        <v>248</v>
      </c>
      <c r="AT1150" s="138" t="s">
        <v>154</v>
      </c>
      <c r="AU1150" s="138" t="s">
        <v>81</v>
      </c>
      <c r="AY1150" s="17" t="s">
        <v>152</v>
      </c>
      <c r="BE1150" s="139">
        <f>IF(N1150="základní",J1150,0)</f>
        <v>0</v>
      </c>
      <c r="BF1150" s="139">
        <f>IF(N1150="snížená",J1150,0)</f>
        <v>0</v>
      </c>
      <c r="BG1150" s="139">
        <f>IF(N1150="zákl. přenesená",J1150,0)</f>
        <v>0</v>
      </c>
      <c r="BH1150" s="139">
        <f>IF(N1150="sníž. přenesená",J1150,0)</f>
        <v>0</v>
      </c>
      <c r="BI1150" s="139">
        <f>IF(N1150="nulová",J1150,0)</f>
        <v>0</v>
      </c>
      <c r="BJ1150" s="17" t="s">
        <v>79</v>
      </c>
      <c r="BK1150" s="139">
        <f>ROUND(I1150*H1150,2)</f>
        <v>0</v>
      </c>
      <c r="BL1150" s="17" t="s">
        <v>248</v>
      </c>
      <c r="BM1150" s="138" t="s">
        <v>2019</v>
      </c>
    </row>
    <row r="1151" spans="2:65" s="1" customFormat="1">
      <c r="B1151" s="32"/>
      <c r="D1151" s="140" t="s">
        <v>161</v>
      </c>
      <c r="F1151" s="141" t="s">
        <v>2020</v>
      </c>
      <c r="I1151" s="142"/>
      <c r="L1151" s="32"/>
      <c r="M1151" s="143"/>
      <c r="T1151" s="53"/>
      <c r="AT1151" s="17" t="s">
        <v>161</v>
      </c>
      <c r="AU1151" s="17" t="s">
        <v>81</v>
      </c>
    </row>
    <row r="1152" spans="2:65" s="12" customFormat="1">
      <c r="B1152" s="144"/>
      <c r="D1152" s="145" t="s">
        <v>163</v>
      </c>
      <c r="E1152" s="146" t="s">
        <v>19</v>
      </c>
      <c r="F1152" s="147" t="s">
        <v>2021</v>
      </c>
      <c r="H1152" s="148">
        <v>2</v>
      </c>
      <c r="I1152" s="149"/>
      <c r="L1152" s="144"/>
      <c r="M1152" s="150"/>
      <c r="T1152" s="151"/>
      <c r="AT1152" s="146" t="s">
        <v>163</v>
      </c>
      <c r="AU1152" s="146" t="s">
        <v>81</v>
      </c>
      <c r="AV1152" s="12" t="s">
        <v>81</v>
      </c>
      <c r="AW1152" s="12" t="s">
        <v>33</v>
      </c>
      <c r="AX1152" s="12" t="s">
        <v>79</v>
      </c>
      <c r="AY1152" s="146" t="s">
        <v>152</v>
      </c>
    </row>
    <row r="1153" spans="2:65" s="1" customFormat="1" ht="24.15" customHeight="1">
      <c r="B1153" s="32"/>
      <c r="C1153" s="127" t="s">
        <v>2022</v>
      </c>
      <c r="D1153" s="127" t="s">
        <v>154</v>
      </c>
      <c r="E1153" s="128" t="s">
        <v>2023</v>
      </c>
      <c r="F1153" s="129" t="s">
        <v>2024</v>
      </c>
      <c r="G1153" s="130" t="s">
        <v>284</v>
      </c>
      <c r="H1153" s="131">
        <v>1</v>
      </c>
      <c r="I1153" s="132"/>
      <c r="J1153" s="133">
        <f>ROUND(I1153*H1153,2)</f>
        <v>0</v>
      </c>
      <c r="K1153" s="129" t="s">
        <v>158</v>
      </c>
      <c r="L1153" s="32"/>
      <c r="M1153" s="134" t="s">
        <v>19</v>
      </c>
      <c r="N1153" s="135" t="s">
        <v>42</v>
      </c>
      <c r="P1153" s="136">
        <f>O1153*H1153</f>
        <v>0</v>
      </c>
      <c r="Q1153" s="136">
        <v>0</v>
      </c>
      <c r="R1153" s="136">
        <f>Q1153*H1153</f>
        <v>0</v>
      </c>
      <c r="S1153" s="136">
        <v>0.17549999999999999</v>
      </c>
      <c r="T1153" s="137">
        <f>S1153*H1153</f>
        <v>0.17549999999999999</v>
      </c>
      <c r="AR1153" s="138" t="s">
        <v>248</v>
      </c>
      <c r="AT1153" s="138" t="s">
        <v>154</v>
      </c>
      <c r="AU1153" s="138" t="s">
        <v>81</v>
      </c>
      <c r="AY1153" s="17" t="s">
        <v>152</v>
      </c>
      <c r="BE1153" s="139">
        <f>IF(N1153="základní",J1153,0)</f>
        <v>0</v>
      </c>
      <c r="BF1153" s="139">
        <f>IF(N1153="snížená",J1153,0)</f>
        <v>0</v>
      </c>
      <c r="BG1153" s="139">
        <f>IF(N1153="zákl. přenesená",J1153,0)</f>
        <v>0</v>
      </c>
      <c r="BH1153" s="139">
        <f>IF(N1153="sníž. přenesená",J1153,0)</f>
        <v>0</v>
      </c>
      <c r="BI1153" s="139">
        <f>IF(N1153="nulová",J1153,0)</f>
        <v>0</v>
      </c>
      <c r="BJ1153" s="17" t="s">
        <v>79</v>
      </c>
      <c r="BK1153" s="139">
        <f>ROUND(I1153*H1153,2)</f>
        <v>0</v>
      </c>
      <c r="BL1153" s="17" t="s">
        <v>248</v>
      </c>
      <c r="BM1153" s="138" t="s">
        <v>2025</v>
      </c>
    </row>
    <row r="1154" spans="2:65" s="1" customFormat="1">
      <c r="B1154" s="32"/>
      <c r="D1154" s="140" t="s">
        <v>161</v>
      </c>
      <c r="F1154" s="141" t="s">
        <v>2026</v>
      </c>
      <c r="I1154" s="142"/>
      <c r="L1154" s="32"/>
      <c r="M1154" s="143"/>
      <c r="T1154" s="53"/>
      <c r="AT1154" s="17" t="s">
        <v>161</v>
      </c>
      <c r="AU1154" s="17" t="s">
        <v>81</v>
      </c>
    </row>
    <row r="1155" spans="2:65" s="12" customFormat="1">
      <c r="B1155" s="144"/>
      <c r="D1155" s="145" t="s">
        <v>163</v>
      </c>
      <c r="E1155" s="146" t="s">
        <v>19</v>
      </c>
      <c r="F1155" s="147" t="s">
        <v>2027</v>
      </c>
      <c r="H1155" s="148">
        <v>1</v>
      </c>
      <c r="I1155" s="149"/>
      <c r="L1155" s="144"/>
      <c r="M1155" s="150"/>
      <c r="T1155" s="151"/>
      <c r="AT1155" s="146" t="s">
        <v>163</v>
      </c>
      <c r="AU1155" s="146" t="s">
        <v>81</v>
      </c>
      <c r="AV1155" s="12" t="s">
        <v>81</v>
      </c>
      <c r="AW1155" s="12" t="s">
        <v>33</v>
      </c>
      <c r="AX1155" s="12" t="s">
        <v>79</v>
      </c>
      <c r="AY1155" s="146" t="s">
        <v>152</v>
      </c>
    </row>
    <row r="1156" spans="2:65" s="1" customFormat="1" ht="33" customHeight="1">
      <c r="B1156" s="32"/>
      <c r="C1156" s="127" t="s">
        <v>2028</v>
      </c>
      <c r="D1156" s="127" t="s">
        <v>154</v>
      </c>
      <c r="E1156" s="128" t="s">
        <v>2029</v>
      </c>
      <c r="F1156" s="129" t="s">
        <v>2030</v>
      </c>
      <c r="G1156" s="130" t="s">
        <v>284</v>
      </c>
      <c r="H1156" s="131">
        <v>3</v>
      </c>
      <c r="I1156" s="132"/>
      <c r="J1156" s="133">
        <f>ROUND(I1156*H1156,2)</f>
        <v>0</v>
      </c>
      <c r="K1156" s="129" t="s">
        <v>158</v>
      </c>
      <c r="L1156" s="32"/>
      <c r="M1156" s="134" t="s">
        <v>19</v>
      </c>
      <c r="N1156" s="135" t="s">
        <v>42</v>
      </c>
      <c r="P1156" s="136">
        <f>O1156*H1156</f>
        <v>0</v>
      </c>
      <c r="Q1156" s="136">
        <v>0</v>
      </c>
      <c r="R1156" s="136">
        <f>Q1156*H1156</f>
        <v>0</v>
      </c>
      <c r="S1156" s="136">
        <v>1.8E-3</v>
      </c>
      <c r="T1156" s="137">
        <f>S1156*H1156</f>
        <v>5.4000000000000003E-3</v>
      </c>
      <c r="AR1156" s="138" t="s">
        <v>248</v>
      </c>
      <c r="AT1156" s="138" t="s">
        <v>154</v>
      </c>
      <c r="AU1156" s="138" t="s">
        <v>81</v>
      </c>
      <c r="AY1156" s="17" t="s">
        <v>152</v>
      </c>
      <c r="BE1156" s="139">
        <f>IF(N1156="základní",J1156,0)</f>
        <v>0</v>
      </c>
      <c r="BF1156" s="139">
        <f>IF(N1156="snížená",J1156,0)</f>
        <v>0</v>
      </c>
      <c r="BG1156" s="139">
        <f>IF(N1156="zákl. přenesená",J1156,0)</f>
        <v>0</v>
      </c>
      <c r="BH1156" s="139">
        <f>IF(N1156="sníž. přenesená",J1156,0)</f>
        <v>0</v>
      </c>
      <c r="BI1156" s="139">
        <f>IF(N1156="nulová",J1156,0)</f>
        <v>0</v>
      </c>
      <c r="BJ1156" s="17" t="s">
        <v>79</v>
      </c>
      <c r="BK1156" s="139">
        <f>ROUND(I1156*H1156,2)</f>
        <v>0</v>
      </c>
      <c r="BL1156" s="17" t="s">
        <v>248</v>
      </c>
      <c r="BM1156" s="138" t="s">
        <v>2031</v>
      </c>
    </row>
    <row r="1157" spans="2:65" s="1" customFormat="1">
      <c r="B1157" s="32"/>
      <c r="D1157" s="140" t="s">
        <v>161</v>
      </c>
      <c r="F1157" s="141" t="s">
        <v>2032</v>
      </c>
      <c r="I1157" s="142"/>
      <c r="L1157" s="32"/>
      <c r="M1157" s="143"/>
      <c r="T1157" s="53"/>
      <c r="AT1157" s="17" t="s">
        <v>161</v>
      </c>
      <c r="AU1157" s="17" t="s">
        <v>81</v>
      </c>
    </row>
    <row r="1158" spans="2:65" s="12" customFormat="1">
      <c r="B1158" s="144"/>
      <c r="D1158" s="145" t="s">
        <v>163</v>
      </c>
      <c r="E1158" s="146" t="s">
        <v>19</v>
      </c>
      <c r="F1158" s="147" t="s">
        <v>170</v>
      </c>
      <c r="H1158" s="148">
        <v>3</v>
      </c>
      <c r="I1158" s="149"/>
      <c r="L1158" s="144"/>
      <c r="M1158" s="150"/>
      <c r="T1158" s="151"/>
      <c r="AT1158" s="146" t="s">
        <v>163</v>
      </c>
      <c r="AU1158" s="146" t="s">
        <v>81</v>
      </c>
      <c r="AV1158" s="12" t="s">
        <v>81</v>
      </c>
      <c r="AW1158" s="12" t="s">
        <v>33</v>
      </c>
      <c r="AX1158" s="12" t="s">
        <v>79</v>
      </c>
      <c r="AY1158" s="146" t="s">
        <v>152</v>
      </c>
    </row>
    <row r="1159" spans="2:65" s="1" customFormat="1" ht="24.15" customHeight="1">
      <c r="B1159" s="32"/>
      <c r="C1159" s="127" t="s">
        <v>2033</v>
      </c>
      <c r="D1159" s="127" t="s">
        <v>154</v>
      </c>
      <c r="E1159" s="128" t="s">
        <v>2034</v>
      </c>
      <c r="F1159" s="129" t="s">
        <v>2035</v>
      </c>
      <c r="G1159" s="130" t="s">
        <v>284</v>
      </c>
      <c r="H1159" s="131">
        <v>3</v>
      </c>
      <c r="I1159" s="132"/>
      <c r="J1159" s="133">
        <f>ROUND(I1159*H1159,2)</f>
        <v>0</v>
      </c>
      <c r="K1159" s="129" t="s">
        <v>158</v>
      </c>
      <c r="L1159" s="32"/>
      <c r="M1159" s="134" t="s">
        <v>19</v>
      </c>
      <c r="N1159" s="135" t="s">
        <v>42</v>
      </c>
      <c r="P1159" s="136">
        <f>O1159*H1159</f>
        <v>0</v>
      </c>
      <c r="Q1159" s="136">
        <v>0</v>
      </c>
      <c r="R1159" s="136">
        <f>Q1159*H1159</f>
        <v>0</v>
      </c>
      <c r="S1159" s="136">
        <v>3.5000000000000001E-3</v>
      </c>
      <c r="T1159" s="137">
        <f>S1159*H1159</f>
        <v>1.0500000000000001E-2</v>
      </c>
      <c r="AR1159" s="138" t="s">
        <v>248</v>
      </c>
      <c r="AT1159" s="138" t="s">
        <v>154</v>
      </c>
      <c r="AU1159" s="138" t="s">
        <v>81</v>
      </c>
      <c r="AY1159" s="17" t="s">
        <v>152</v>
      </c>
      <c r="BE1159" s="139">
        <f>IF(N1159="základní",J1159,0)</f>
        <v>0</v>
      </c>
      <c r="BF1159" s="139">
        <f>IF(N1159="snížená",J1159,0)</f>
        <v>0</v>
      </c>
      <c r="BG1159" s="139">
        <f>IF(N1159="zákl. přenesená",J1159,0)</f>
        <v>0</v>
      </c>
      <c r="BH1159" s="139">
        <f>IF(N1159="sníž. přenesená",J1159,0)</f>
        <v>0</v>
      </c>
      <c r="BI1159" s="139">
        <f>IF(N1159="nulová",J1159,0)</f>
        <v>0</v>
      </c>
      <c r="BJ1159" s="17" t="s">
        <v>79</v>
      </c>
      <c r="BK1159" s="139">
        <f>ROUND(I1159*H1159,2)</f>
        <v>0</v>
      </c>
      <c r="BL1159" s="17" t="s">
        <v>248</v>
      </c>
      <c r="BM1159" s="138" t="s">
        <v>2036</v>
      </c>
    </row>
    <row r="1160" spans="2:65" s="1" customFormat="1">
      <c r="B1160" s="32"/>
      <c r="D1160" s="140" t="s">
        <v>161</v>
      </c>
      <c r="F1160" s="141" t="s">
        <v>2037</v>
      </c>
      <c r="I1160" s="142"/>
      <c r="L1160" s="32"/>
      <c r="M1160" s="143"/>
      <c r="T1160" s="53"/>
      <c r="AT1160" s="17" t="s">
        <v>161</v>
      </c>
      <c r="AU1160" s="17" t="s">
        <v>81</v>
      </c>
    </row>
    <row r="1161" spans="2:65" s="12" customFormat="1">
      <c r="B1161" s="144"/>
      <c r="D1161" s="145" t="s">
        <v>163</v>
      </c>
      <c r="E1161" s="146" t="s">
        <v>19</v>
      </c>
      <c r="F1161" s="147" t="s">
        <v>170</v>
      </c>
      <c r="H1161" s="148">
        <v>3</v>
      </c>
      <c r="I1161" s="149"/>
      <c r="L1161" s="144"/>
      <c r="M1161" s="150"/>
      <c r="T1161" s="151"/>
      <c r="AT1161" s="146" t="s">
        <v>163</v>
      </c>
      <c r="AU1161" s="146" t="s">
        <v>81</v>
      </c>
      <c r="AV1161" s="12" t="s">
        <v>81</v>
      </c>
      <c r="AW1161" s="12" t="s">
        <v>33</v>
      </c>
      <c r="AX1161" s="12" t="s">
        <v>79</v>
      </c>
      <c r="AY1161" s="146" t="s">
        <v>152</v>
      </c>
    </row>
    <row r="1162" spans="2:65" s="1" customFormat="1" ht="24.15" customHeight="1">
      <c r="B1162" s="32"/>
      <c r="C1162" s="127" t="s">
        <v>2038</v>
      </c>
      <c r="D1162" s="127" t="s">
        <v>154</v>
      </c>
      <c r="E1162" s="128" t="s">
        <v>2039</v>
      </c>
      <c r="F1162" s="129" t="s">
        <v>2040</v>
      </c>
      <c r="G1162" s="130" t="s">
        <v>2041</v>
      </c>
      <c r="H1162" s="131">
        <v>3</v>
      </c>
      <c r="I1162" s="132"/>
      <c r="J1162" s="133">
        <f>ROUND(I1162*H1162,2)</f>
        <v>0</v>
      </c>
      <c r="K1162" s="129" t="s">
        <v>158</v>
      </c>
      <c r="L1162" s="32"/>
      <c r="M1162" s="134" t="s">
        <v>19</v>
      </c>
      <c r="N1162" s="135" t="s">
        <v>42</v>
      </c>
      <c r="P1162" s="136">
        <f>O1162*H1162</f>
        <v>0</v>
      </c>
      <c r="Q1162" s="136">
        <v>0</v>
      </c>
      <c r="R1162" s="136">
        <f>Q1162*H1162</f>
        <v>0</v>
      </c>
      <c r="S1162" s="136">
        <v>2.3E-3</v>
      </c>
      <c r="T1162" s="137">
        <f>S1162*H1162</f>
        <v>6.8999999999999999E-3</v>
      </c>
      <c r="AR1162" s="138" t="s">
        <v>248</v>
      </c>
      <c r="AT1162" s="138" t="s">
        <v>154</v>
      </c>
      <c r="AU1162" s="138" t="s">
        <v>81</v>
      </c>
      <c r="AY1162" s="17" t="s">
        <v>152</v>
      </c>
      <c r="BE1162" s="139">
        <f>IF(N1162="základní",J1162,0)</f>
        <v>0</v>
      </c>
      <c r="BF1162" s="139">
        <f>IF(N1162="snížená",J1162,0)</f>
        <v>0</v>
      </c>
      <c r="BG1162" s="139">
        <f>IF(N1162="zákl. přenesená",J1162,0)</f>
        <v>0</v>
      </c>
      <c r="BH1162" s="139">
        <f>IF(N1162="sníž. přenesená",J1162,0)</f>
        <v>0</v>
      </c>
      <c r="BI1162" s="139">
        <f>IF(N1162="nulová",J1162,0)</f>
        <v>0</v>
      </c>
      <c r="BJ1162" s="17" t="s">
        <v>79</v>
      </c>
      <c r="BK1162" s="139">
        <f>ROUND(I1162*H1162,2)</f>
        <v>0</v>
      </c>
      <c r="BL1162" s="17" t="s">
        <v>248</v>
      </c>
      <c r="BM1162" s="138" t="s">
        <v>2042</v>
      </c>
    </row>
    <row r="1163" spans="2:65" s="1" customFormat="1">
      <c r="B1163" s="32"/>
      <c r="D1163" s="140" t="s">
        <v>161</v>
      </c>
      <c r="F1163" s="141" t="s">
        <v>2043</v>
      </c>
      <c r="I1163" s="142"/>
      <c r="L1163" s="32"/>
      <c r="M1163" s="143"/>
      <c r="T1163" s="53"/>
      <c r="AT1163" s="17" t="s">
        <v>161</v>
      </c>
      <c r="AU1163" s="17" t="s">
        <v>81</v>
      </c>
    </row>
    <row r="1164" spans="2:65" s="12" customFormat="1">
      <c r="B1164" s="144"/>
      <c r="D1164" s="145" t="s">
        <v>163</v>
      </c>
      <c r="E1164" s="146" t="s">
        <v>19</v>
      </c>
      <c r="F1164" s="147" t="s">
        <v>170</v>
      </c>
      <c r="H1164" s="148">
        <v>3</v>
      </c>
      <c r="I1164" s="149"/>
      <c r="L1164" s="144"/>
      <c r="M1164" s="150"/>
      <c r="T1164" s="151"/>
      <c r="AT1164" s="146" t="s">
        <v>163</v>
      </c>
      <c r="AU1164" s="146" t="s">
        <v>81</v>
      </c>
      <c r="AV1164" s="12" t="s">
        <v>81</v>
      </c>
      <c r="AW1164" s="12" t="s">
        <v>33</v>
      </c>
      <c r="AX1164" s="12" t="s">
        <v>79</v>
      </c>
      <c r="AY1164" s="146" t="s">
        <v>152</v>
      </c>
    </row>
    <row r="1165" spans="2:65" s="1" customFormat="1" ht="16.5" customHeight="1">
      <c r="B1165" s="32"/>
      <c r="C1165" s="127" t="s">
        <v>2044</v>
      </c>
      <c r="D1165" s="127" t="s">
        <v>154</v>
      </c>
      <c r="E1165" s="128" t="s">
        <v>2045</v>
      </c>
      <c r="F1165" s="129" t="s">
        <v>2046</v>
      </c>
      <c r="G1165" s="130" t="s">
        <v>157</v>
      </c>
      <c r="H1165" s="131">
        <v>7.38</v>
      </c>
      <c r="I1165" s="132"/>
      <c r="J1165" s="133">
        <f>ROUND(I1165*H1165,2)</f>
        <v>0</v>
      </c>
      <c r="K1165" s="129" t="s">
        <v>158</v>
      </c>
      <c r="L1165" s="32"/>
      <c r="M1165" s="134" t="s">
        <v>19</v>
      </c>
      <c r="N1165" s="135" t="s">
        <v>42</v>
      </c>
      <c r="P1165" s="136">
        <f>O1165*H1165</f>
        <v>0</v>
      </c>
      <c r="Q1165" s="136">
        <v>2.0000000000000002E-5</v>
      </c>
      <c r="R1165" s="136">
        <f>Q1165*H1165</f>
        <v>1.4760000000000001E-4</v>
      </c>
      <c r="S1165" s="136">
        <v>0</v>
      </c>
      <c r="T1165" s="137">
        <f>S1165*H1165</f>
        <v>0</v>
      </c>
      <c r="AR1165" s="138" t="s">
        <v>248</v>
      </c>
      <c r="AT1165" s="138" t="s">
        <v>154</v>
      </c>
      <c r="AU1165" s="138" t="s">
        <v>81</v>
      </c>
      <c r="AY1165" s="17" t="s">
        <v>152</v>
      </c>
      <c r="BE1165" s="139">
        <f>IF(N1165="základní",J1165,0)</f>
        <v>0</v>
      </c>
      <c r="BF1165" s="139">
        <f>IF(N1165="snížená",J1165,0)</f>
        <v>0</v>
      </c>
      <c r="BG1165" s="139">
        <f>IF(N1165="zákl. přenesená",J1165,0)</f>
        <v>0</v>
      </c>
      <c r="BH1165" s="139">
        <f>IF(N1165="sníž. přenesená",J1165,0)</f>
        <v>0</v>
      </c>
      <c r="BI1165" s="139">
        <f>IF(N1165="nulová",J1165,0)</f>
        <v>0</v>
      </c>
      <c r="BJ1165" s="17" t="s">
        <v>79</v>
      </c>
      <c r="BK1165" s="139">
        <f>ROUND(I1165*H1165,2)</f>
        <v>0</v>
      </c>
      <c r="BL1165" s="17" t="s">
        <v>248</v>
      </c>
      <c r="BM1165" s="138" t="s">
        <v>2047</v>
      </c>
    </row>
    <row r="1166" spans="2:65" s="1" customFormat="1">
      <c r="B1166" s="32"/>
      <c r="D1166" s="140" t="s">
        <v>161</v>
      </c>
      <c r="F1166" s="141" t="s">
        <v>2048</v>
      </c>
      <c r="I1166" s="142"/>
      <c r="L1166" s="32"/>
      <c r="M1166" s="143"/>
      <c r="T1166" s="53"/>
      <c r="AT1166" s="17" t="s">
        <v>161</v>
      </c>
      <c r="AU1166" s="17" t="s">
        <v>81</v>
      </c>
    </row>
    <row r="1167" spans="2:65" s="12" customFormat="1">
      <c r="B1167" s="144"/>
      <c r="D1167" s="145" t="s">
        <v>163</v>
      </c>
      <c r="E1167" s="146" t="s">
        <v>19</v>
      </c>
      <c r="F1167" s="147" t="s">
        <v>2049</v>
      </c>
      <c r="H1167" s="148">
        <v>2.7</v>
      </c>
      <c r="I1167" s="149"/>
      <c r="L1167" s="144"/>
      <c r="M1167" s="150"/>
      <c r="T1167" s="151"/>
      <c r="AT1167" s="146" t="s">
        <v>163</v>
      </c>
      <c r="AU1167" s="146" t="s">
        <v>81</v>
      </c>
      <c r="AV1167" s="12" t="s">
        <v>81</v>
      </c>
      <c r="AW1167" s="12" t="s">
        <v>33</v>
      </c>
      <c r="AX1167" s="12" t="s">
        <v>71</v>
      </c>
      <c r="AY1167" s="146" t="s">
        <v>152</v>
      </c>
    </row>
    <row r="1168" spans="2:65" s="12" customFormat="1">
      <c r="B1168" s="144"/>
      <c r="D1168" s="145" t="s">
        <v>163</v>
      </c>
      <c r="E1168" s="146" t="s">
        <v>19</v>
      </c>
      <c r="F1168" s="147" t="s">
        <v>2050</v>
      </c>
      <c r="H1168" s="148">
        <v>1.08</v>
      </c>
      <c r="I1168" s="149"/>
      <c r="L1168" s="144"/>
      <c r="M1168" s="150"/>
      <c r="T1168" s="151"/>
      <c r="AT1168" s="146" t="s">
        <v>163</v>
      </c>
      <c r="AU1168" s="146" t="s">
        <v>81</v>
      </c>
      <c r="AV1168" s="12" t="s">
        <v>81</v>
      </c>
      <c r="AW1168" s="12" t="s">
        <v>33</v>
      </c>
      <c r="AX1168" s="12" t="s">
        <v>71</v>
      </c>
      <c r="AY1168" s="146" t="s">
        <v>152</v>
      </c>
    </row>
    <row r="1169" spans="2:65" s="12" customFormat="1">
      <c r="B1169" s="144"/>
      <c r="D1169" s="145" t="s">
        <v>163</v>
      </c>
      <c r="E1169" s="146" t="s">
        <v>19</v>
      </c>
      <c r="F1169" s="147" t="s">
        <v>2051</v>
      </c>
      <c r="H1169" s="148">
        <v>3.6</v>
      </c>
      <c r="I1169" s="149"/>
      <c r="L1169" s="144"/>
      <c r="M1169" s="150"/>
      <c r="T1169" s="151"/>
      <c r="AT1169" s="146" t="s">
        <v>163</v>
      </c>
      <c r="AU1169" s="146" t="s">
        <v>81</v>
      </c>
      <c r="AV1169" s="12" t="s">
        <v>81</v>
      </c>
      <c r="AW1169" s="12" t="s">
        <v>33</v>
      </c>
      <c r="AX1169" s="12" t="s">
        <v>71</v>
      </c>
      <c r="AY1169" s="146" t="s">
        <v>152</v>
      </c>
    </row>
    <row r="1170" spans="2:65" s="13" customFormat="1">
      <c r="B1170" s="152"/>
      <c r="D1170" s="145" t="s">
        <v>163</v>
      </c>
      <c r="E1170" s="153" t="s">
        <v>19</v>
      </c>
      <c r="F1170" s="154" t="s">
        <v>281</v>
      </c>
      <c r="H1170" s="155">
        <v>7.3800000000000008</v>
      </c>
      <c r="I1170" s="156"/>
      <c r="L1170" s="152"/>
      <c r="M1170" s="157"/>
      <c r="T1170" s="158"/>
      <c r="AT1170" s="153" t="s">
        <v>163</v>
      </c>
      <c r="AU1170" s="153" t="s">
        <v>81</v>
      </c>
      <c r="AV1170" s="13" t="s">
        <v>159</v>
      </c>
      <c r="AW1170" s="13" t="s">
        <v>33</v>
      </c>
      <c r="AX1170" s="13" t="s">
        <v>79</v>
      </c>
      <c r="AY1170" s="153" t="s">
        <v>152</v>
      </c>
    </row>
    <row r="1171" spans="2:65" s="1" customFormat="1" ht="16.5" customHeight="1">
      <c r="B1171" s="32"/>
      <c r="C1171" s="159" t="s">
        <v>2052</v>
      </c>
      <c r="D1171" s="159" t="s">
        <v>301</v>
      </c>
      <c r="E1171" s="160" t="s">
        <v>2053</v>
      </c>
      <c r="F1171" s="161" t="s">
        <v>2054</v>
      </c>
      <c r="G1171" s="162" t="s">
        <v>157</v>
      </c>
      <c r="H1171" s="163">
        <v>7.38</v>
      </c>
      <c r="I1171" s="164"/>
      <c r="J1171" s="165">
        <f>ROUND(I1171*H1171,2)</f>
        <v>0</v>
      </c>
      <c r="K1171" s="161" t="s">
        <v>158</v>
      </c>
      <c r="L1171" s="166"/>
      <c r="M1171" s="167" t="s">
        <v>19</v>
      </c>
      <c r="N1171" s="168" t="s">
        <v>42</v>
      </c>
      <c r="P1171" s="136">
        <f>O1171*H1171</f>
        <v>0</v>
      </c>
      <c r="Q1171" s="136">
        <v>3.4000000000000002E-2</v>
      </c>
      <c r="R1171" s="136">
        <f>Q1171*H1171</f>
        <v>0.25092000000000003</v>
      </c>
      <c r="S1171" s="136">
        <v>0</v>
      </c>
      <c r="T1171" s="137">
        <f>S1171*H1171</f>
        <v>0</v>
      </c>
      <c r="AR1171" s="138" t="s">
        <v>357</v>
      </c>
      <c r="AT1171" s="138" t="s">
        <v>301</v>
      </c>
      <c r="AU1171" s="138" t="s">
        <v>81</v>
      </c>
      <c r="AY1171" s="17" t="s">
        <v>152</v>
      </c>
      <c r="BE1171" s="139">
        <f>IF(N1171="základní",J1171,0)</f>
        <v>0</v>
      </c>
      <c r="BF1171" s="139">
        <f>IF(N1171="snížená",J1171,0)</f>
        <v>0</v>
      </c>
      <c r="BG1171" s="139">
        <f>IF(N1171="zákl. přenesená",J1171,0)</f>
        <v>0</v>
      </c>
      <c r="BH1171" s="139">
        <f>IF(N1171="sníž. přenesená",J1171,0)</f>
        <v>0</v>
      </c>
      <c r="BI1171" s="139">
        <f>IF(N1171="nulová",J1171,0)</f>
        <v>0</v>
      </c>
      <c r="BJ1171" s="17" t="s">
        <v>79</v>
      </c>
      <c r="BK1171" s="139">
        <f>ROUND(I1171*H1171,2)</f>
        <v>0</v>
      </c>
      <c r="BL1171" s="17" t="s">
        <v>248</v>
      </c>
      <c r="BM1171" s="138" t="s">
        <v>2055</v>
      </c>
    </row>
    <row r="1172" spans="2:65" s="1" customFormat="1" ht="19.2">
      <c r="B1172" s="32"/>
      <c r="D1172" s="145" t="s">
        <v>347</v>
      </c>
      <c r="F1172" s="169" t="s">
        <v>2056</v>
      </c>
      <c r="I1172" s="142"/>
      <c r="L1172" s="32"/>
      <c r="M1172" s="143"/>
      <c r="T1172" s="53"/>
      <c r="AT1172" s="17" t="s">
        <v>347</v>
      </c>
      <c r="AU1172" s="17" t="s">
        <v>81</v>
      </c>
    </row>
    <row r="1173" spans="2:65" s="12" customFormat="1">
      <c r="B1173" s="144"/>
      <c r="D1173" s="145" t="s">
        <v>163</v>
      </c>
      <c r="E1173" s="146" t="s">
        <v>19</v>
      </c>
      <c r="F1173" s="147" t="s">
        <v>2057</v>
      </c>
      <c r="H1173" s="148">
        <v>7.38</v>
      </c>
      <c r="I1173" s="149"/>
      <c r="L1173" s="144"/>
      <c r="M1173" s="150"/>
      <c r="T1173" s="151"/>
      <c r="AT1173" s="146" t="s">
        <v>163</v>
      </c>
      <c r="AU1173" s="146" t="s">
        <v>81</v>
      </c>
      <c r="AV1173" s="12" t="s">
        <v>81</v>
      </c>
      <c r="AW1173" s="12" t="s">
        <v>33</v>
      </c>
      <c r="AX1173" s="12" t="s">
        <v>79</v>
      </c>
      <c r="AY1173" s="146" t="s">
        <v>152</v>
      </c>
    </row>
    <row r="1174" spans="2:65" s="1" customFormat="1" ht="49.05" customHeight="1">
      <c r="B1174" s="32"/>
      <c r="C1174" s="127" t="s">
        <v>2058</v>
      </c>
      <c r="D1174" s="127" t="s">
        <v>154</v>
      </c>
      <c r="E1174" s="128" t="s">
        <v>2059</v>
      </c>
      <c r="F1174" s="129" t="s">
        <v>2060</v>
      </c>
      <c r="G1174" s="130" t="s">
        <v>284</v>
      </c>
      <c r="H1174" s="131">
        <v>6</v>
      </c>
      <c r="I1174" s="132"/>
      <c r="J1174" s="133">
        <f>ROUND(I1174*H1174,2)</f>
        <v>0</v>
      </c>
      <c r="K1174" s="129" t="s">
        <v>158</v>
      </c>
      <c r="L1174" s="32"/>
      <c r="M1174" s="134" t="s">
        <v>19</v>
      </c>
      <c r="N1174" s="135" t="s">
        <v>42</v>
      </c>
      <c r="P1174" s="136">
        <f>O1174*H1174</f>
        <v>0</v>
      </c>
      <c r="Q1174" s="136">
        <v>0</v>
      </c>
      <c r="R1174" s="136">
        <f>Q1174*H1174</f>
        <v>0</v>
      </c>
      <c r="S1174" s="136">
        <v>0</v>
      </c>
      <c r="T1174" s="137">
        <f>S1174*H1174</f>
        <v>0</v>
      </c>
      <c r="AR1174" s="138" t="s">
        <v>248</v>
      </c>
      <c r="AT1174" s="138" t="s">
        <v>154</v>
      </c>
      <c r="AU1174" s="138" t="s">
        <v>81</v>
      </c>
      <c r="AY1174" s="17" t="s">
        <v>152</v>
      </c>
      <c r="BE1174" s="139">
        <f>IF(N1174="základní",J1174,0)</f>
        <v>0</v>
      </c>
      <c r="BF1174" s="139">
        <f>IF(N1174="snížená",J1174,0)</f>
        <v>0</v>
      </c>
      <c r="BG1174" s="139">
        <f>IF(N1174="zákl. přenesená",J1174,0)</f>
        <v>0</v>
      </c>
      <c r="BH1174" s="139">
        <f>IF(N1174="sníž. přenesená",J1174,0)</f>
        <v>0</v>
      </c>
      <c r="BI1174" s="139">
        <f>IF(N1174="nulová",J1174,0)</f>
        <v>0</v>
      </c>
      <c r="BJ1174" s="17" t="s">
        <v>79</v>
      </c>
      <c r="BK1174" s="139">
        <f>ROUND(I1174*H1174,2)</f>
        <v>0</v>
      </c>
      <c r="BL1174" s="17" t="s">
        <v>248</v>
      </c>
      <c r="BM1174" s="138" t="s">
        <v>2061</v>
      </c>
    </row>
    <row r="1175" spans="2:65" s="1" customFormat="1">
      <c r="B1175" s="32"/>
      <c r="D1175" s="140" t="s">
        <v>161</v>
      </c>
      <c r="F1175" s="141" t="s">
        <v>2062</v>
      </c>
      <c r="I1175" s="142"/>
      <c r="L1175" s="32"/>
      <c r="M1175" s="143"/>
      <c r="T1175" s="53"/>
      <c r="AT1175" s="17" t="s">
        <v>161</v>
      </c>
      <c r="AU1175" s="17" t="s">
        <v>81</v>
      </c>
    </row>
    <row r="1176" spans="2:65" s="12" customFormat="1">
      <c r="B1176" s="144"/>
      <c r="D1176" s="145" t="s">
        <v>163</v>
      </c>
      <c r="E1176" s="146" t="s">
        <v>19</v>
      </c>
      <c r="F1176" s="147" t="s">
        <v>188</v>
      </c>
      <c r="H1176" s="148">
        <v>6</v>
      </c>
      <c r="I1176" s="149"/>
      <c r="L1176" s="144"/>
      <c r="M1176" s="150"/>
      <c r="T1176" s="151"/>
      <c r="AT1176" s="146" t="s">
        <v>163</v>
      </c>
      <c r="AU1176" s="146" t="s">
        <v>81</v>
      </c>
      <c r="AV1176" s="12" t="s">
        <v>81</v>
      </c>
      <c r="AW1176" s="12" t="s">
        <v>33</v>
      </c>
      <c r="AX1176" s="12" t="s">
        <v>79</v>
      </c>
      <c r="AY1176" s="146" t="s">
        <v>152</v>
      </c>
    </row>
    <row r="1177" spans="2:65" s="1" customFormat="1" ht="33" customHeight="1">
      <c r="B1177" s="32"/>
      <c r="C1177" s="159" t="s">
        <v>2063</v>
      </c>
      <c r="D1177" s="159" t="s">
        <v>301</v>
      </c>
      <c r="E1177" s="160" t="s">
        <v>2064</v>
      </c>
      <c r="F1177" s="161" t="s">
        <v>2065</v>
      </c>
      <c r="G1177" s="162" t="s">
        <v>284</v>
      </c>
      <c r="H1177" s="163">
        <v>6</v>
      </c>
      <c r="I1177" s="164"/>
      <c r="J1177" s="165">
        <f>ROUND(I1177*H1177,2)</f>
        <v>0</v>
      </c>
      <c r="K1177" s="161" t="s">
        <v>158</v>
      </c>
      <c r="L1177" s="166"/>
      <c r="M1177" s="167" t="s">
        <v>19</v>
      </c>
      <c r="N1177" s="168" t="s">
        <v>42</v>
      </c>
      <c r="P1177" s="136">
        <f>O1177*H1177</f>
        <v>0</v>
      </c>
      <c r="Q1177" s="136">
        <v>3.2599999999999999E-3</v>
      </c>
      <c r="R1177" s="136">
        <f>Q1177*H1177</f>
        <v>1.9560000000000001E-2</v>
      </c>
      <c r="S1177" s="136">
        <v>0</v>
      </c>
      <c r="T1177" s="137">
        <f>S1177*H1177</f>
        <v>0</v>
      </c>
      <c r="AR1177" s="138" t="s">
        <v>357</v>
      </c>
      <c r="AT1177" s="138" t="s">
        <v>301</v>
      </c>
      <c r="AU1177" s="138" t="s">
        <v>81</v>
      </c>
      <c r="AY1177" s="17" t="s">
        <v>152</v>
      </c>
      <c r="BE1177" s="139">
        <f>IF(N1177="základní",J1177,0)</f>
        <v>0</v>
      </c>
      <c r="BF1177" s="139">
        <f>IF(N1177="snížená",J1177,0)</f>
        <v>0</v>
      </c>
      <c r="BG1177" s="139">
        <f>IF(N1177="zákl. přenesená",J1177,0)</f>
        <v>0</v>
      </c>
      <c r="BH1177" s="139">
        <f>IF(N1177="sníž. přenesená",J1177,0)</f>
        <v>0</v>
      </c>
      <c r="BI1177" s="139">
        <f>IF(N1177="nulová",J1177,0)</f>
        <v>0</v>
      </c>
      <c r="BJ1177" s="17" t="s">
        <v>79</v>
      </c>
      <c r="BK1177" s="139">
        <f>ROUND(I1177*H1177,2)</f>
        <v>0</v>
      </c>
      <c r="BL1177" s="17" t="s">
        <v>248</v>
      </c>
      <c r="BM1177" s="138" t="s">
        <v>2066</v>
      </c>
    </row>
    <row r="1178" spans="2:65" s="12" customFormat="1">
      <c r="B1178" s="144"/>
      <c r="D1178" s="145" t="s">
        <v>163</v>
      </c>
      <c r="E1178" s="146" t="s">
        <v>19</v>
      </c>
      <c r="F1178" s="147" t="s">
        <v>188</v>
      </c>
      <c r="H1178" s="148">
        <v>6</v>
      </c>
      <c r="I1178" s="149"/>
      <c r="L1178" s="144"/>
      <c r="M1178" s="150"/>
      <c r="T1178" s="151"/>
      <c r="AT1178" s="146" t="s">
        <v>163</v>
      </c>
      <c r="AU1178" s="146" t="s">
        <v>81</v>
      </c>
      <c r="AV1178" s="12" t="s">
        <v>81</v>
      </c>
      <c r="AW1178" s="12" t="s">
        <v>33</v>
      </c>
      <c r="AX1178" s="12" t="s">
        <v>79</v>
      </c>
      <c r="AY1178" s="146" t="s">
        <v>152</v>
      </c>
    </row>
    <row r="1179" spans="2:65" s="1" customFormat="1" ht="24.15" customHeight="1">
      <c r="B1179" s="32"/>
      <c r="C1179" s="127" t="s">
        <v>2067</v>
      </c>
      <c r="D1179" s="127" t="s">
        <v>154</v>
      </c>
      <c r="E1179" s="128" t="s">
        <v>2068</v>
      </c>
      <c r="F1179" s="129" t="s">
        <v>2069</v>
      </c>
      <c r="G1179" s="130" t="s">
        <v>379</v>
      </c>
      <c r="H1179" s="131">
        <v>732</v>
      </c>
      <c r="I1179" s="132"/>
      <c r="J1179" s="133">
        <f>ROUND(I1179*H1179,2)</f>
        <v>0</v>
      </c>
      <c r="K1179" s="129" t="s">
        <v>158</v>
      </c>
      <c r="L1179" s="32"/>
      <c r="M1179" s="134" t="s">
        <v>19</v>
      </c>
      <c r="N1179" s="135" t="s">
        <v>42</v>
      </c>
      <c r="P1179" s="136">
        <f>O1179*H1179</f>
        <v>0</v>
      </c>
      <c r="Q1179" s="136">
        <v>5.0000000000000002E-5</v>
      </c>
      <c r="R1179" s="136">
        <f>Q1179*H1179</f>
        <v>3.6600000000000001E-2</v>
      </c>
      <c r="S1179" s="136">
        <v>0</v>
      </c>
      <c r="T1179" s="137">
        <f>S1179*H1179</f>
        <v>0</v>
      </c>
      <c r="AR1179" s="138" t="s">
        <v>248</v>
      </c>
      <c r="AT1179" s="138" t="s">
        <v>154</v>
      </c>
      <c r="AU1179" s="138" t="s">
        <v>81</v>
      </c>
      <c r="AY1179" s="17" t="s">
        <v>152</v>
      </c>
      <c r="BE1179" s="139">
        <f>IF(N1179="základní",J1179,0)</f>
        <v>0</v>
      </c>
      <c r="BF1179" s="139">
        <f>IF(N1179="snížená",J1179,0)</f>
        <v>0</v>
      </c>
      <c r="BG1179" s="139">
        <f>IF(N1179="zákl. přenesená",J1179,0)</f>
        <v>0</v>
      </c>
      <c r="BH1179" s="139">
        <f>IF(N1179="sníž. přenesená",J1179,0)</f>
        <v>0</v>
      </c>
      <c r="BI1179" s="139">
        <f>IF(N1179="nulová",J1179,0)</f>
        <v>0</v>
      </c>
      <c r="BJ1179" s="17" t="s">
        <v>79</v>
      </c>
      <c r="BK1179" s="139">
        <f>ROUND(I1179*H1179,2)</f>
        <v>0</v>
      </c>
      <c r="BL1179" s="17" t="s">
        <v>248</v>
      </c>
      <c r="BM1179" s="138" t="s">
        <v>2070</v>
      </c>
    </row>
    <row r="1180" spans="2:65" s="1" customFormat="1">
      <c r="B1180" s="32"/>
      <c r="D1180" s="140" t="s">
        <v>161</v>
      </c>
      <c r="F1180" s="141" t="s">
        <v>2071</v>
      </c>
      <c r="I1180" s="142"/>
      <c r="L1180" s="32"/>
      <c r="M1180" s="143"/>
      <c r="T1180" s="53"/>
      <c r="AT1180" s="17" t="s">
        <v>161</v>
      </c>
      <c r="AU1180" s="17" t="s">
        <v>81</v>
      </c>
    </row>
    <row r="1181" spans="2:65" s="14" customFormat="1">
      <c r="B1181" s="170"/>
      <c r="D1181" s="145" t="s">
        <v>163</v>
      </c>
      <c r="E1181" s="171" t="s">
        <v>19</v>
      </c>
      <c r="F1181" s="172" t="s">
        <v>2072</v>
      </c>
      <c r="H1181" s="171" t="s">
        <v>19</v>
      </c>
      <c r="I1181" s="173"/>
      <c r="L1181" s="170"/>
      <c r="M1181" s="174"/>
      <c r="T1181" s="175"/>
      <c r="AT1181" s="171" t="s">
        <v>163</v>
      </c>
      <c r="AU1181" s="171" t="s">
        <v>81</v>
      </c>
      <c r="AV1181" s="14" t="s">
        <v>79</v>
      </c>
      <c r="AW1181" s="14" t="s">
        <v>33</v>
      </c>
      <c r="AX1181" s="14" t="s">
        <v>71</v>
      </c>
      <c r="AY1181" s="171" t="s">
        <v>152</v>
      </c>
    </row>
    <row r="1182" spans="2:65" s="14" customFormat="1">
      <c r="B1182" s="170"/>
      <c r="D1182" s="145" t="s">
        <v>163</v>
      </c>
      <c r="E1182" s="171" t="s">
        <v>19</v>
      </c>
      <c r="F1182" s="172" t="s">
        <v>2073</v>
      </c>
      <c r="H1182" s="171" t="s">
        <v>19</v>
      </c>
      <c r="I1182" s="173"/>
      <c r="L1182" s="170"/>
      <c r="M1182" s="174"/>
      <c r="T1182" s="175"/>
      <c r="AT1182" s="171" t="s">
        <v>163</v>
      </c>
      <c r="AU1182" s="171" t="s">
        <v>81</v>
      </c>
      <c r="AV1182" s="14" t="s">
        <v>79</v>
      </c>
      <c r="AW1182" s="14" t="s">
        <v>33</v>
      </c>
      <c r="AX1182" s="14" t="s">
        <v>71</v>
      </c>
      <c r="AY1182" s="171" t="s">
        <v>152</v>
      </c>
    </row>
    <row r="1183" spans="2:65" s="14" customFormat="1">
      <c r="B1183" s="170"/>
      <c r="D1183" s="145" t="s">
        <v>163</v>
      </c>
      <c r="E1183" s="171" t="s">
        <v>19</v>
      </c>
      <c r="F1183" s="172" t="s">
        <v>2074</v>
      </c>
      <c r="H1183" s="171" t="s">
        <v>19</v>
      </c>
      <c r="I1183" s="173"/>
      <c r="L1183" s="170"/>
      <c r="M1183" s="174"/>
      <c r="T1183" s="175"/>
      <c r="AT1183" s="171" t="s">
        <v>163</v>
      </c>
      <c r="AU1183" s="171" t="s">
        <v>81</v>
      </c>
      <c r="AV1183" s="14" t="s">
        <v>79</v>
      </c>
      <c r="AW1183" s="14" t="s">
        <v>33</v>
      </c>
      <c r="AX1183" s="14" t="s">
        <v>71</v>
      </c>
      <c r="AY1183" s="171" t="s">
        <v>152</v>
      </c>
    </row>
    <row r="1184" spans="2:65" s="14" customFormat="1">
      <c r="B1184" s="170"/>
      <c r="D1184" s="145" t="s">
        <v>163</v>
      </c>
      <c r="E1184" s="171" t="s">
        <v>19</v>
      </c>
      <c r="F1184" s="172" t="s">
        <v>2075</v>
      </c>
      <c r="H1184" s="171" t="s">
        <v>19</v>
      </c>
      <c r="I1184" s="173"/>
      <c r="L1184" s="170"/>
      <c r="M1184" s="174"/>
      <c r="T1184" s="175"/>
      <c r="AT1184" s="171" t="s">
        <v>163</v>
      </c>
      <c r="AU1184" s="171" t="s">
        <v>81</v>
      </c>
      <c r="AV1184" s="14" t="s">
        <v>79</v>
      </c>
      <c r="AW1184" s="14" t="s">
        <v>33</v>
      </c>
      <c r="AX1184" s="14" t="s">
        <v>71</v>
      </c>
      <c r="AY1184" s="171" t="s">
        <v>152</v>
      </c>
    </row>
    <row r="1185" spans="2:65" s="12" customFormat="1">
      <c r="B1185" s="144"/>
      <c r="D1185" s="145" t="s">
        <v>163</v>
      </c>
      <c r="E1185" s="146" t="s">
        <v>19</v>
      </c>
      <c r="F1185" s="147" t="s">
        <v>2076</v>
      </c>
      <c r="H1185" s="148">
        <v>732</v>
      </c>
      <c r="I1185" s="149"/>
      <c r="L1185" s="144"/>
      <c r="M1185" s="150"/>
      <c r="T1185" s="151"/>
      <c r="AT1185" s="146" t="s">
        <v>163</v>
      </c>
      <c r="AU1185" s="146" t="s">
        <v>81</v>
      </c>
      <c r="AV1185" s="12" t="s">
        <v>81</v>
      </c>
      <c r="AW1185" s="12" t="s">
        <v>33</v>
      </c>
      <c r="AX1185" s="12" t="s">
        <v>79</v>
      </c>
      <c r="AY1185" s="146" t="s">
        <v>152</v>
      </c>
    </row>
    <row r="1186" spans="2:65" s="1" customFormat="1" ht="24.15" customHeight="1">
      <c r="B1186" s="32"/>
      <c r="C1186" s="159" t="s">
        <v>2077</v>
      </c>
      <c r="D1186" s="159" t="s">
        <v>301</v>
      </c>
      <c r="E1186" s="160" t="s">
        <v>2078</v>
      </c>
      <c r="F1186" s="161" t="s">
        <v>2079</v>
      </c>
      <c r="G1186" s="162" t="s">
        <v>220</v>
      </c>
      <c r="H1186" s="163">
        <v>0.80500000000000005</v>
      </c>
      <c r="I1186" s="164"/>
      <c r="J1186" s="165">
        <f>ROUND(I1186*H1186,2)</f>
        <v>0</v>
      </c>
      <c r="K1186" s="161" t="s">
        <v>19</v>
      </c>
      <c r="L1186" s="166"/>
      <c r="M1186" s="167" t="s">
        <v>19</v>
      </c>
      <c r="N1186" s="168" t="s">
        <v>42</v>
      </c>
      <c r="P1186" s="136">
        <f>O1186*H1186</f>
        <v>0</v>
      </c>
      <c r="Q1186" s="136">
        <v>1</v>
      </c>
      <c r="R1186" s="136">
        <f>Q1186*H1186</f>
        <v>0.80500000000000005</v>
      </c>
      <c r="S1186" s="136">
        <v>0</v>
      </c>
      <c r="T1186" s="137">
        <f>S1186*H1186</f>
        <v>0</v>
      </c>
      <c r="AR1186" s="138" t="s">
        <v>357</v>
      </c>
      <c r="AT1186" s="138" t="s">
        <v>301</v>
      </c>
      <c r="AU1186" s="138" t="s">
        <v>81</v>
      </c>
      <c r="AY1186" s="17" t="s">
        <v>152</v>
      </c>
      <c r="BE1186" s="139">
        <f>IF(N1186="základní",J1186,0)</f>
        <v>0</v>
      </c>
      <c r="BF1186" s="139">
        <f>IF(N1186="snížená",J1186,0)</f>
        <v>0</v>
      </c>
      <c r="BG1186" s="139">
        <f>IF(N1186="zákl. přenesená",J1186,0)</f>
        <v>0</v>
      </c>
      <c r="BH1186" s="139">
        <f>IF(N1186="sníž. přenesená",J1186,0)</f>
        <v>0</v>
      </c>
      <c r="BI1186" s="139">
        <f>IF(N1186="nulová",J1186,0)</f>
        <v>0</v>
      </c>
      <c r="BJ1186" s="17" t="s">
        <v>79</v>
      </c>
      <c r="BK1186" s="139">
        <f>ROUND(I1186*H1186,2)</f>
        <v>0</v>
      </c>
      <c r="BL1186" s="17" t="s">
        <v>248</v>
      </c>
      <c r="BM1186" s="138" t="s">
        <v>2080</v>
      </c>
    </row>
    <row r="1187" spans="2:65" s="1" customFormat="1" ht="19.2">
      <c r="B1187" s="32"/>
      <c r="D1187" s="145" t="s">
        <v>347</v>
      </c>
      <c r="F1187" s="169" t="s">
        <v>2081</v>
      </c>
      <c r="I1187" s="142"/>
      <c r="L1187" s="32"/>
      <c r="M1187" s="143"/>
      <c r="T1187" s="53"/>
      <c r="AT1187" s="17" t="s">
        <v>347</v>
      </c>
      <c r="AU1187" s="17" t="s">
        <v>81</v>
      </c>
    </row>
    <row r="1188" spans="2:65" s="14" customFormat="1">
      <c r="B1188" s="170"/>
      <c r="D1188" s="145" t="s">
        <v>163</v>
      </c>
      <c r="E1188" s="171" t="s">
        <v>19</v>
      </c>
      <c r="F1188" s="172" t="s">
        <v>2073</v>
      </c>
      <c r="H1188" s="171" t="s">
        <v>19</v>
      </c>
      <c r="I1188" s="173"/>
      <c r="L1188" s="170"/>
      <c r="M1188" s="174"/>
      <c r="T1188" s="175"/>
      <c r="AT1188" s="171" t="s">
        <v>163</v>
      </c>
      <c r="AU1188" s="171" t="s">
        <v>81</v>
      </c>
      <c r="AV1188" s="14" t="s">
        <v>79</v>
      </c>
      <c r="AW1188" s="14" t="s">
        <v>33</v>
      </c>
      <c r="AX1188" s="14" t="s">
        <v>71</v>
      </c>
      <c r="AY1188" s="171" t="s">
        <v>152</v>
      </c>
    </row>
    <row r="1189" spans="2:65" s="14" customFormat="1">
      <c r="B1189" s="170"/>
      <c r="D1189" s="145" t="s">
        <v>163</v>
      </c>
      <c r="E1189" s="171" t="s">
        <v>19</v>
      </c>
      <c r="F1189" s="172" t="s">
        <v>2074</v>
      </c>
      <c r="H1189" s="171" t="s">
        <v>19</v>
      </c>
      <c r="I1189" s="173"/>
      <c r="L1189" s="170"/>
      <c r="M1189" s="174"/>
      <c r="T1189" s="175"/>
      <c r="AT1189" s="171" t="s">
        <v>163</v>
      </c>
      <c r="AU1189" s="171" t="s">
        <v>81</v>
      </c>
      <c r="AV1189" s="14" t="s">
        <v>79</v>
      </c>
      <c r="AW1189" s="14" t="s">
        <v>33</v>
      </c>
      <c r="AX1189" s="14" t="s">
        <v>71</v>
      </c>
      <c r="AY1189" s="171" t="s">
        <v>152</v>
      </c>
    </row>
    <row r="1190" spans="2:65" s="14" customFormat="1">
      <c r="B1190" s="170"/>
      <c r="D1190" s="145" t="s">
        <v>163</v>
      </c>
      <c r="E1190" s="171" t="s">
        <v>19</v>
      </c>
      <c r="F1190" s="172" t="s">
        <v>2075</v>
      </c>
      <c r="H1190" s="171" t="s">
        <v>19</v>
      </c>
      <c r="I1190" s="173"/>
      <c r="L1190" s="170"/>
      <c r="M1190" s="174"/>
      <c r="T1190" s="175"/>
      <c r="AT1190" s="171" t="s">
        <v>163</v>
      </c>
      <c r="AU1190" s="171" t="s">
        <v>81</v>
      </c>
      <c r="AV1190" s="14" t="s">
        <v>79</v>
      </c>
      <c r="AW1190" s="14" t="s">
        <v>33</v>
      </c>
      <c r="AX1190" s="14" t="s">
        <v>71</v>
      </c>
      <c r="AY1190" s="171" t="s">
        <v>152</v>
      </c>
    </row>
    <row r="1191" spans="2:65" s="12" customFormat="1">
      <c r="B1191" s="144"/>
      <c r="D1191" s="145" t="s">
        <v>163</v>
      </c>
      <c r="E1191" s="146" t="s">
        <v>19</v>
      </c>
      <c r="F1191" s="147" t="s">
        <v>2082</v>
      </c>
      <c r="H1191" s="148">
        <v>0.73199999999999998</v>
      </c>
      <c r="I1191" s="149"/>
      <c r="L1191" s="144"/>
      <c r="M1191" s="150"/>
      <c r="T1191" s="151"/>
      <c r="AT1191" s="146" t="s">
        <v>163</v>
      </c>
      <c r="AU1191" s="146" t="s">
        <v>81</v>
      </c>
      <c r="AV1191" s="12" t="s">
        <v>81</v>
      </c>
      <c r="AW1191" s="12" t="s">
        <v>33</v>
      </c>
      <c r="AX1191" s="12" t="s">
        <v>79</v>
      </c>
      <c r="AY1191" s="146" t="s">
        <v>152</v>
      </c>
    </row>
    <row r="1192" spans="2:65" s="12" customFormat="1">
      <c r="B1192" s="144"/>
      <c r="D1192" s="145" t="s">
        <v>163</v>
      </c>
      <c r="F1192" s="147" t="s">
        <v>2083</v>
      </c>
      <c r="H1192" s="148">
        <v>0.80500000000000005</v>
      </c>
      <c r="I1192" s="149"/>
      <c r="L1192" s="144"/>
      <c r="M1192" s="150"/>
      <c r="T1192" s="151"/>
      <c r="AT1192" s="146" t="s">
        <v>163</v>
      </c>
      <c r="AU1192" s="146" t="s">
        <v>81</v>
      </c>
      <c r="AV1192" s="12" t="s">
        <v>81</v>
      </c>
      <c r="AW1192" s="12" t="s">
        <v>4</v>
      </c>
      <c r="AX1192" s="12" t="s">
        <v>79</v>
      </c>
      <c r="AY1192" s="146" t="s">
        <v>152</v>
      </c>
    </row>
    <row r="1193" spans="2:65" s="1" customFormat="1" ht="24.15" customHeight="1">
      <c r="B1193" s="32"/>
      <c r="C1193" s="127" t="s">
        <v>2084</v>
      </c>
      <c r="D1193" s="127" t="s">
        <v>154</v>
      </c>
      <c r="E1193" s="128" t="s">
        <v>2068</v>
      </c>
      <c r="F1193" s="129" t="s">
        <v>2069</v>
      </c>
      <c r="G1193" s="130" t="s">
        <v>379</v>
      </c>
      <c r="H1193" s="131">
        <v>27</v>
      </c>
      <c r="I1193" s="132"/>
      <c r="J1193" s="133">
        <f>ROUND(I1193*H1193,2)</f>
        <v>0</v>
      </c>
      <c r="K1193" s="129" t="s">
        <v>158</v>
      </c>
      <c r="L1193" s="32"/>
      <c r="M1193" s="134" t="s">
        <v>19</v>
      </c>
      <c r="N1193" s="135" t="s">
        <v>42</v>
      </c>
      <c r="P1193" s="136">
        <f>O1193*H1193</f>
        <v>0</v>
      </c>
      <c r="Q1193" s="136">
        <v>5.0000000000000002E-5</v>
      </c>
      <c r="R1193" s="136">
        <f>Q1193*H1193</f>
        <v>1.3500000000000001E-3</v>
      </c>
      <c r="S1193" s="136">
        <v>0</v>
      </c>
      <c r="T1193" s="137">
        <f>S1193*H1193</f>
        <v>0</v>
      </c>
      <c r="AR1193" s="138" t="s">
        <v>248</v>
      </c>
      <c r="AT1193" s="138" t="s">
        <v>154</v>
      </c>
      <c r="AU1193" s="138" t="s">
        <v>81</v>
      </c>
      <c r="AY1193" s="17" t="s">
        <v>152</v>
      </c>
      <c r="BE1193" s="139">
        <f>IF(N1193="základní",J1193,0)</f>
        <v>0</v>
      </c>
      <c r="BF1193" s="139">
        <f>IF(N1193="snížená",J1193,0)</f>
        <v>0</v>
      </c>
      <c r="BG1193" s="139">
        <f>IF(N1193="zákl. přenesená",J1193,0)</f>
        <v>0</v>
      </c>
      <c r="BH1193" s="139">
        <f>IF(N1193="sníž. přenesená",J1193,0)</f>
        <v>0</v>
      </c>
      <c r="BI1193" s="139">
        <f>IF(N1193="nulová",J1193,0)</f>
        <v>0</v>
      </c>
      <c r="BJ1193" s="17" t="s">
        <v>79</v>
      </c>
      <c r="BK1193" s="139">
        <f>ROUND(I1193*H1193,2)</f>
        <v>0</v>
      </c>
      <c r="BL1193" s="17" t="s">
        <v>248</v>
      </c>
      <c r="BM1193" s="138" t="s">
        <v>2085</v>
      </c>
    </row>
    <row r="1194" spans="2:65" s="1" customFormat="1">
      <c r="B1194" s="32"/>
      <c r="D1194" s="140" t="s">
        <v>161</v>
      </c>
      <c r="F1194" s="141" t="s">
        <v>2071</v>
      </c>
      <c r="I1194" s="142"/>
      <c r="L1194" s="32"/>
      <c r="M1194" s="143"/>
      <c r="T1194" s="53"/>
      <c r="AT1194" s="17" t="s">
        <v>161</v>
      </c>
      <c r="AU1194" s="17" t="s">
        <v>81</v>
      </c>
    </row>
    <row r="1195" spans="2:65" s="12" customFormat="1">
      <c r="B1195" s="144"/>
      <c r="D1195" s="145" t="s">
        <v>163</v>
      </c>
      <c r="E1195" s="146" t="s">
        <v>19</v>
      </c>
      <c r="F1195" s="147" t="s">
        <v>2086</v>
      </c>
      <c r="H1195" s="148">
        <v>27</v>
      </c>
      <c r="I1195" s="149"/>
      <c r="L1195" s="144"/>
      <c r="M1195" s="150"/>
      <c r="T1195" s="151"/>
      <c r="AT1195" s="146" t="s">
        <v>163</v>
      </c>
      <c r="AU1195" s="146" t="s">
        <v>81</v>
      </c>
      <c r="AV1195" s="12" t="s">
        <v>81</v>
      </c>
      <c r="AW1195" s="12" t="s">
        <v>33</v>
      </c>
      <c r="AX1195" s="12" t="s">
        <v>79</v>
      </c>
      <c r="AY1195" s="146" t="s">
        <v>152</v>
      </c>
    </row>
    <row r="1196" spans="2:65" s="1" customFormat="1" ht="24.15" customHeight="1">
      <c r="B1196" s="32"/>
      <c r="C1196" s="159" t="s">
        <v>2087</v>
      </c>
      <c r="D1196" s="159" t="s">
        <v>301</v>
      </c>
      <c r="E1196" s="160" t="s">
        <v>2088</v>
      </c>
      <c r="F1196" s="161" t="s">
        <v>2089</v>
      </c>
      <c r="G1196" s="162" t="s">
        <v>220</v>
      </c>
      <c r="H1196" s="163">
        <v>0.27</v>
      </c>
      <c r="I1196" s="164"/>
      <c r="J1196" s="165">
        <f>ROUND(I1196*H1196,2)</f>
        <v>0</v>
      </c>
      <c r="K1196" s="161" t="s">
        <v>19</v>
      </c>
      <c r="L1196" s="166"/>
      <c r="M1196" s="167" t="s">
        <v>19</v>
      </c>
      <c r="N1196" s="168" t="s">
        <v>42</v>
      </c>
      <c r="P1196" s="136">
        <f>O1196*H1196</f>
        <v>0</v>
      </c>
      <c r="Q1196" s="136">
        <v>1</v>
      </c>
      <c r="R1196" s="136">
        <f>Q1196*H1196</f>
        <v>0.27</v>
      </c>
      <c r="S1196" s="136">
        <v>0</v>
      </c>
      <c r="T1196" s="137">
        <f>S1196*H1196</f>
        <v>0</v>
      </c>
      <c r="AR1196" s="138" t="s">
        <v>357</v>
      </c>
      <c r="AT1196" s="138" t="s">
        <v>301</v>
      </c>
      <c r="AU1196" s="138" t="s">
        <v>81</v>
      </c>
      <c r="AY1196" s="17" t="s">
        <v>152</v>
      </c>
      <c r="BE1196" s="139">
        <f>IF(N1196="základní",J1196,0)</f>
        <v>0</v>
      </c>
      <c r="BF1196" s="139">
        <f>IF(N1196="snížená",J1196,0)</f>
        <v>0</v>
      </c>
      <c r="BG1196" s="139">
        <f>IF(N1196="zákl. přenesená",J1196,0)</f>
        <v>0</v>
      </c>
      <c r="BH1196" s="139">
        <f>IF(N1196="sníž. přenesená",J1196,0)</f>
        <v>0</v>
      </c>
      <c r="BI1196" s="139">
        <f>IF(N1196="nulová",J1196,0)</f>
        <v>0</v>
      </c>
      <c r="BJ1196" s="17" t="s">
        <v>79</v>
      </c>
      <c r="BK1196" s="139">
        <f>ROUND(I1196*H1196,2)</f>
        <v>0</v>
      </c>
      <c r="BL1196" s="17" t="s">
        <v>248</v>
      </c>
      <c r="BM1196" s="138" t="s">
        <v>2090</v>
      </c>
    </row>
    <row r="1197" spans="2:65" s="1" customFormat="1" ht="19.2">
      <c r="B1197" s="32"/>
      <c r="D1197" s="145" t="s">
        <v>347</v>
      </c>
      <c r="F1197" s="169" t="s">
        <v>2091</v>
      </c>
      <c r="I1197" s="142"/>
      <c r="L1197" s="32"/>
      <c r="M1197" s="143"/>
      <c r="T1197" s="53"/>
      <c r="AT1197" s="17" t="s">
        <v>347</v>
      </c>
      <c r="AU1197" s="17" t="s">
        <v>81</v>
      </c>
    </row>
    <row r="1198" spans="2:65" s="12" customFormat="1">
      <c r="B1198" s="144"/>
      <c r="D1198" s="145" t="s">
        <v>163</v>
      </c>
      <c r="E1198" s="146" t="s">
        <v>19</v>
      </c>
      <c r="F1198" s="147" t="s">
        <v>2092</v>
      </c>
      <c r="H1198" s="148">
        <v>0.27</v>
      </c>
      <c r="I1198" s="149"/>
      <c r="L1198" s="144"/>
      <c r="M1198" s="150"/>
      <c r="T1198" s="151"/>
      <c r="AT1198" s="146" t="s">
        <v>163</v>
      </c>
      <c r="AU1198" s="146" t="s">
        <v>81</v>
      </c>
      <c r="AV1198" s="12" t="s">
        <v>81</v>
      </c>
      <c r="AW1198" s="12" t="s">
        <v>33</v>
      </c>
      <c r="AX1198" s="12" t="s">
        <v>79</v>
      </c>
      <c r="AY1198" s="146" t="s">
        <v>152</v>
      </c>
    </row>
    <row r="1199" spans="2:65" s="1" customFormat="1" ht="24.15" customHeight="1">
      <c r="B1199" s="32"/>
      <c r="C1199" s="127" t="s">
        <v>2093</v>
      </c>
      <c r="D1199" s="127" t="s">
        <v>154</v>
      </c>
      <c r="E1199" s="128" t="s">
        <v>2094</v>
      </c>
      <c r="F1199" s="129" t="s">
        <v>2095</v>
      </c>
      <c r="G1199" s="130" t="s">
        <v>379</v>
      </c>
      <c r="H1199" s="131">
        <v>162</v>
      </c>
      <c r="I1199" s="132"/>
      <c r="J1199" s="133">
        <f>ROUND(I1199*H1199,2)</f>
        <v>0</v>
      </c>
      <c r="K1199" s="129" t="s">
        <v>158</v>
      </c>
      <c r="L1199" s="32"/>
      <c r="M1199" s="134" t="s">
        <v>19</v>
      </c>
      <c r="N1199" s="135" t="s">
        <v>42</v>
      </c>
      <c r="P1199" s="136">
        <f>O1199*H1199</f>
        <v>0</v>
      </c>
      <c r="Q1199" s="136">
        <v>5.0000000000000002E-5</v>
      </c>
      <c r="R1199" s="136">
        <f>Q1199*H1199</f>
        <v>8.0999999999999996E-3</v>
      </c>
      <c r="S1199" s="136">
        <v>0</v>
      </c>
      <c r="T1199" s="137">
        <f>S1199*H1199</f>
        <v>0</v>
      </c>
      <c r="AR1199" s="138" t="s">
        <v>248</v>
      </c>
      <c r="AT1199" s="138" t="s">
        <v>154</v>
      </c>
      <c r="AU1199" s="138" t="s">
        <v>81</v>
      </c>
      <c r="AY1199" s="17" t="s">
        <v>152</v>
      </c>
      <c r="BE1199" s="139">
        <f>IF(N1199="základní",J1199,0)</f>
        <v>0</v>
      </c>
      <c r="BF1199" s="139">
        <f>IF(N1199="snížená",J1199,0)</f>
        <v>0</v>
      </c>
      <c r="BG1199" s="139">
        <f>IF(N1199="zákl. přenesená",J1199,0)</f>
        <v>0</v>
      </c>
      <c r="BH1199" s="139">
        <f>IF(N1199="sníž. přenesená",J1199,0)</f>
        <v>0</v>
      </c>
      <c r="BI1199" s="139">
        <f>IF(N1199="nulová",J1199,0)</f>
        <v>0</v>
      </c>
      <c r="BJ1199" s="17" t="s">
        <v>79</v>
      </c>
      <c r="BK1199" s="139">
        <f>ROUND(I1199*H1199,2)</f>
        <v>0</v>
      </c>
      <c r="BL1199" s="17" t="s">
        <v>248</v>
      </c>
      <c r="BM1199" s="138" t="s">
        <v>2096</v>
      </c>
    </row>
    <row r="1200" spans="2:65" s="1" customFormat="1">
      <c r="B1200" s="32"/>
      <c r="D1200" s="140" t="s">
        <v>161</v>
      </c>
      <c r="F1200" s="141" t="s">
        <v>2097</v>
      </c>
      <c r="I1200" s="142"/>
      <c r="L1200" s="32"/>
      <c r="M1200" s="143"/>
      <c r="T1200" s="53"/>
      <c r="AT1200" s="17" t="s">
        <v>161</v>
      </c>
      <c r="AU1200" s="17" t="s">
        <v>81</v>
      </c>
    </row>
    <row r="1201" spans="2:65" s="12" customFormat="1">
      <c r="B1201" s="144"/>
      <c r="D1201" s="145" t="s">
        <v>163</v>
      </c>
      <c r="E1201" s="146" t="s">
        <v>19</v>
      </c>
      <c r="F1201" s="147" t="s">
        <v>2098</v>
      </c>
      <c r="H1201" s="148">
        <v>162</v>
      </c>
      <c r="I1201" s="149"/>
      <c r="L1201" s="144"/>
      <c r="M1201" s="150"/>
      <c r="T1201" s="151"/>
      <c r="AT1201" s="146" t="s">
        <v>163</v>
      </c>
      <c r="AU1201" s="146" t="s">
        <v>81</v>
      </c>
      <c r="AV1201" s="12" t="s">
        <v>81</v>
      </c>
      <c r="AW1201" s="12" t="s">
        <v>33</v>
      </c>
      <c r="AX1201" s="12" t="s">
        <v>79</v>
      </c>
      <c r="AY1201" s="146" t="s">
        <v>152</v>
      </c>
    </row>
    <row r="1202" spans="2:65" s="1" customFormat="1" ht="16.5" customHeight="1">
      <c r="B1202" s="32"/>
      <c r="C1202" s="159" t="s">
        <v>2099</v>
      </c>
      <c r="D1202" s="159" t="s">
        <v>301</v>
      </c>
      <c r="E1202" s="160" t="s">
        <v>2100</v>
      </c>
      <c r="F1202" s="161" t="s">
        <v>2101</v>
      </c>
      <c r="G1202" s="162" t="s">
        <v>379</v>
      </c>
      <c r="H1202" s="163">
        <v>75</v>
      </c>
      <c r="I1202" s="164"/>
      <c r="J1202" s="165">
        <f>ROUND(I1202*H1202,2)</f>
        <v>0</v>
      </c>
      <c r="K1202" s="161" t="s">
        <v>19</v>
      </c>
      <c r="L1202" s="166"/>
      <c r="M1202" s="167" t="s">
        <v>19</v>
      </c>
      <c r="N1202" s="168" t="s">
        <v>42</v>
      </c>
      <c r="P1202" s="136">
        <f>O1202*H1202</f>
        <v>0</v>
      </c>
      <c r="Q1202" s="136">
        <v>1E-3</v>
      </c>
      <c r="R1202" s="136">
        <f>Q1202*H1202</f>
        <v>7.4999999999999997E-2</v>
      </c>
      <c r="S1202" s="136">
        <v>0</v>
      </c>
      <c r="T1202" s="137">
        <f>S1202*H1202</f>
        <v>0</v>
      </c>
      <c r="AR1202" s="138" t="s">
        <v>357</v>
      </c>
      <c r="AT1202" s="138" t="s">
        <v>301</v>
      </c>
      <c r="AU1202" s="138" t="s">
        <v>81</v>
      </c>
      <c r="AY1202" s="17" t="s">
        <v>152</v>
      </c>
      <c r="BE1202" s="139">
        <f>IF(N1202="základní",J1202,0)</f>
        <v>0</v>
      </c>
      <c r="BF1202" s="139">
        <f>IF(N1202="snížená",J1202,0)</f>
        <v>0</v>
      </c>
      <c r="BG1202" s="139">
        <f>IF(N1202="zákl. přenesená",J1202,0)</f>
        <v>0</v>
      </c>
      <c r="BH1202" s="139">
        <f>IF(N1202="sníž. přenesená",J1202,0)</f>
        <v>0</v>
      </c>
      <c r="BI1202" s="139">
        <f>IF(N1202="nulová",J1202,0)</f>
        <v>0</v>
      </c>
      <c r="BJ1202" s="17" t="s">
        <v>79</v>
      </c>
      <c r="BK1202" s="139">
        <f>ROUND(I1202*H1202,2)</f>
        <v>0</v>
      </c>
      <c r="BL1202" s="17" t="s">
        <v>248</v>
      </c>
      <c r="BM1202" s="138" t="s">
        <v>2102</v>
      </c>
    </row>
    <row r="1203" spans="2:65" s="12" customFormat="1">
      <c r="B1203" s="144"/>
      <c r="D1203" s="145" t="s">
        <v>163</v>
      </c>
      <c r="E1203" s="146" t="s">
        <v>19</v>
      </c>
      <c r="F1203" s="147" t="s">
        <v>636</v>
      </c>
      <c r="H1203" s="148">
        <v>75</v>
      </c>
      <c r="I1203" s="149"/>
      <c r="L1203" s="144"/>
      <c r="M1203" s="150"/>
      <c r="T1203" s="151"/>
      <c r="AT1203" s="146" t="s">
        <v>163</v>
      </c>
      <c r="AU1203" s="146" t="s">
        <v>81</v>
      </c>
      <c r="AV1203" s="12" t="s">
        <v>81</v>
      </c>
      <c r="AW1203" s="12" t="s">
        <v>33</v>
      </c>
      <c r="AX1203" s="12" t="s">
        <v>79</v>
      </c>
      <c r="AY1203" s="146" t="s">
        <v>152</v>
      </c>
    </row>
    <row r="1204" spans="2:65" s="1" customFormat="1" ht="16.5" customHeight="1">
      <c r="B1204" s="32"/>
      <c r="C1204" s="159" t="s">
        <v>2103</v>
      </c>
      <c r="D1204" s="159" t="s">
        <v>301</v>
      </c>
      <c r="E1204" s="160" t="s">
        <v>2104</v>
      </c>
      <c r="F1204" s="161" t="s">
        <v>2105</v>
      </c>
      <c r="G1204" s="162" t="s">
        <v>379</v>
      </c>
      <c r="H1204" s="163">
        <v>87</v>
      </c>
      <c r="I1204" s="164"/>
      <c r="J1204" s="165">
        <f>ROUND(I1204*H1204,2)</f>
        <v>0</v>
      </c>
      <c r="K1204" s="161" t="s">
        <v>19</v>
      </c>
      <c r="L1204" s="166"/>
      <c r="M1204" s="167" t="s">
        <v>19</v>
      </c>
      <c r="N1204" s="168" t="s">
        <v>42</v>
      </c>
      <c r="P1204" s="136">
        <f>O1204*H1204</f>
        <v>0</v>
      </c>
      <c r="Q1204" s="136">
        <v>1E-3</v>
      </c>
      <c r="R1204" s="136">
        <f>Q1204*H1204</f>
        <v>8.7000000000000008E-2</v>
      </c>
      <c r="S1204" s="136">
        <v>0</v>
      </c>
      <c r="T1204" s="137">
        <f>S1204*H1204</f>
        <v>0</v>
      </c>
      <c r="AR1204" s="138" t="s">
        <v>357</v>
      </c>
      <c r="AT1204" s="138" t="s">
        <v>301</v>
      </c>
      <c r="AU1204" s="138" t="s">
        <v>81</v>
      </c>
      <c r="AY1204" s="17" t="s">
        <v>152</v>
      </c>
      <c r="BE1204" s="139">
        <f>IF(N1204="základní",J1204,0)</f>
        <v>0</v>
      </c>
      <c r="BF1204" s="139">
        <f>IF(N1204="snížená",J1204,0)</f>
        <v>0</v>
      </c>
      <c r="BG1204" s="139">
        <f>IF(N1204="zákl. přenesená",J1204,0)</f>
        <v>0</v>
      </c>
      <c r="BH1204" s="139">
        <f>IF(N1204="sníž. přenesená",J1204,0)</f>
        <v>0</v>
      </c>
      <c r="BI1204" s="139">
        <f>IF(N1204="nulová",J1204,0)</f>
        <v>0</v>
      </c>
      <c r="BJ1204" s="17" t="s">
        <v>79</v>
      </c>
      <c r="BK1204" s="139">
        <f>ROUND(I1204*H1204,2)</f>
        <v>0</v>
      </c>
      <c r="BL1204" s="17" t="s">
        <v>248</v>
      </c>
      <c r="BM1204" s="138" t="s">
        <v>2106</v>
      </c>
    </row>
    <row r="1205" spans="2:65" s="12" customFormat="1">
      <c r="B1205" s="144"/>
      <c r="D1205" s="145" t="s">
        <v>163</v>
      </c>
      <c r="E1205" s="146" t="s">
        <v>19</v>
      </c>
      <c r="F1205" s="147" t="s">
        <v>712</v>
      </c>
      <c r="H1205" s="148">
        <v>87</v>
      </c>
      <c r="I1205" s="149"/>
      <c r="L1205" s="144"/>
      <c r="M1205" s="150"/>
      <c r="T1205" s="151"/>
      <c r="AT1205" s="146" t="s">
        <v>163</v>
      </c>
      <c r="AU1205" s="146" t="s">
        <v>81</v>
      </c>
      <c r="AV1205" s="12" t="s">
        <v>81</v>
      </c>
      <c r="AW1205" s="12" t="s">
        <v>33</v>
      </c>
      <c r="AX1205" s="12" t="s">
        <v>79</v>
      </c>
      <c r="AY1205" s="146" t="s">
        <v>152</v>
      </c>
    </row>
    <row r="1206" spans="2:65" s="1" customFormat="1" ht="24.15" customHeight="1">
      <c r="B1206" s="32"/>
      <c r="C1206" s="127" t="s">
        <v>2107</v>
      </c>
      <c r="D1206" s="127" t="s">
        <v>154</v>
      </c>
      <c r="E1206" s="128" t="s">
        <v>2108</v>
      </c>
      <c r="F1206" s="129" t="s">
        <v>2109</v>
      </c>
      <c r="G1206" s="130" t="s">
        <v>379</v>
      </c>
      <c r="H1206" s="131">
        <v>115</v>
      </c>
      <c r="I1206" s="132"/>
      <c r="J1206" s="133">
        <f>ROUND(I1206*H1206,2)</f>
        <v>0</v>
      </c>
      <c r="K1206" s="129" t="s">
        <v>158</v>
      </c>
      <c r="L1206" s="32"/>
      <c r="M1206" s="134" t="s">
        <v>19</v>
      </c>
      <c r="N1206" s="135" t="s">
        <v>42</v>
      </c>
      <c r="P1206" s="136">
        <f>O1206*H1206</f>
        <v>0</v>
      </c>
      <c r="Q1206" s="136">
        <v>5.0000000000000002E-5</v>
      </c>
      <c r="R1206" s="136">
        <f>Q1206*H1206</f>
        <v>5.7499999999999999E-3</v>
      </c>
      <c r="S1206" s="136">
        <v>0</v>
      </c>
      <c r="T1206" s="137">
        <f>S1206*H1206</f>
        <v>0</v>
      </c>
      <c r="AR1206" s="138" t="s">
        <v>248</v>
      </c>
      <c r="AT1206" s="138" t="s">
        <v>154</v>
      </c>
      <c r="AU1206" s="138" t="s">
        <v>81</v>
      </c>
      <c r="AY1206" s="17" t="s">
        <v>152</v>
      </c>
      <c r="BE1206" s="139">
        <f>IF(N1206="základní",J1206,0)</f>
        <v>0</v>
      </c>
      <c r="BF1206" s="139">
        <f>IF(N1206="snížená",J1206,0)</f>
        <v>0</v>
      </c>
      <c r="BG1206" s="139">
        <f>IF(N1206="zákl. přenesená",J1206,0)</f>
        <v>0</v>
      </c>
      <c r="BH1206" s="139">
        <f>IF(N1206="sníž. přenesená",J1206,0)</f>
        <v>0</v>
      </c>
      <c r="BI1206" s="139">
        <f>IF(N1206="nulová",J1206,0)</f>
        <v>0</v>
      </c>
      <c r="BJ1206" s="17" t="s">
        <v>79</v>
      </c>
      <c r="BK1206" s="139">
        <f>ROUND(I1206*H1206,2)</f>
        <v>0</v>
      </c>
      <c r="BL1206" s="17" t="s">
        <v>248</v>
      </c>
      <c r="BM1206" s="138" t="s">
        <v>2110</v>
      </c>
    </row>
    <row r="1207" spans="2:65" s="1" customFormat="1">
      <c r="B1207" s="32"/>
      <c r="D1207" s="140" t="s">
        <v>161</v>
      </c>
      <c r="F1207" s="141" t="s">
        <v>2111</v>
      </c>
      <c r="I1207" s="142"/>
      <c r="L1207" s="32"/>
      <c r="M1207" s="143"/>
      <c r="T1207" s="53"/>
      <c r="AT1207" s="17" t="s">
        <v>161</v>
      </c>
      <c r="AU1207" s="17" t="s">
        <v>81</v>
      </c>
    </row>
    <row r="1208" spans="2:65" s="12" customFormat="1">
      <c r="B1208" s="144"/>
      <c r="D1208" s="145" t="s">
        <v>163</v>
      </c>
      <c r="E1208" s="146" t="s">
        <v>19</v>
      </c>
      <c r="F1208" s="147" t="s">
        <v>866</v>
      </c>
      <c r="H1208" s="148">
        <v>115</v>
      </c>
      <c r="I1208" s="149"/>
      <c r="L1208" s="144"/>
      <c r="M1208" s="150"/>
      <c r="T1208" s="151"/>
      <c r="AT1208" s="146" t="s">
        <v>163</v>
      </c>
      <c r="AU1208" s="146" t="s">
        <v>81</v>
      </c>
      <c r="AV1208" s="12" t="s">
        <v>81</v>
      </c>
      <c r="AW1208" s="12" t="s">
        <v>33</v>
      </c>
      <c r="AX1208" s="12" t="s">
        <v>79</v>
      </c>
      <c r="AY1208" s="146" t="s">
        <v>152</v>
      </c>
    </row>
    <row r="1209" spans="2:65" s="1" customFormat="1" ht="16.5" customHeight="1">
      <c r="B1209" s="32"/>
      <c r="C1209" s="159" t="s">
        <v>2112</v>
      </c>
      <c r="D1209" s="159" t="s">
        <v>301</v>
      </c>
      <c r="E1209" s="160" t="s">
        <v>2113</v>
      </c>
      <c r="F1209" s="161" t="s">
        <v>2114</v>
      </c>
      <c r="G1209" s="162" t="s">
        <v>379</v>
      </c>
      <c r="H1209" s="163">
        <v>115</v>
      </c>
      <c r="I1209" s="164"/>
      <c r="J1209" s="165">
        <f>ROUND(I1209*H1209,2)</f>
        <v>0</v>
      </c>
      <c r="K1209" s="161" t="s">
        <v>19</v>
      </c>
      <c r="L1209" s="166"/>
      <c r="M1209" s="167" t="s">
        <v>19</v>
      </c>
      <c r="N1209" s="168" t="s">
        <v>42</v>
      </c>
      <c r="P1209" s="136">
        <f>O1209*H1209</f>
        <v>0</v>
      </c>
      <c r="Q1209" s="136">
        <v>1E-3</v>
      </c>
      <c r="R1209" s="136">
        <f>Q1209*H1209</f>
        <v>0.115</v>
      </c>
      <c r="S1209" s="136">
        <v>0</v>
      </c>
      <c r="T1209" s="137">
        <f>S1209*H1209</f>
        <v>0</v>
      </c>
      <c r="AR1209" s="138" t="s">
        <v>357</v>
      </c>
      <c r="AT1209" s="138" t="s">
        <v>301</v>
      </c>
      <c r="AU1209" s="138" t="s">
        <v>81</v>
      </c>
      <c r="AY1209" s="17" t="s">
        <v>152</v>
      </c>
      <c r="BE1209" s="139">
        <f>IF(N1209="základní",J1209,0)</f>
        <v>0</v>
      </c>
      <c r="BF1209" s="139">
        <f>IF(N1209="snížená",J1209,0)</f>
        <v>0</v>
      </c>
      <c r="BG1209" s="139">
        <f>IF(N1209="zákl. přenesená",J1209,0)</f>
        <v>0</v>
      </c>
      <c r="BH1209" s="139">
        <f>IF(N1209="sníž. přenesená",J1209,0)</f>
        <v>0</v>
      </c>
      <c r="BI1209" s="139">
        <f>IF(N1209="nulová",J1209,0)</f>
        <v>0</v>
      </c>
      <c r="BJ1209" s="17" t="s">
        <v>79</v>
      </c>
      <c r="BK1209" s="139">
        <f>ROUND(I1209*H1209,2)</f>
        <v>0</v>
      </c>
      <c r="BL1209" s="17" t="s">
        <v>248</v>
      </c>
      <c r="BM1209" s="138" t="s">
        <v>2115</v>
      </c>
    </row>
    <row r="1210" spans="2:65" s="12" customFormat="1">
      <c r="B1210" s="144"/>
      <c r="D1210" s="145" t="s">
        <v>163</v>
      </c>
      <c r="E1210" s="146" t="s">
        <v>19</v>
      </c>
      <c r="F1210" s="147" t="s">
        <v>866</v>
      </c>
      <c r="H1210" s="148">
        <v>115</v>
      </c>
      <c r="I1210" s="149"/>
      <c r="L1210" s="144"/>
      <c r="M1210" s="150"/>
      <c r="T1210" s="151"/>
      <c r="AT1210" s="146" t="s">
        <v>163</v>
      </c>
      <c r="AU1210" s="146" t="s">
        <v>81</v>
      </c>
      <c r="AV1210" s="12" t="s">
        <v>81</v>
      </c>
      <c r="AW1210" s="12" t="s">
        <v>33</v>
      </c>
      <c r="AX1210" s="12" t="s">
        <v>79</v>
      </c>
      <c r="AY1210" s="146" t="s">
        <v>152</v>
      </c>
    </row>
    <row r="1211" spans="2:65" s="1" customFormat="1" ht="33" customHeight="1">
      <c r="B1211" s="32"/>
      <c r="C1211" s="127" t="s">
        <v>2116</v>
      </c>
      <c r="D1211" s="127" t="s">
        <v>154</v>
      </c>
      <c r="E1211" s="128" t="s">
        <v>2117</v>
      </c>
      <c r="F1211" s="129" t="s">
        <v>2118</v>
      </c>
      <c r="G1211" s="130" t="s">
        <v>2119</v>
      </c>
      <c r="H1211" s="131">
        <v>1</v>
      </c>
      <c r="I1211" s="132"/>
      <c r="J1211" s="133">
        <f>ROUND(I1211*H1211,2)</f>
        <v>0</v>
      </c>
      <c r="K1211" s="129" t="s">
        <v>19</v>
      </c>
      <c r="L1211" s="32"/>
      <c r="M1211" s="134" t="s">
        <v>19</v>
      </c>
      <c r="N1211" s="135" t="s">
        <v>42</v>
      </c>
      <c r="P1211" s="136">
        <f>O1211*H1211</f>
        <v>0</v>
      </c>
      <c r="Q1211" s="136">
        <v>0</v>
      </c>
      <c r="R1211" s="136">
        <f>Q1211*H1211</f>
        <v>0</v>
      </c>
      <c r="S1211" s="136">
        <v>1E-3</v>
      </c>
      <c r="T1211" s="137">
        <f>S1211*H1211</f>
        <v>1E-3</v>
      </c>
      <c r="AR1211" s="138" t="s">
        <v>248</v>
      </c>
      <c r="AT1211" s="138" t="s">
        <v>154</v>
      </c>
      <c r="AU1211" s="138" t="s">
        <v>81</v>
      </c>
      <c r="AY1211" s="17" t="s">
        <v>152</v>
      </c>
      <c r="BE1211" s="139">
        <f>IF(N1211="základní",J1211,0)</f>
        <v>0</v>
      </c>
      <c r="BF1211" s="139">
        <f>IF(N1211="snížená",J1211,0)</f>
        <v>0</v>
      </c>
      <c r="BG1211" s="139">
        <f>IF(N1211="zákl. přenesená",J1211,0)</f>
        <v>0</v>
      </c>
      <c r="BH1211" s="139">
        <f>IF(N1211="sníž. přenesená",J1211,0)</f>
        <v>0</v>
      </c>
      <c r="BI1211" s="139">
        <f>IF(N1211="nulová",J1211,0)</f>
        <v>0</v>
      </c>
      <c r="BJ1211" s="17" t="s">
        <v>79</v>
      </c>
      <c r="BK1211" s="139">
        <f>ROUND(I1211*H1211,2)</f>
        <v>0</v>
      </c>
      <c r="BL1211" s="17" t="s">
        <v>248</v>
      </c>
      <c r="BM1211" s="138" t="s">
        <v>2120</v>
      </c>
    </row>
    <row r="1212" spans="2:65" s="1" customFormat="1" ht="19.2">
      <c r="B1212" s="32"/>
      <c r="D1212" s="145" t="s">
        <v>347</v>
      </c>
      <c r="F1212" s="169" t="s">
        <v>2121</v>
      </c>
      <c r="I1212" s="142"/>
      <c r="L1212" s="32"/>
      <c r="M1212" s="143"/>
      <c r="T1212" s="53"/>
      <c r="AT1212" s="17" t="s">
        <v>347</v>
      </c>
      <c r="AU1212" s="17" t="s">
        <v>81</v>
      </c>
    </row>
    <row r="1213" spans="2:65" s="12" customFormat="1">
      <c r="B1213" s="144"/>
      <c r="D1213" s="145" t="s">
        <v>163</v>
      </c>
      <c r="E1213" s="146" t="s">
        <v>19</v>
      </c>
      <c r="F1213" s="147" t="s">
        <v>79</v>
      </c>
      <c r="H1213" s="148">
        <v>1</v>
      </c>
      <c r="I1213" s="149"/>
      <c r="L1213" s="144"/>
      <c r="M1213" s="150"/>
      <c r="T1213" s="151"/>
      <c r="AT1213" s="146" t="s">
        <v>163</v>
      </c>
      <c r="AU1213" s="146" t="s">
        <v>81</v>
      </c>
      <c r="AV1213" s="12" t="s">
        <v>81</v>
      </c>
      <c r="AW1213" s="12" t="s">
        <v>33</v>
      </c>
      <c r="AX1213" s="12" t="s">
        <v>79</v>
      </c>
      <c r="AY1213" s="146" t="s">
        <v>152</v>
      </c>
    </row>
    <row r="1214" spans="2:65" s="1" customFormat="1" ht="49.05" customHeight="1">
      <c r="B1214" s="32"/>
      <c r="C1214" s="127" t="s">
        <v>2122</v>
      </c>
      <c r="D1214" s="127" t="s">
        <v>154</v>
      </c>
      <c r="E1214" s="128" t="s">
        <v>2123</v>
      </c>
      <c r="F1214" s="129" t="s">
        <v>2124</v>
      </c>
      <c r="G1214" s="130" t="s">
        <v>220</v>
      </c>
      <c r="H1214" s="131">
        <v>4.0910000000000002</v>
      </c>
      <c r="I1214" s="132"/>
      <c r="J1214" s="133">
        <f>ROUND(I1214*H1214,2)</f>
        <v>0</v>
      </c>
      <c r="K1214" s="129" t="s">
        <v>158</v>
      </c>
      <c r="L1214" s="32"/>
      <c r="M1214" s="134" t="s">
        <v>19</v>
      </c>
      <c r="N1214" s="135" t="s">
        <v>42</v>
      </c>
      <c r="P1214" s="136">
        <f>O1214*H1214</f>
        <v>0</v>
      </c>
      <c r="Q1214" s="136">
        <v>0</v>
      </c>
      <c r="R1214" s="136">
        <f>Q1214*H1214</f>
        <v>0</v>
      </c>
      <c r="S1214" s="136">
        <v>0</v>
      </c>
      <c r="T1214" s="137">
        <f>S1214*H1214</f>
        <v>0</v>
      </c>
      <c r="AR1214" s="138" t="s">
        <v>248</v>
      </c>
      <c r="AT1214" s="138" t="s">
        <v>154</v>
      </c>
      <c r="AU1214" s="138" t="s">
        <v>81</v>
      </c>
      <c r="AY1214" s="17" t="s">
        <v>152</v>
      </c>
      <c r="BE1214" s="139">
        <f>IF(N1214="základní",J1214,0)</f>
        <v>0</v>
      </c>
      <c r="BF1214" s="139">
        <f>IF(N1214="snížená",J1214,0)</f>
        <v>0</v>
      </c>
      <c r="BG1214" s="139">
        <f>IF(N1214="zákl. přenesená",J1214,0)</f>
        <v>0</v>
      </c>
      <c r="BH1214" s="139">
        <f>IF(N1214="sníž. přenesená",J1214,0)</f>
        <v>0</v>
      </c>
      <c r="BI1214" s="139">
        <f>IF(N1214="nulová",J1214,0)</f>
        <v>0</v>
      </c>
      <c r="BJ1214" s="17" t="s">
        <v>79</v>
      </c>
      <c r="BK1214" s="139">
        <f>ROUND(I1214*H1214,2)</f>
        <v>0</v>
      </c>
      <c r="BL1214" s="17" t="s">
        <v>248</v>
      </c>
      <c r="BM1214" s="138" t="s">
        <v>2125</v>
      </c>
    </row>
    <row r="1215" spans="2:65" s="1" customFormat="1">
      <c r="B1215" s="32"/>
      <c r="D1215" s="140" t="s">
        <v>161</v>
      </c>
      <c r="F1215" s="141" t="s">
        <v>2126</v>
      </c>
      <c r="I1215" s="142"/>
      <c r="L1215" s="32"/>
      <c r="M1215" s="143"/>
      <c r="T1215" s="53"/>
      <c r="AT1215" s="17" t="s">
        <v>161</v>
      </c>
      <c r="AU1215" s="17" t="s">
        <v>81</v>
      </c>
    </row>
    <row r="1216" spans="2:65" s="11" customFormat="1" ht="22.8" customHeight="1">
      <c r="B1216" s="115"/>
      <c r="D1216" s="116" t="s">
        <v>70</v>
      </c>
      <c r="E1216" s="125" t="s">
        <v>2127</v>
      </c>
      <c r="F1216" s="125" t="s">
        <v>2128</v>
      </c>
      <c r="I1216" s="118"/>
      <c r="J1216" s="126">
        <f>BK1216</f>
        <v>0</v>
      </c>
      <c r="L1216" s="115"/>
      <c r="M1216" s="120"/>
      <c r="P1216" s="121">
        <f>SUM(P1217:P1250)</f>
        <v>0</v>
      </c>
      <c r="R1216" s="121">
        <f>SUM(R1217:R1250)</f>
        <v>2.8424302799999994</v>
      </c>
      <c r="T1216" s="122">
        <f>SUM(T1217:T1250)</f>
        <v>0</v>
      </c>
      <c r="AR1216" s="116" t="s">
        <v>81</v>
      </c>
      <c r="AT1216" s="123" t="s">
        <v>70</v>
      </c>
      <c r="AU1216" s="123" t="s">
        <v>79</v>
      </c>
      <c r="AY1216" s="116" t="s">
        <v>152</v>
      </c>
      <c r="BK1216" s="124">
        <f>SUM(BK1217:BK1250)</f>
        <v>0</v>
      </c>
    </row>
    <row r="1217" spans="2:65" s="1" customFormat="1" ht="24.15" customHeight="1">
      <c r="B1217" s="32"/>
      <c r="C1217" s="127" t="s">
        <v>2129</v>
      </c>
      <c r="D1217" s="127" t="s">
        <v>154</v>
      </c>
      <c r="E1217" s="128" t="s">
        <v>2130</v>
      </c>
      <c r="F1217" s="129" t="s">
        <v>2131</v>
      </c>
      <c r="G1217" s="130" t="s">
        <v>157</v>
      </c>
      <c r="H1217" s="131">
        <v>73.2</v>
      </c>
      <c r="I1217" s="132"/>
      <c r="J1217" s="133">
        <f>ROUND(I1217*H1217,2)</f>
        <v>0</v>
      </c>
      <c r="K1217" s="129" t="s">
        <v>158</v>
      </c>
      <c r="L1217" s="32"/>
      <c r="M1217" s="134" t="s">
        <v>19</v>
      </c>
      <c r="N1217" s="135" t="s">
        <v>42</v>
      </c>
      <c r="P1217" s="136">
        <f>O1217*H1217</f>
        <v>0</v>
      </c>
      <c r="Q1217" s="136">
        <v>2.9999999999999997E-4</v>
      </c>
      <c r="R1217" s="136">
        <f>Q1217*H1217</f>
        <v>2.196E-2</v>
      </c>
      <c r="S1217" s="136">
        <v>0</v>
      </c>
      <c r="T1217" s="137">
        <f>S1217*H1217</f>
        <v>0</v>
      </c>
      <c r="AR1217" s="138" t="s">
        <v>248</v>
      </c>
      <c r="AT1217" s="138" t="s">
        <v>154</v>
      </c>
      <c r="AU1217" s="138" t="s">
        <v>81</v>
      </c>
      <c r="AY1217" s="17" t="s">
        <v>152</v>
      </c>
      <c r="BE1217" s="139">
        <f>IF(N1217="základní",J1217,0)</f>
        <v>0</v>
      </c>
      <c r="BF1217" s="139">
        <f>IF(N1217="snížená",J1217,0)</f>
        <v>0</v>
      </c>
      <c r="BG1217" s="139">
        <f>IF(N1217="zákl. přenesená",J1217,0)</f>
        <v>0</v>
      </c>
      <c r="BH1217" s="139">
        <f>IF(N1217="sníž. přenesená",J1217,0)</f>
        <v>0</v>
      </c>
      <c r="BI1217" s="139">
        <f>IF(N1217="nulová",J1217,0)</f>
        <v>0</v>
      </c>
      <c r="BJ1217" s="17" t="s">
        <v>79</v>
      </c>
      <c r="BK1217" s="139">
        <f>ROUND(I1217*H1217,2)</f>
        <v>0</v>
      </c>
      <c r="BL1217" s="17" t="s">
        <v>248</v>
      </c>
      <c r="BM1217" s="138" t="s">
        <v>2132</v>
      </c>
    </row>
    <row r="1218" spans="2:65" s="1" customFormat="1">
      <c r="B1218" s="32"/>
      <c r="D1218" s="140" t="s">
        <v>161</v>
      </c>
      <c r="F1218" s="141" t="s">
        <v>2133</v>
      </c>
      <c r="I1218" s="142"/>
      <c r="L1218" s="32"/>
      <c r="M1218" s="143"/>
      <c r="T1218" s="53"/>
      <c r="AT1218" s="17" t="s">
        <v>161</v>
      </c>
      <c r="AU1218" s="17" t="s">
        <v>81</v>
      </c>
    </row>
    <row r="1219" spans="2:65" s="12" customFormat="1">
      <c r="B1219" s="144"/>
      <c r="D1219" s="145" t="s">
        <v>163</v>
      </c>
      <c r="E1219" s="146" t="s">
        <v>19</v>
      </c>
      <c r="F1219" s="147" t="s">
        <v>2134</v>
      </c>
      <c r="H1219" s="148">
        <v>73.2</v>
      </c>
      <c r="I1219" s="149"/>
      <c r="L1219" s="144"/>
      <c r="M1219" s="150"/>
      <c r="T1219" s="151"/>
      <c r="AT1219" s="146" t="s">
        <v>163</v>
      </c>
      <c r="AU1219" s="146" t="s">
        <v>81</v>
      </c>
      <c r="AV1219" s="12" t="s">
        <v>81</v>
      </c>
      <c r="AW1219" s="12" t="s">
        <v>33</v>
      </c>
      <c r="AX1219" s="12" t="s">
        <v>79</v>
      </c>
      <c r="AY1219" s="146" t="s">
        <v>152</v>
      </c>
    </row>
    <row r="1220" spans="2:65" s="1" customFormat="1" ht="37.799999999999997" customHeight="1">
      <c r="B1220" s="32"/>
      <c r="C1220" s="127" t="s">
        <v>2135</v>
      </c>
      <c r="D1220" s="127" t="s">
        <v>154</v>
      </c>
      <c r="E1220" s="128" t="s">
        <v>2136</v>
      </c>
      <c r="F1220" s="129" t="s">
        <v>2137</v>
      </c>
      <c r="G1220" s="130" t="s">
        <v>157</v>
      </c>
      <c r="H1220" s="131">
        <v>81.12</v>
      </c>
      <c r="I1220" s="132"/>
      <c r="J1220" s="133">
        <f>ROUND(I1220*H1220,2)</f>
        <v>0</v>
      </c>
      <c r="K1220" s="129" t="s">
        <v>158</v>
      </c>
      <c r="L1220" s="32"/>
      <c r="M1220" s="134" t="s">
        <v>19</v>
      </c>
      <c r="N1220" s="135" t="s">
        <v>42</v>
      </c>
      <c r="P1220" s="136">
        <f>O1220*H1220</f>
        <v>0</v>
      </c>
      <c r="Q1220" s="136">
        <v>4.5500000000000002E-3</v>
      </c>
      <c r="R1220" s="136">
        <f>Q1220*H1220</f>
        <v>0.36909600000000004</v>
      </c>
      <c r="S1220" s="136">
        <v>0</v>
      </c>
      <c r="T1220" s="137">
        <f>S1220*H1220</f>
        <v>0</v>
      </c>
      <c r="AR1220" s="138" t="s">
        <v>248</v>
      </c>
      <c r="AT1220" s="138" t="s">
        <v>154</v>
      </c>
      <c r="AU1220" s="138" t="s">
        <v>81</v>
      </c>
      <c r="AY1220" s="17" t="s">
        <v>152</v>
      </c>
      <c r="BE1220" s="139">
        <f>IF(N1220="základní",J1220,0)</f>
        <v>0</v>
      </c>
      <c r="BF1220" s="139">
        <f>IF(N1220="snížená",J1220,0)</f>
        <v>0</v>
      </c>
      <c r="BG1220" s="139">
        <f>IF(N1220="zákl. přenesená",J1220,0)</f>
        <v>0</v>
      </c>
      <c r="BH1220" s="139">
        <f>IF(N1220="sníž. přenesená",J1220,0)</f>
        <v>0</v>
      </c>
      <c r="BI1220" s="139">
        <f>IF(N1220="nulová",J1220,0)</f>
        <v>0</v>
      </c>
      <c r="BJ1220" s="17" t="s">
        <v>79</v>
      </c>
      <c r="BK1220" s="139">
        <f>ROUND(I1220*H1220,2)</f>
        <v>0</v>
      </c>
      <c r="BL1220" s="17" t="s">
        <v>248</v>
      </c>
      <c r="BM1220" s="138" t="s">
        <v>2138</v>
      </c>
    </row>
    <row r="1221" spans="2:65" s="1" customFormat="1">
      <c r="B1221" s="32"/>
      <c r="D1221" s="140" t="s">
        <v>161</v>
      </c>
      <c r="F1221" s="141" t="s">
        <v>2139</v>
      </c>
      <c r="I1221" s="142"/>
      <c r="L1221" s="32"/>
      <c r="M1221" s="143"/>
      <c r="T1221" s="53"/>
      <c r="AT1221" s="17" t="s">
        <v>161</v>
      </c>
      <c r="AU1221" s="17" t="s">
        <v>81</v>
      </c>
    </row>
    <row r="1222" spans="2:65" s="12" customFormat="1">
      <c r="B1222" s="144"/>
      <c r="D1222" s="145" t="s">
        <v>163</v>
      </c>
      <c r="E1222" s="146" t="s">
        <v>19</v>
      </c>
      <c r="F1222" s="147" t="s">
        <v>2140</v>
      </c>
      <c r="H1222" s="148">
        <v>73.2</v>
      </c>
      <c r="I1222" s="149"/>
      <c r="L1222" s="144"/>
      <c r="M1222" s="150"/>
      <c r="T1222" s="151"/>
      <c r="AT1222" s="146" t="s">
        <v>163</v>
      </c>
      <c r="AU1222" s="146" t="s">
        <v>81</v>
      </c>
      <c r="AV1222" s="12" t="s">
        <v>81</v>
      </c>
      <c r="AW1222" s="12" t="s">
        <v>33</v>
      </c>
      <c r="AX1222" s="12" t="s">
        <v>71</v>
      </c>
      <c r="AY1222" s="146" t="s">
        <v>152</v>
      </c>
    </row>
    <row r="1223" spans="2:65" s="12" customFormat="1">
      <c r="B1223" s="144"/>
      <c r="D1223" s="145" t="s">
        <v>163</v>
      </c>
      <c r="E1223" s="146" t="s">
        <v>19</v>
      </c>
      <c r="F1223" s="147" t="s">
        <v>2141</v>
      </c>
      <c r="H1223" s="148">
        <v>7.92</v>
      </c>
      <c r="I1223" s="149"/>
      <c r="L1223" s="144"/>
      <c r="M1223" s="150"/>
      <c r="T1223" s="151"/>
      <c r="AT1223" s="146" t="s">
        <v>163</v>
      </c>
      <c r="AU1223" s="146" t="s">
        <v>81</v>
      </c>
      <c r="AV1223" s="12" t="s">
        <v>81</v>
      </c>
      <c r="AW1223" s="12" t="s">
        <v>33</v>
      </c>
      <c r="AX1223" s="12" t="s">
        <v>71</v>
      </c>
      <c r="AY1223" s="146" t="s">
        <v>152</v>
      </c>
    </row>
    <row r="1224" spans="2:65" s="13" customFormat="1">
      <c r="B1224" s="152"/>
      <c r="D1224" s="145" t="s">
        <v>163</v>
      </c>
      <c r="E1224" s="153" t="s">
        <v>19</v>
      </c>
      <c r="F1224" s="154" t="s">
        <v>281</v>
      </c>
      <c r="H1224" s="155">
        <v>81.12</v>
      </c>
      <c r="I1224" s="156"/>
      <c r="L1224" s="152"/>
      <c r="M1224" s="157"/>
      <c r="T1224" s="158"/>
      <c r="AT1224" s="153" t="s">
        <v>163</v>
      </c>
      <c r="AU1224" s="153" t="s">
        <v>81</v>
      </c>
      <c r="AV1224" s="13" t="s">
        <v>159</v>
      </c>
      <c r="AW1224" s="13" t="s">
        <v>33</v>
      </c>
      <c r="AX1224" s="13" t="s">
        <v>79</v>
      </c>
      <c r="AY1224" s="153" t="s">
        <v>152</v>
      </c>
    </row>
    <row r="1225" spans="2:65" s="1" customFormat="1" ht="37.799999999999997" customHeight="1">
      <c r="B1225" s="32"/>
      <c r="C1225" s="127" t="s">
        <v>2142</v>
      </c>
      <c r="D1225" s="127" t="s">
        <v>154</v>
      </c>
      <c r="E1225" s="128" t="s">
        <v>2143</v>
      </c>
      <c r="F1225" s="129" t="s">
        <v>2144</v>
      </c>
      <c r="G1225" s="130" t="s">
        <v>344</v>
      </c>
      <c r="H1225" s="131">
        <v>57.45</v>
      </c>
      <c r="I1225" s="132"/>
      <c r="J1225" s="133">
        <f>ROUND(I1225*H1225,2)</f>
        <v>0</v>
      </c>
      <c r="K1225" s="129" t="s">
        <v>158</v>
      </c>
      <c r="L1225" s="32"/>
      <c r="M1225" s="134" t="s">
        <v>19</v>
      </c>
      <c r="N1225" s="135" t="s">
        <v>42</v>
      </c>
      <c r="P1225" s="136">
        <f>O1225*H1225</f>
        <v>0</v>
      </c>
      <c r="Q1225" s="136">
        <v>2.9999999999999997E-4</v>
      </c>
      <c r="R1225" s="136">
        <f>Q1225*H1225</f>
        <v>1.7235E-2</v>
      </c>
      <c r="S1225" s="136">
        <v>0</v>
      </c>
      <c r="T1225" s="137">
        <f>S1225*H1225</f>
        <v>0</v>
      </c>
      <c r="AR1225" s="138" t="s">
        <v>248</v>
      </c>
      <c r="AT1225" s="138" t="s">
        <v>154</v>
      </c>
      <c r="AU1225" s="138" t="s">
        <v>81</v>
      </c>
      <c r="AY1225" s="17" t="s">
        <v>152</v>
      </c>
      <c r="BE1225" s="139">
        <f>IF(N1225="základní",J1225,0)</f>
        <v>0</v>
      </c>
      <c r="BF1225" s="139">
        <f>IF(N1225="snížená",J1225,0)</f>
        <v>0</v>
      </c>
      <c r="BG1225" s="139">
        <f>IF(N1225="zákl. přenesená",J1225,0)</f>
        <v>0</v>
      </c>
      <c r="BH1225" s="139">
        <f>IF(N1225="sníž. přenesená",J1225,0)</f>
        <v>0</v>
      </c>
      <c r="BI1225" s="139">
        <f>IF(N1225="nulová",J1225,0)</f>
        <v>0</v>
      </c>
      <c r="BJ1225" s="17" t="s">
        <v>79</v>
      </c>
      <c r="BK1225" s="139">
        <f>ROUND(I1225*H1225,2)</f>
        <v>0</v>
      </c>
      <c r="BL1225" s="17" t="s">
        <v>248</v>
      </c>
      <c r="BM1225" s="138" t="s">
        <v>2145</v>
      </c>
    </row>
    <row r="1226" spans="2:65" s="1" customFormat="1">
      <c r="B1226" s="32"/>
      <c r="D1226" s="140" t="s">
        <v>161</v>
      </c>
      <c r="F1226" s="141" t="s">
        <v>2146</v>
      </c>
      <c r="I1226" s="142"/>
      <c r="L1226" s="32"/>
      <c r="M1226" s="143"/>
      <c r="T1226" s="53"/>
      <c r="AT1226" s="17" t="s">
        <v>161</v>
      </c>
      <c r="AU1226" s="17" t="s">
        <v>81</v>
      </c>
    </row>
    <row r="1227" spans="2:65" s="12" customFormat="1">
      <c r="B1227" s="144"/>
      <c r="D1227" s="145" t="s">
        <v>163</v>
      </c>
      <c r="E1227" s="146" t="s">
        <v>19</v>
      </c>
      <c r="F1227" s="147" t="s">
        <v>2147</v>
      </c>
      <c r="H1227" s="148">
        <v>11.3</v>
      </c>
      <c r="I1227" s="149"/>
      <c r="L1227" s="144"/>
      <c r="M1227" s="150"/>
      <c r="T1227" s="151"/>
      <c r="AT1227" s="146" t="s">
        <v>163</v>
      </c>
      <c r="AU1227" s="146" t="s">
        <v>81</v>
      </c>
      <c r="AV1227" s="12" t="s">
        <v>81</v>
      </c>
      <c r="AW1227" s="12" t="s">
        <v>33</v>
      </c>
      <c r="AX1227" s="12" t="s">
        <v>71</v>
      </c>
      <c r="AY1227" s="146" t="s">
        <v>152</v>
      </c>
    </row>
    <row r="1228" spans="2:65" s="12" customFormat="1">
      <c r="B1228" s="144"/>
      <c r="D1228" s="145" t="s">
        <v>163</v>
      </c>
      <c r="E1228" s="146" t="s">
        <v>19</v>
      </c>
      <c r="F1228" s="147" t="s">
        <v>2148</v>
      </c>
      <c r="H1228" s="148">
        <v>12</v>
      </c>
      <c r="I1228" s="149"/>
      <c r="L1228" s="144"/>
      <c r="M1228" s="150"/>
      <c r="T1228" s="151"/>
      <c r="AT1228" s="146" t="s">
        <v>163</v>
      </c>
      <c r="AU1228" s="146" t="s">
        <v>81</v>
      </c>
      <c r="AV1228" s="12" t="s">
        <v>81</v>
      </c>
      <c r="AW1228" s="12" t="s">
        <v>33</v>
      </c>
      <c r="AX1228" s="12" t="s">
        <v>71</v>
      </c>
      <c r="AY1228" s="146" t="s">
        <v>152</v>
      </c>
    </row>
    <row r="1229" spans="2:65" s="12" customFormat="1" ht="20.399999999999999">
      <c r="B1229" s="144"/>
      <c r="D1229" s="145" t="s">
        <v>163</v>
      </c>
      <c r="E1229" s="146" t="s">
        <v>19</v>
      </c>
      <c r="F1229" s="147" t="s">
        <v>2149</v>
      </c>
      <c r="H1229" s="148">
        <v>24.15</v>
      </c>
      <c r="I1229" s="149"/>
      <c r="L1229" s="144"/>
      <c r="M1229" s="150"/>
      <c r="T1229" s="151"/>
      <c r="AT1229" s="146" t="s">
        <v>163</v>
      </c>
      <c r="AU1229" s="146" t="s">
        <v>81</v>
      </c>
      <c r="AV1229" s="12" t="s">
        <v>81</v>
      </c>
      <c r="AW1229" s="12" t="s">
        <v>33</v>
      </c>
      <c r="AX1229" s="12" t="s">
        <v>71</v>
      </c>
      <c r="AY1229" s="146" t="s">
        <v>152</v>
      </c>
    </row>
    <row r="1230" spans="2:65" s="12" customFormat="1">
      <c r="B1230" s="144"/>
      <c r="D1230" s="145" t="s">
        <v>163</v>
      </c>
      <c r="E1230" s="146" t="s">
        <v>19</v>
      </c>
      <c r="F1230" s="147" t="s">
        <v>2150</v>
      </c>
      <c r="H1230" s="148">
        <v>10</v>
      </c>
      <c r="I1230" s="149"/>
      <c r="L1230" s="144"/>
      <c r="M1230" s="150"/>
      <c r="T1230" s="151"/>
      <c r="AT1230" s="146" t="s">
        <v>163</v>
      </c>
      <c r="AU1230" s="146" t="s">
        <v>81</v>
      </c>
      <c r="AV1230" s="12" t="s">
        <v>81</v>
      </c>
      <c r="AW1230" s="12" t="s">
        <v>33</v>
      </c>
      <c r="AX1230" s="12" t="s">
        <v>71</v>
      </c>
      <c r="AY1230" s="146" t="s">
        <v>152</v>
      </c>
    </row>
    <row r="1231" spans="2:65" s="13" customFormat="1">
      <c r="B1231" s="152"/>
      <c r="D1231" s="145" t="s">
        <v>163</v>
      </c>
      <c r="E1231" s="153" t="s">
        <v>19</v>
      </c>
      <c r="F1231" s="154" t="s">
        <v>281</v>
      </c>
      <c r="H1231" s="155">
        <v>57.45</v>
      </c>
      <c r="I1231" s="156"/>
      <c r="L1231" s="152"/>
      <c r="M1231" s="157"/>
      <c r="T1231" s="158"/>
      <c r="AT1231" s="153" t="s">
        <v>163</v>
      </c>
      <c r="AU1231" s="153" t="s">
        <v>81</v>
      </c>
      <c r="AV1231" s="13" t="s">
        <v>159</v>
      </c>
      <c r="AW1231" s="13" t="s">
        <v>33</v>
      </c>
      <c r="AX1231" s="13" t="s">
        <v>79</v>
      </c>
      <c r="AY1231" s="153" t="s">
        <v>152</v>
      </c>
    </row>
    <row r="1232" spans="2:65" s="1" customFormat="1" ht="24.15" customHeight="1">
      <c r="B1232" s="32"/>
      <c r="C1232" s="159" t="s">
        <v>2151</v>
      </c>
      <c r="D1232" s="159" t="s">
        <v>301</v>
      </c>
      <c r="E1232" s="160" t="s">
        <v>2152</v>
      </c>
      <c r="F1232" s="161" t="s">
        <v>2153</v>
      </c>
      <c r="G1232" s="162" t="s">
        <v>344</v>
      </c>
      <c r="H1232" s="163">
        <v>58.886000000000003</v>
      </c>
      <c r="I1232" s="164"/>
      <c r="J1232" s="165">
        <f>ROUND(I1232*H1232,2)</f>
        <v>0</v>
      </c>
      <c r="K1232" s="161" t="s">
        <v>158</v>
      </c>
      <c r="L1232" s="166"/>
      <c r="M1232" s="167" t="s">
        <v>19</v>
      </c>
      <c r="N1232" s="168" t="s">
        <v>42</v>
      </c>
      <c r="P1232" s="136">
        <f>O1232*H1232</f>
        <v>0</v>
      </c>
      <c r="Q1232" s="136">
        <v>1.98E-3</v>
      </c>
      <c r="R1232" s="136">
        <f>Q1232*H1232</f>
        <v>0.11659428000000001</v>
      </c>
      <c r="S1232" s="136">
        <v>0</v>
      </c>
      <c r="T1232" s="137">
        <f>S1232*H1232</f>
        <v>0</v>
      </c>
      <c r="AR1232" s="138" t="s">
        <v>357</v>
      </c>
      <c r="AT1232" s="138" t="s">
        <v>301</v>
      </c>
      <c r="AU1232" s="138" t="s">
        <v>81</v>
      </c>
      <c r="AY1232" s="17" t="s">
        <v>152</v>
      </c>
      <c r="BE1232" s="139">
        <f>IF(N1232="základní",J1232,0)</f>
        <v>0</v>
      </c>
      <c r="BF1232" s="139">
        <f>IF(N1232="snížená",J1232,0)</f>
        <v>0</v>
      </c>
      <c r="BG1232" s="139">
        <f>IF(N1232="zákl. přenesená",J1232,0)</f>
        <v>0</v>
      </c>
      <c r="BH1232" s="139">
        <f>IF(N1232="sníž. přenesená",J1232,0)</f>
        <v>0</v>
      </c>
      <c r="BI1232" s="139">
        <f>IF(N1232="nulová",J1232,0)</f>
        <v>0</v>
      </c>
      <c r="BJ1232" s="17" t="s">
        <v>79</v>
      </c>
      <c r="BK1232" s="139">
        <f>ROUND(I1232*H1232,2)</f>
        <v>0</v>
      </c>
      <c r="BL1232" s="17" t="s">
        <v>248</v>
      </c>
      <c r="BM1232" s="138" t="s">
        <v>2154</v>
      </c>
    </row>
    <row r="1233" spans="2:65" s="12" customFormat="1">
      <c r="B1233" s="144"/>
      <c r="D1233" s="145" t="s">
        <v>163</v>
      </c>
      <c r="E1233" s="146" t="s">
        <v>19</v>
      </c>
      <c r="F1233" s="147" t="s">
        <v>2155</v>
      </c>
      <c r="H1233" s="148">
        <v>57.45</v>
      </c>
      <c r="I1233" s="149"/>
      <c r="L1233" s="144"/>
      <c r="M1233" s="150"/>
      <c r="T1233" s="151"/>
      <c r="AT1233" s="146" t="s">
        <v>163</v>
      </c>
      <c r="AU1233" s="146" t="s">
        <v>81</v>
      </c>
      <c r="AV1233" s="12" t="s">
        <v>81</v>
      </c>
      <c r="AW1233" s="12" t="s">
        <v>33</v>
      </c>
      <c r="AX1233" s="12" t="s">
        <v>79</v>
      </c>
      <c r="AY1233" s="146" t="s">
        <v>152</v>
      </c>
    </row>
    <row r="1234" spans="2:65" s="12" customFormat="1">
      <c r="B1234" s="144"/>
      <c r="D1234" s="145" t="s">
        <v>163</v>
      </c>
      <c r="F1234" s="147" t="s">
        <v>2156</v>
      </c>
      <c r="H1234" s="148">
        <v>58.886000000000003</v>
      </c>
      <c r="I1234" s="149"/>
      <c r="L1234" s="144"/>
      <c r="M1234" s="150"/>
      <c r="T1234" s="151"/>
      <c r="AT1234" s="146" t="s">
        <v>163</v>
      </c>
      <c r="AU1234" s="146" t="s">
        <v>81</v>
      </c>
      <c r="AV1234" s="12" t="s">
        <v>81</v>
      </c>
      <c r="AW1234" s="12" t="s">
        <v>4</v>
      </c>
      <c r="AX1234" s="12" t="s">
        <v>79</v>
      </c>
      <c r="AY1234" s="146" t="s">
        <v>152</v>
      </c>
    </row>
    <row r="1235" spans="2:65" s="1" customFormat="1" ht="37.799999999999997" customHeight="1">
      <c r="B1235" s="32"/>
      <c r="C1235" s="127" t="s">
        <v>2157</v>
      </c>
      <c r="D1235" s="127" t="s">
        <v>154</v>
      </c>
      <c r="E1235" s="128" t="s">
        <v>2158</v>
      </c>
      <c r="F1235" s="129" t="s">
        <v>2159</v>
      </c>
      <c r="G1235" s="130" t="s">
        <v>157</v>
      </c>
      <c r="H1235" s="131">
        <v>81.12</v>
      </c>
      <c r="I1235" s="132"/>
      <c r="J1235" s="133">
        <f>ROUND(I1235*H1235,2)</f>
        <v>0</v>
      </c>
      <c r="K1235" s="129" t="s">
        <v>158</v>
      </c>
      <c r="L1235" s="32"/>
      <c r="M1235" s="134" t="s">
        <v>19</v>
      </c>
      <c r="N1235" s="135" t="s">
        <v>42</v>
      </c>
      <c r="P1235" s="136">
        <f>O1235*H1235</f>
        <v>0</v>
      </c>
      <c r="Q1235" s="136">
        <v>6.0000000000000001E-3</v>
      </c>
      <c r="R1235" s="136">
        <f>Q1235*H1235</f>
        <v>0.48672000000000004</v>
      </c>
      <c r="S1235" s="136">
        <v>0</v>
      </c>
      <c r="T1235" s="137">
        <f>S1235*H1235</f>
        <v>0</v>
      </c>
      <c r="AR1235" s="138" t="s">
        <v>248</v>
      </c>
      <c r="AT1235" s="138" t="s">
        <v>154</v>
      </c>
      <c r="AU1235" s="138" t="s">
        <v>81</v>
      </c>
      <c r="AY1235" s="17" t="s">
        <v>152</v>
      </c>
      <c r="BE1235" s="139">
        <f>IF(N1235="základní",J1235,0)</f>
        <v>0</v>
      </c>
      <c r="BF1235" s="139">
        <f>IF(N1235="snížená",J1235,0)</f>
        <v>0</v>
      </c>
      <c r="BG1235" s="139">
        <f>IF(N1235="zákl. přenesená",J1235,0)</f>
        <v>0</v>
      </c>
      <c r="BH1235" s="139">
        <f>IF(N1235="sníž. přenesená",J1235,0)</f>
        <v>0</v>
      </c>
      <c r="BI1235" s="139">
        <f>IF(N1235="nulová",J1235,0)</f>
        <v>0</v>
      </c>
      <c r="BJ1235" s="17" t="s">
        <v>79</v>
      </c>
      <c r="BK1235" s="139">
        <f>ROUND(I1235*H1235,2)</f>
        <v>0</v>
      </c>
      <c r="BL1235" s="17" t="s">
        <v>248</v>
      </c>
      <c r="BM1235" s="138" t="s">
        <v>2160</v>
      </c>
    </row>
    <row r="1236" spans="2:65" s="1" customFormat="1">
      <c r="B1236" s="32"/>
      <c r="D1236" s="140" t="s">
        <v>161</v>
      </c>
      <c r="F1236" s="141" t="s">
        <v>2161</v>
      </c>
      <c r="I1236" s="142"/>
      <c r="L1236" s="32"/>
      <c r="M1236" s="143"/>
      <c r="T1236" s="53"/>
      <c r="AT1236" s="17" t="s">
        <v>161</v>
      </c>
      <c r="AU1236" s="17" t="s">
        <v>81</v>
      </c>
    </row>
    <row r="1237" spans="2:65" s="12" customFormat="1">
      <c r="B1237" s="144"/>
      <c r="D1237" s="145" t="s">
        <v>163</v>
      </c>
      <c r="E1237" s="146" t="s">
        <v>19</v>
      </c>
      <c r="F1237" s="147" t="s">
        <v>2162</v>
      </c>
      <c r="H1237" s="148">
        <v>81.12</v>
      </c>
      <c r="I1237" s="149"/>
      <c r="L1237" s="144"/>
      <c r="M1237" s="150"/>
      <c r="T1237" s="151"/>
      <c r="AT1237" s="146" t="s">
        <v>163</v>
      </c>
      <c r="AU1237" s="146" t="s">
        <v>81</v>
      </c>
      <c r="AV1237" s="12" t="s">
        <v>81</v>
      </c>
      <c r="AW1237" s="12" t="s">
        <v>33</v>
      </c>
      <c r="AX1237" s="12" t="s">
        <v>79</v>
      </c>
      <c r="AY1237" s="146" t="s">
        <v>152</v>
      </c>
    </row>
    <row r="1238" spans="2:65" s="1" customFormat="1" ht="33" customHeight="1">
      <c r="B1238" s="32"/>
      <c r="C1238" s="159" t="s">
        <v>2163</v>
      </c>
      <c r="D1238" s="159" t="s">
        <v>301</v>
      </c>
      <c r="E1238" s="160" t="s">
        <v>2164</v>
      </c>
      <c r="F1238" s="161" t="s">
        <v>2165</v>
      </c>
      <c r="G1238" s="162" t="s">
        <v>157</v>
      </c>
      <c r="H1238" s="163">
        <v>83.147999999999996</v>
      </c>
      <c r="I1238" s="164"/>
      <c r="J1238" s="165">
        <f>ROUND(I1238*H1238,2)</f>
        <v>0</v>
      </c>
      <c r="K1238" s="161" t="s">
        <v>158</v>
      </c>
      <c r="L1238" s="166"/>
      <c r="M1238" s="167" t="s">
        <v>19</v>
      </c>
      <c r="N1238" s="168" t="s">
        <v>42</v>
      </c>
      <c r="P1238" s="136">
        <f>O1238*H1238</f>
        <v>0</v>
      </c>
      <c r="Q1238" s="136">
        <v>2.1999999999999999E-2</v>
      </c>
      <c r="R1238" s="136">
        <f>Q1238*H1238</f>
        <v>1.8292559999999998</v>
      </c>
      <c r="S1238" s="136">
        <v>0</v>
      </c>
      <c r="T1238" s="137">
        <f>S1238*H1238</f>
        <v>0</v>
      </c>
      <c r="AR1238" s="138" t="s">
        <v>357</v>
      </c>
      <c r="AT1238" s="138" t="s">
        <v>301</v>
      </c>
      <c r="AU1238" s="138" t="s">
        <v>81</v>
      </c>
      <c r="AY1238" s="17" t="s">
        <v>152</v>
      </c>
      <c r="BE1238" s="139">
        <f>IF(N1238="základní",J1238,0)</f>
        <v>0</v>
      </c>
      <c r="BF1238" s="139">
        <f>IF(N1238="snížená",J1238,0)</f>
        <v>0</v>
      </c>
      <c r="BG1238" s="139">
        <f>IF(N1238="zákl. přenesená",J1238,0)</f>
        <v>0</v>
      </c>
      <c r="BH1238" s="139">
        <f>IF(N1238="sníž. přenesená",J1238,0)</f>
        <v>0</v>
      </c>
      <c r="BI1238" s="139">
        <f>IF(N1238="nulová",J1238,0)</f>
        <v>0</v>
      </c>
      <c r="BJ1238" s="17" t="s">
        <v>79</v>
      </c>
      <c r="BK1238" s="139">
        <f>ROUND(I1238*H1238,2)</f>
        <v>0</v>
      </c>
      <c r="BL1238" s="17" t="s">
        <v>248</v>
      </c>
      <c r="BM1238" s="138" t="s">
        <v>2166</v>
      </c>
    </row>
    <row r="1239" spans="2:65" s="12" customFormat="1">
      <c r="B1239" s="144"/>
      <c r="D1239" s="145" t="s">
        <v>163</v>
      </c>
      <c r="E1239" s="146" t="s">
        <v>19</v>
      </c>
      <c r="F1239" s="147" t="s">
        <v>2162</v>
      </c>
      <c r="H1239" s="148">
        <v>81.12</v>
      </c>
      <c r="I1239" s="149"/>
      <c r="L1239" s="144"/>
      <c r="M1239" s="150"/>
      <c r="T1239" s="151"/>
      <c r="AT1239" s="146" t="s">
        <v>163</v>
      </c>
      <c r="AU1239" s="146" t="s">
        <v>81</v>
      </c>
      <c r="AV1239" s="12" t="s">
        <v>81</v>
      </c>
      <c r="AW1239" s="12" t="s">
        <v>33</v>
      </c>
      <c r="AX1239" s="12" t="s">
        <v>79</v>
      </c>
      <c r="AY1239" s="146" t="s">
        <v>152</v>
      </c>
    </row>
    <row r="1240" spans="2:65" s="12" customFormat="1">
      <c r="B1240" s="144"/>
      <c r="D1240" s="145" t="s">
        <v>163</v>
      </c>
      <c r="F1240" s="147" t="s">
        <v>2167</v>
      </c>
      <c r="H1240" s="148">
        <v>83.147999999999996</v>
      </c>
      <c r="I1240" s="149"/>
      <c r="L1240" s="144"/>
      <c r="M1240" s="150"/>
      <c r="T1240" s="151"/>
      <c r="AT1240" s="146" t="s">
        <v>163</v>
      </c>
      <c r="AU1240" s="146" t="s">
        <v>81</v>
      </c>
      <c r="AV1240" s="12" t="s">
        <v>81</v>
      </c>
      <c r="AW1240" s="12" t="s">
        <v>4</v>
      </c>
      <c r="AX1240" s="12" t="s">
        <v>79</v>
      </c>
      <c r="AY1240" s="146" t="s">
        <v>152</v>
      </c>
    </row>
    <row r="1241" spans="2:65" s="1" customFormat="1" ht="16.5" customHeight="1">
      <c r="B1241" s="32"/>
      <c r="C1241" s="127" t="s">
        <v>2168</v>
      </c>
      <c r="D1241" s="127" t="s">
        <v>154</v>
      </c>
      <c r="E1241" s="128" t="s">
        <v>2169</v>
      </c>
      <c r="F1241" s="129" t="s">
        <v>2170</v>
      </c>
      <c r="G1241" s="130" t="s">
        <v>344</v>
      </c>
      <c r="H1241" s="131">
        <v>52.3</v>
      </c>
      <c r="I1241" s="132"/>
      <c r="J1241" s="133">
        <f>ROUND(I1241*H1241,2)</f>
        <v>0</v>
      </c>
      <c r="K1241" s="129" t="s">
        <v>158</v>
      </c>
      <c r="L1241" s="32"/>
      <c r="M1241" s="134" t="s">
        <v>19</v>
      </c>
      <c r="N1241" s="135" t="s">
        <v>42</v>
      </c>
      <c r="P1241" s="136">
        <f>O1241*H1241</f>
        <v>0</v>
      </c>
      <c r="Q1241" s="136">
        <v>3.0000000000000001E-5</v>
      </c>
      <c r="R1241" s="136">
        <f>Q1241*H1241</f>
        <v>1.5689999999999999E-3</v>
      </c>
      <c r="S1241" s="136">
        <v>0</v>
      </c>
      <c r="T1241" s="137">
        <f>S1241*H1241</f>
        <v>0</v>
      </c>
      <c r="AR1241" s="138" t="s">
        <v>248</v>
      </c>
      <c r="AT1241" s="138" t="s">
        <v>154</v>
      </c>
      <c r="AU1241" s="138" t="s">
        <v>81</v>
      </c>
      <c r="AY1241" s="17" t="s">
        <v>152</v>
      </c>
      <c r="BE1241" s="139">
        <f>IF(N1241="základní",J1241,0)</f>
        <v>0</v>
      </c>
      <c r="BF1241" s="139">
        <f>IF(N1241="snížená",J1241,0)</f>
        <v>0</v>
      </c>
      <c r="BG1241" s="139">
        <f>IF(N1241="zákl. přenesená",J1241,0)</f>
        <v>0</v>
      </c>
      <c r="BH1241" s="139">
        <f>IF(N1241="sníž. přenesená",J1241,0)</f>
        <v>0</v>
      </c>
      <c r="BI1241" s="139">
        <f>IF(N1241="nulová",J1241,0)</f>
        <v>0</v>
      </c>
      <c r="BJ1241" s="17" t="s">
        <v>79</v>
      </c>
      <c r="BK1241" s="139">
        <f>ROUND(I1241*H1241,2)</f>
        <v>0</v>
      </c>
      <c r="BL1241" s="17" t="s">
        <v>248</v>
      </c>
      <c r="BM1241" s="138" t="s">
        <v>2171</v>
      </c>
    </row>
    <row r="1242" spans="2:65" s="1" customFormat="1">
      <c r="B1242" s="32"/>
      <c r="D1242" s="140" t="s">
        <v>161</v>
      </c>
      <c r="F1242" s="141" t="s">
        <v>2172</v>
      </c>
      <c r="I1242" s="142"/>
      <c r="L1242" s="32"/>
      <c r="M1242" s="143"/>
      <c r="T1242" s="53"/>
      <c r="AT1242" s="17" t="s">
        <v>161</v>
      </c>
      <c r="AU1242" s="17" t="s">
        <v>81</v>
      </c>
    </row>
    <row r="1243" spans="2:65" s="12" customFormat="1">
      <c r="B1243" s="144"/>
      <c r="D1243" s="145" t="s">
        <v>163</v>
      </c>
      <c r="E1243" s="146" t="s">
        <v>19</v>
      </c>
      <c r="F1243" s="147" t="s">
        <v>2173</v>
      </c>
      <c r="H1243" s="148">
        <v>11.4</v>
      </c>
      <c r="I1243" s="149"/>
      <c r="L1243" s="144"/>
      <c r="M1243" s="150"/>
      <c r="T1243" s="151"/>
      <c r="AT1243" s="146" t="s">
        <v>163</v>
      </c>
      <c r="AU1243" s="146" t="s">
        <v>81</v>
      </c>
      <c r="AV1243" s="12" t="s">
        <v>81</v>
      </c>
      <c r="AW1243" s="12" t="s">
        <v>33</v>
      </c>
      <c r="AX1243" s="12" t="s">
        <v>71</v>
      </c>
      <c r="AY1243" s="146" t="s">
        <v>152</v>
      </c>
    </row>
    <row r="1244" spans="2:65" s="12" customFormat="1">
      <c r="B1244" s="144"/>
      <c r="D1244" s="145" t="s">
        <v>163</v>
      </c>
      <c r="E1244" s="146" t="s">
        <v>19</v>
      </c>
      <c r="F1244" s="147" t="s">
        <v>2174</v>
      </c>
      <c r="H1244" s="148">
        <v>9.6</v>
      </c>
      <c r="I1244" s="149"/>
      <c r="L1244" s="144"/>
      <c r="M1244" s="150"/>
      <c r="T1244" s="151"/>
      <c r="AT1244" s="146" t="s">
        <v>163</v>
      </c>
      <c r="AU1244" s="146" t="s">
        <v>81</v>
      </c>
      <c r="AV1244" s="12" t="s">
        <v>81</v>
      </c>
      <c r="AW1244" s="12" t="s">
        <v>33</v>
      </c>
      <c r="AX1244" s="12" t="s">
        <v>71</v>
      </c>
      <c r="AY1244" s="146" t="s">
        <v>152</v>
      </c>
    </row>
    <row r="1245" spans="2:65" s="12" customFormat="1" ht="20.399999999999999">
      <c r="B1245" s="144"/>
      <c r="D1245" s="145" t="s">
        <v>163</v>
      </c>
      <c r="E1245" s="146" t="s">
        <v>19</v>
      </c>
      <c r="F1245" s="147" t="s">
        <v>2175</v>
      </c>
      <c r="H1245" s="148">
        <v>15.25</v>
      </c>
      <c r="I1245" s="149"/>
      <c r="L1245" s="144"/>
      <c r="M1245" s="150"/>
      <c r="T1245" s="151"/>
      <c r="AT1245" s="146" t="s">
        <v>163</v>
      </c>
      <c r="AU1245" s="146" t="s">
        <v>81</v>
      </c>
      <c r="AV1245" s="12" t="s">
        <v>81</v>
      </c>
      <c r="AW1245" s="12" t="s">
        <v>33</v>
      </c>
      <c r="AX1245" s="12" t="s">
        <v>71</v>
      </c>
      <c r="AY1245" s="146" t="s">
        <v>152</v>
      </c>
    </row>
    <row r="1246" spans="2:65" s="12" customFormat="1">
      <c r="B1246" s="144"/>
      <c r="D1246" s="145" t="s">
        <v>163</v>
      </c>
      <c r="E1246" s="146" t="s">
        <v>19</v>
      </c>
      <c r="F1246" s="147" t="s">
        <v>2176</v>
      </c>
      <c r="H1246" s="148">
        <v>4.6500000000000004</v>
      </c>
      <c r="I1246" s="149"/>
      <c r="L1246" s="144"/>
      <c r="M1246" s="150"/>
      <c r="T1246" s="151"/>
      <c r="AT1246" s="146" t="s">
        <v>163</v>
      </c>
      <c r="AU1246" s="146" t="s">
        <v>81</v>
      </c>
      <c r="AV1246" s="12" t="s">
        <v>81</v>
      </c>
      <c r="AW1246" s="12" t="s">
        <v>33</v>
      </c>
      <c r="AX1246" s="12" t="s">
        <v>71</v>
      </c>
      <c r="AY1246" s="146" t="s">
        <v>152</v>
      </c>
    </row>
    <row r="1247" spans="2:65" s="12" customFormat="1">
      <c r="B1247" s="144"/>
      <c r="D1247" s="145" t="s">
        <v>163</v>
      </c>
      <c r="E1247" s="146" t="s">
        <v>19</v>
      </c>
      <c r="F1247" s="147" t="s">
        <v>2177</v>
      </c>
      <c r="H1247" s="148">
        <v>11.4</v>
      </c>
      <c r="I1247" s="149"/>
      <c r="L1247" s="144"/>
      <c r="M1247" s="150"/>
      <c r="T1247" s="151"/>
      <c r="AT1247" s="146" t="s">
        <v>163</v>
      </c>
      <c r="AU1247" s="146" t="s">
        <v>81</v>
      </c>
      <c r="AV1247" s="12" t="s">
        <v>81</v>
      </c>
      <c r="AW1247" s="12" t="s">
        <v>33</v>
      </c>
      <c r="AX1247" s="12" t="s">
        <v>71</v>
      </c>
      <c r="AY1247" s="146" t="s">
        <v>152</v>
      </c>
    </row>
    <row r="1248" spans="2:65" s="13" customFormat="1">
      <c r="B1248" s="152"/>
      <c r="D1248" s="145" t="s">
        <v>163</v>
      </c>
      <c r="E1248" s="153" t="s">
        <v>19</v>
      </c>
      <c r="F1248" s="154" t="s">
        <v>281</v>
      </c>
      <c r="H1248" s="155">
        <v>52.3</v>
      </c>
      <c r="I1248" s="156"/>
      <c r="L1248" s="152"/>
      <c r="M1248" s="157"/>
      <c r="T1248" s="158"/>
      <c r="AT1248" s="153" t="s">
        <v>163</v>
      </c>
      <c r="AU1248" s="153" t="s">
        <v>81</v>
      </c>
      <c r="AV1248" s="13" t="s">
        <v>159</v>
      </c>
      <c r="AW1248" s="13" t="s">
        <v>33</v>
      </c>
      <c r="AX1248" s="13" t="s">
        <v>79</v>
      </c>
      <c r="AY1248" s="153" t="s">
        <v>152</v>
      </c>
    </row>
    <row r="1249" spans="2:65" s="1" customFormat="1" ht="55.5" customHeight="1">
      <c r="B1249" s="32"/>
      <c r="C1249" s="127" t="s">
        <v>2178</v>
      </c>
      <c r="D1249" s="127" t="s">
        <v>154</v>
      </c>
      <c r="E1249" s="128" t="s">
        <v>2179</v>
      </c>
      <c r="F1249" s="129" t="s">
        <v>2180</v>
      </c>
      <c r="G1249" s="130" t="s">
        <v>220</v>
      </c>
      <c r="H1249" s="131">
        <v>2.8420000000000001</v>
      </c>
      <c r="I1249" s="132"/>
      <c r="J1249" s="133">
        <f>ROUND(I1249*H1249,2)</f>
        <v>0</v>
      </c>
      <c r="K1249" s="129" t="s">
        <v>158</v>
      </c>
      <c r="L1249" s="32"/>
      <c r="M1249" s="134" t="s">
        <v>19</v>
      </c>
      <c r="N1249" s="135" t="s">
        <v>42</v>
      </c>
      <c r="P1249" s="136">
        <f>O1249*H1249</f>
        <v>0</v>
      </c>
      <c r="Q1249" s="136">
        <v>0</v>
      </c>
      <c r="R1249" s="136">
        <f>Q1249*H1249</f>
        <v>0</v>
      </c>
      <c r="S1249" s="136">
        <v>0</v>
      </c>
      <c r="T1249" s="137">
        <f>S1249*H1249</f>
        <v>0</v>
      </c>
      <c r="AR1249" s="138" t="s">
        <v>248</v>
      </c>
      <c r="AT1249" s="138" t="s">
        <v>154</v>
      </c>
      <c r="AU1249" s="138" t="s">
        <v>81</v>
      </c>
      <c r="AY1249" s="17" t="s">
        <v>152</v>
      </c>
      <c r="BE1249" s="139">
        <f>IF(N1249="základní",J1249,0)</f>
        <v>0</v>
      </c>
      <c r="BF1249" s="139">
        <f>IF(N1249="snížená",J1249,0)</f>
        <v>0</v>
      </c>
      <c r="BG1249" s="139">
        <f>IF(N1249="zákl. přenesená",J1249,0)</f>
        <v>0</v>
      </c>
      <c r="BH1249" s="139">
        <f>IF(N1249="sníž. přenesená",J1249,0)</f>
        <v>0</v>
      </c>
      <c r="BI1249" s="139">
        <f>IF(N1249="nulová",J1249,0)</f>
        <v>0</v>
      </c>
      <c r="BJ1249" s="17" t="s">
        <v>79</v>
      </c>
      <c r="BK1249" s="139">
        <f>ROUND(I1249*H1249,2)</f>
        <v>0</v>
      </c>
      <c r="BL1249" s="17" t="s">
        <v>248</v>
      </c>
      <c r="BM1249" s="138" t="s">
        <v>2181</v>
      </c>
    </row>
    <row r="1250" spans="2:65" s="1" customFormat="1">
      <c r="B1250" s="32"/>
      <c r="D1250" s="140" t="s">
        <v>161</v>
      </c>
      <c r="F1250" s="141" t="s">
        <v>2182</v>
      </c>
      <c r="I1250" s="142"/>
      <c r="L1250" s="32"/>
      <c r="M1250" s="143"/>
      <c r="T1250" s="53"/>
      <c r="AT1250" s="17" t="s">
        <v>161</v>
      </c>
      <c r="AU1250" s="17" t="s">
        <v>81</v>
      </c>
    </row>
    <row r="1251" spans="2:65" s="11" customFormat="1" ht="22.8" customHeight="1">
      <c r="B1251" s="115"/>
      <c r="D1251" s="116" t="s">
        <v>70</v>
      </c>
      <c r="E1251" s="125" t="s">
        <v>2183</v>
      </c>
      <c r="F1251" s="125" t="s">
        <v>2184</v>
      </c>
      <c r="I1251" s="118"/>
      <c r="J1251" s="126">
        <f>BK1251</f>
        <v>0</v>
      </c>
      <c r="L1251" s="115"/>
      <c r="M1251" s="120"/>
      <c r="P1251" s="121">
        <f>SUM(P1252:P1273)</f>
        <v>0</v>
      </c>
      <c r="R1251" s="121">
        <f>SUM(R1252:R1273)</f>
        <v>1.7993999999999999</v>
      </c>
      <c r="T1251" s="122">
        <f>SUM(T1252:T1273)</f>
        <v>0</v>
      </c>
      <c r="AR1251" s="116" t="s">
        <v>81</v>
      </c>
      <c r="AT1251" s="123" t="s">
        <v>70</v>
      </c>
      <c r="AU1251" s="123" t="s">
        <v>79</v>
      </c>
      <c r="AY1251" s="116" t="s">
        <v>152</v>
      </c>
      <c r="BK1251" s="124">
        <f>SUM(BK1252:BK1273)</f>
        <v>0</v>
      </c>
    </row>
    <row r="1252" spans="2:65" s="1" customFormat="1" ht="24.15" customHeight="1">
      <c r="B1252" s="32"/>
      <c r="C1252" s="127" t="s">
        <v>2185</v>
      </c>
      <c r="D1252" s="127" t="s">
        <v>154</v>
      </c>
      <c r="E1252" s="128" t="s">
        <v>2186</v>
      </c>
      <c r="F1252" s="129" t="s">
        <v>2187</v>
      </c>
      <c r="G1252" s="130" t="s">
        <v>157</v>
      </c>
      <c r="H1252" s="131">
        <v>198.6</v>
      </c>
      <c r="I1252" s="132"/>
      <c r="J1252" s="133">
        <f>ROUND(I1252*H1252,2)</f>
        <v>0</v>
      </c>
      <c r="K1252" s="129" t="s">
        <v>158</v>
      </c>
      <c r="L1252" s="32"/>
      <c r="M1252" s="134" t="s">
        <v>19</v>
      </c>
      <c r="N1252" s="135" t="s">
        <v>42</v>
      </c>
      <c r="P1252" s="136">
        <f>O1252*H1252</f>
        <v>0</v>
      </c>
      <c r="Q1252" s="136">
        <v>0</v>
      </c>
      <c r="R1252" s="136">
        <f>Q1252*H1252</f>
        <v>0</v>
      </c>
      <c r="S1252" s="136">
        <v>0</v>
      </c>
      <c r="T1252" s="137">
        <f>S1252*H1252</f>
        <v>0</v>
      </c>
      <c r="AR1252" s="138" t="s">
        <v>248</v>
      </c>
      <c r="AT1252" s="138" t="s">
        <v>154</v>
      </c>
      <c r="AU1252" s="138" t="s">
        <v>81</v>
      </c>
      <c r="AY1252" s="17" t="s">
        <v>152</v>
      </c>
      <c r="BE1252" s="139">
        <f>IF(N1252="základní",J1252,0)</f>
        <v>0</v>
      </c>
      <c r="BF1252" s="139">
        <f>IF(N1252="snížená",J1252,0)</f>
        <v>0</v>
      </c>
      <c r="BG1252" s="139">
        <f>IF(N1252="zákl. přenesená",J1252,0)</f>
        <v>0</v>
      </c>
      <c r="BH1252" s="139">
        <f>IF(N1252="sníž. přenesená",J1252,0)</f>
        <v>0</v>
      </c>
      <c r="BI1252" s="139">
        <f>IF(N1252="nulová",J1252,0)</f>
        <v>0</v>
      </c>
      <c r="BJ1252" s="17" t="s">
        <v>79</v>
      </c>
      <c r="BK1252" s="139">
        <f>ROUND(I1252*H1252,2)</f>
        <v>0</v>
      </c>
      <c r="BL1252" s="17" t="s">
        <v>248</v>
      </c>
      <c r="BM1252" s="138" t="s">
        <v>2188</v>
      </c>
    </row>
    <row r="1253" spans="2:65" s="1" customFormat="1">
      <c r="B1253" s="32"/>
      <c r="D1253" s="140" t="s">
        <v>161</v>
      </c>
      <c r="F1253" s="141" t="s">
        <v>2189</v>
      </c>
      <c r="I1253" s="142"/>
      <c r="L1253" s="32"/>
      <c r="M1253" s="143"/>
      <c r="T1253" s="53"/>
      <c r="AT1253" s="17" t="s">
        <v>161</v>
      </c>
      <c r="AU1253" s="17" t="s">
        <v>81</v>
      </c>
    </row>
    <row r="1254" spans="2:65" s="12" customFormat="1">
      <c r="B1254" s="144"/>
      <c r="D1254" s="145" t="s">
        <v>163</v>
      </c>
      <c r="E1254" s="146" t="s">
        <v>19</v>
      </c>
      <c r="F1254" s="147" t="s">
        <v>2190</v>
      </c>
      <c r="H1254" s="148">
        <v>198.6</v>
      </c>
      <c r="I1254" s="149"/>
      <c r="L1254" s="144"/>
      <c r="M1254" s="150"/>
      <c r="T1254" s="151"/>
      <c r="AT1254" s="146" t="s">
        <v>163</v>
      </c>
      <c r="AU1254" s="146" t="s">
        <v>81</v>
      </c>
      <c r="AV1254" s="12" t="s">
        <v>81</v>
      </c>
      <c r="AW1254" s="12" t="s">
        <v>33</v>
      </c>
      <c r="AX1254" s="12" t="s">
        <v>79</v>
      </c>
      <c r="AY1254" s="146" t="s">
        <v>152</v>
      </c>
    </row>
    <row r="1255" spans="2:65" s="1" customFormat="1" ht="16.5" customHeight="1">
      <c r="B1255" s="32"/>
      <c r="C1255" s="127" t="s">
        <v>2191</v>
      </c>
      <c r="D1255" s="127" t="s">
        <v>154</v>
      </c>
      <c r="E1255" s="128" t="s">
        <v>2192</v>
      </c>
      <c r="F1255" s="129" t="s">
        <v>2193</v>
      </c>
      <c r="G1255" s="130" t="s">
        <v>344</v>
      </c>
      <c r="H1255" s="131">
        <v>57.6</v>
      </c>
      <c r="I1255" s="132"/>
      <c r="J1255" s="133">
        <f>ROUND(I1255*H1255,2)</f>
        <v>0</v>
      </c>
      <c r="K1255" s="129" t="s">
        <v>158</v>
      </c>
      <c r="L1255" s="32"/>
      <c r="M1255" s="134" t="s">
        <v>19</v>
      </c>
      <c r="N1255" s="135" t="s">
        <v>42</v>
      </c>
      <c r="P1255" s="136">
        <f>O1255*H1255</f>
        <v>0</v>
      </c>
      <c r="Q1255" s="136">
        <v>0</v>
      </c>
      <c r="R1255" s="136">
        <f>Q1255*H1255</f>
        <v>0</v>
      </c>
      <c r="S1255" s="136">
        <v>0</v>
      </c>
      <c r="T1255" s="137">
        <f>S1255*H1255</f>
        <v>0</v>
      </c>
      <c r="AR1255" s="138" t="s">
        <v>248</v>
      </c>
      <c r="AT1255" s="138" t="s">
        <v>154</v>
      </c>
      <c r="AU1255" s="138" t="s">
        <v>81</v>
      </c>
      <c r="AY1255" s="17" t="s">
        <v>152</v>
      </c>
      <c r="BE1255" s="139">
        <f>IF(N1255="základní",J1255,0)</f>
        <v>0</v>
      </c>
      <c r="BF1255" s="139">
        <f>IF(N1255="snížená",J1255,0)</f>
        <v>0</v>
      </c>
      <c r="BG1255" s="139">
        <f>IF(N1255="zákl. přenesená",J1255,0)</f>
        <v>0</v>
      </c>
      <c r="BH1255" s="139">
        <f>IF(N1255="sníž. přenesená",J1255,0)</f>
        <v>0</v>
      </c>
      <c r="BI1255" s="139">
        <f>IF(N1255="nulová",J1255,0)</f>
        <v>0</v>
      </c>
      <c r="BJ1255" s="17" t="s">
        <v>79</v>
      </c>
      <c r="BK1255" s="139">
        <f>ROUND(I1255*H1255,2)</f>
        <v>0</v>
      </c>
      <c r="BL1255" s="17" t="s">
        <v>248</v>
      </c>
      <c r="BM1255" s="138" t="s">
        <v>2194</v>
      </c>
    </row>
    <row r="1256" spans="2:65" s="1" customFormat="1">
      <c r="B1256" s="32"/>
      <c r="D1256" s="140" t="s">
        <v>161</v>
      </c>
      <c r="F1256" s="141" t="s">
        <v>2195</v>
      </c>
      <c r="I1256" s="142"/>
      <c r="L1256" s="32"/>
      <c r="M1256" s="143"/>
      <c r="T1256" s="53"/>
      <c r="AT1256" s="17" t="s">
        <v>161</v>
      </c>
      <c r="AU1256" s="17" t="s">
        <v>81</v>
      </c>
    </row>
    <row r="1257" spans="2:65" s="12" customFormat="1">
      <c r="B1257" s="144"/>
      <c r="D1257" s="145" t="s">
        <v>163</v>
      </c>
      <c r="E1257" s="146" t="s">
        <v>19</v>
      </c>
      <c r="F1257" s="147" t="s">
        <v>2196</v>
      </c>
      <c r="H1257" s="148">
        <v>57.6</v>
      </c>
      <c r="I1257" s="149"/>
      <c r="L1257" s="144"/>
      <c r="M1257" s="150"/>
      <c r="T1257" s="151"/>
      <c r="AT1257" s="146" t="s">
        <v>163</v>
      </c>
      <c r="AU1257" s="146" t="s">
        <v>81</v>
      </c>
      <c r="AV1257" s="12" t="s">
        <v>81</v>
      </c>
      <c r="AW1257" s="12" t="s">
        <v>33</v>
      </c>
      <c r="AX1257" s="12" t="s">
        <v>79</v>
      </c>
      <c r="AY1257" s="146" t="s">
        <v>152</v>
      </c>
    </row>
    <row r="1258" spans="2:65" s="1" customFormat="1" ht="16.5" customHeight="1">
      <c r="B1258" s="32"/>
      <c r="C1258" s="159" t="s">
        <v>2197</v>
      </c>
      <c r="D1258" s="159" t="s">
        <v>301</v>
      </c>
      <c r="E1258" s="160" t="s">
        <v>2198</v>
      </c>
      <c r="F1258" s="161" t="s">
        <v>2199</v>
      </c>
      <c r="G1258" s="162" t="s">
        <v>344</v>
      </c>
      <c r="H1258" s="163">
        <v>60</v>
      </c>
      <c r="I1258" s="164"/>
      <c r="J1258" s="165">
        <f>ROUND(I1258*H1258,2)</f>
        <v>0</v>
      </c>
      <c r="K1258" s="161" t="s">
        <v>158</v>
      </c>
      <c r="L1258" s="166"/>
      <c r="M1258" s="167" t="s">
        <v>19</v>
      </c>
      <c r="N1258" s="168" t="s">
        <v>42</v>
      </c>
      <c r="P1258" s="136">
        <f>O1258*H1258</f>
        <v>0</v>
      </c>
      <c r="Q1258" s="136">
        <v>2.0000000000000001E-4</v>
      </c>
      <c r="R1258" s="136">
        <f>Q1258*H1258</f>
        <v>1.2E-2</v>
      </c>
      <c r="S1258" s="136">
        <v>0</v>
      </c>
      <c r="T1258" s="137">
        <f>S1258*H1258</f>
        <v>0</v>
      </c>
      <c r="AR1258" s="138" t="s">
        <v>357</v>
      </c>
      <c r="AT1258" s="138" t="s">
        <v>301</v>
      </c>
      <c r="AU1258" s="138" t="s">
        <v>81</v>
      </c>
      <c r="AY1258" s="17" t="s">
        <v>152</v>
      </c>
      <c r="BE1258" s="139">
        <f>IF(N1258="základní",J1258,0)</f>
        <v>0</v>
      </c>
      <c r="BF1258" s="139">
        <f>IF(N1258="snížená",J1258,0)</f>
        <v>0</v>
      </c>
      <c r="BG1258" s="139">
        <f>IF(N1258="zákl. přenesená",J1258,0)</f>
        <v>0</v>
      </c>
      <c r="BH1258" s="139">
        <f>IF(N1258="sníž. přenesená",J1258,0)</f>
        <v>0</v>
      </c>
      <c r="BI1258" s="139">
        <f>IF(N1258="nulová",J1258,0)</f>
        <v>0</v>
      </c>
      <c r="BJ1258" s="17" t="s">
        <v>79</v>
      </c>
      <c r="BK1258" s="139">
        <f>ROUND(I1258*H1258,2)</f>
        <v>0</v>
      </c>
      <c r="BL1258" s="17" t="s">
        <v>248</v>
      </c>
      <c r="BM1258" s="138" t="s">
        <v>2200</v>
      </c>
    </row>
    <row r="1259" spans="2:65" s="12" customFormat="1">
      <c r="B1259" s="144"/>
      <c r="D1259" s="145" t="s">
        <v>163</v>
      </c>
      <c r="E1259" s="146" t="s">
        <v>19</v>
      </c>
      <c r="F1259" s="147" t="s">
        <v>547</v>
      </c>
      <c r="H1259" s="148">
        <v>60</v>
      </c>
      <c r="I1259" s="149"/>
      <c r="L1259" s="144"/>
      <c r="M1259" s="150"/>
      <c r="T1259" s="151"/>
      <c r="AT1259" s="146" t="s">
        <v>163</v>
      </c>
      <c r="AU1259" s="146" t="s">
        <v>81</v>
      </c>
      <c r="AV1259" s="12" t="s">
        <v>81</v>
      </c>
      <c r="AW1259" s="12" t="s">
        <v>33</v>
      </c>
      <c r="AX1259" s="12" t="s">
        <v>79</v>
      </c>
      <c r="AY1259" s="146" t="s">
        <v>152</v>
      </c>
    </row>
    <row r="1260" spans="2:65" s="1" customFormat="1" ht="44.25" customHeight="1">
      <c r="B1260" s="32"/>
      <c r="C1260" s="127" t="s">
        <v>2201</v>
      </c>
      <c r="D1260" s="127" t="s">
        <v>154</v>
      </c>
      <c r="E1260" s="128" t="s">
        <v>2202</v>
      </c>
      <c r="F1260" s="129" t="s">
        <v>2203</v>
      </c>
      <c r="G1260" s="130" t="s">
        <v>157</v>
      </c>
      <c r="H1260" s="131">
        <v>198.6</v>
      </c>
      <c r="I1260" s="132"/>
      <c r="J1260" s="133">
        <f>ROUND(I1260*H1260,2)</f>
        <v>0</v>
      </c>
      <c r="K1260" s="129" t="s">
        <v>158</v>
      </c>
      <c r="L1260" s="32"/>
      <c r="M1260" s="134" t="s">
        <v>19</v>
      </c>
      <c r="N1260" s="135" t="s">
        <v>42</v>
      </c>
      <c r="P1260" s="136">
        <f>O1260*H1260</f>
        <v>0</v>
      </c>
      <c r="Q1260" s="136">
        <v>1.3999999999999999E-4</v>
      </c>
      <c r="R1260" s="136">
        <f>Q1260*H1260</f>
        <v>2.7803999999999995E-2</v>
      </c>
      <c r="S1260" s="136">
        <v>0</v>
      </c>
      <c r="T1260" s="137">
        <f>S1260*H1260</f>
        <v>0</v>
      </c>
      <c r="AR1260" s="138" t="s">
        <v>248</v>
      </c>
      <c r="AT1260" s="138" t="s">
        <v>154</v>
      </c>
      <c r="AU1260" s="138" t="s">
        <v>81</v>
      </c>
      <c r="AY1260" s="17" t="s">
        <v>152</v>
      </c>
      <c r="BE1260" s="139">
        <f>IF(N1260="základní",J1260,0)</f>
        <v>0</v>
      </c>
      <c r="BF1260" s="139">
        <f>IF(N1260="snížená",J1260,0)</f>
        <v>0</v>
      </c>
      <c r="BG1260" s="139">
        <f>IF(N1260="zákl. přenesená",J1260,0)</f>
        <v>0</v>
      </c>
      <c r="BH1260" s="139">
        <f>IF(N1260="sníž. přenesená",J1260,0)</f>
        <v>0</v>
      </c>
      <c r="BI1260" s="139">
        <f>IF(N1260="nulová",J1260,0)</f>
        <v>0</v>
      </c>
      <c r="BJ1260" s="17" t="s">
        <v>79</v>
      </c>
      <c r="BK1260" s="139">
        <f>ROUND(I1260*H1260,2)</f>
        <v>0</v>
      </c>
      <c r="BL1260" s="17" t="s">
        <v>248</v>
      </c>
      <c r="BM1260" s="138" t="s">
        <v>2204</v>
      </c>
    </row>
    <row r="1261" spans="2:65" s="1" customFormat="1">
      <c r="B1261" s="32"/>
      <c r="D1261" s="140" t="s">
        <v>161</v>
      </c>
      <c r="F1261" s="141" t="s">
        <v>2205</v>
      </c>
      <c r="I1261" s="142"/>
      <c r="L1261" s="32"/>
      <c r="M1261" s="143"/>
      <c r="T1261" s="53"/>
      <c r="AT1261" s="17" t="s">
        <v>161</v>
      </c>
      <c r="AU1261" s="17" t="s">
        <v>81</v>
      </c>
    </row>
    <row r="1262" spans="2:65" s="12" customFormat="1">
      <c r="B1262" s="144"/>
      <c r="D1262" s="145" t="s">
        <v>163</v>
      </c>
      <c r="E1262" s="146" t="s">
        <v>19</v>
      </c>
      <c r="F1262" s="147" t="s">
        <v>2190</v>
      </c>
      <c r="H1262" s="148">
        <v>198.6</v>
      </c>
      <c r="I1262" s="149"/>
      <c r="L1262" s="144"/>
      <c r="M1262" s="150"/>
      <c r="T1262" s="151"/>
      <c r="AT1262" s="146" t="s">
        <v>163</v>
      </c>
      <c r="AU1262" s="146" t="s">
        <v>81</v>
      </c>
      <c r="AV1262" s="12" t="s">
        <v>81</v>
      </c>
      <c r="AW1262" s="12" t="s">
        <v>33</v>
      </c>
      <c r="AX1262" s="12" t="s">
        <v>79</v>
      </c>
      <c r="AY1262" s="146" t="s">
        <v>152</v>
      </c>
    </row>
    <row r="1263" spans="2:65" s="1" customFormat="1" ht="24.15" customHeight="1">
      <c r="B1263" s="32"/>
      <c r="C1263" s="159" t="s">
        <v>2206</v>
      </c>
      <c r="D1263" s="159" t="s">
        <v>301</v>
      </c>
      <c r="E1263" s="160" t="s">
        <v>2207</v>
      </c>
      <c r="F1263" s="161" t="s">
        <v>2208</v>
      </c>
      <c r="G1263" s="162" t="s">
        <v>157</v>
      </c>
      <c r="H1263" s="163">
        <v>208.53</v>
      </c>
      <c r="I1263" s="164"/>
      <c r="J1263" s="165">
        <f>ROUND(I1263*H1263,2)</f>
        <v>0</v>
      </c>
      <c r="K1263" s="161" t="s">
        <v>158</v>
      </c>
      <c r="L1263" s="166"/>
      <c r="M1263" s="167" t="s">
        <v>19</v>
      </c>
      <c r="N1263" s="168" t="s">
        <v>42</v>
      </c>
      <c r="P1263" s="136">
        <f>O1263*H1263</f>
        <v>0</v>
      </c>
      <c r="Q1263" s="136">
        <v>8.0000000000000002E-3</v>
      </c>
      <c r="R1263" s="136">
        <f>Q1263*H1263</f>
        <v>1.6682399999999999</v>
      </c>
      <c r="S1263" s="136">
        <v>0</v>
      </c>
      <c r="T1263" s="137">
        <f>S1263*H1263</f>
        <v>0</v>
      </c>
      <c r="AR1263" s="138" t="s">
        <v>357</v>
      </c>
      <c r="AT1263" s="138" t="s">
        <v>301</v>
      </c>
      <c r="AU1263" s="138" t="s">
        <v>81</v>
      </c>
      <c r="AY1263" s="17" t="s">
        <v>152</v>
      </c>
      <c r="BE1263" s="139">
        <f>IF(N1263="základní",J1263,0)</f>
        <v>0</v>
      </c>
      <c r="BF1263" s="139">
        <f>IF(N1263="snížená",J1263,0)</f>
        <v>0</v>
      </c>
      <c r="BG1263" s="139">
        <f>IF(N1263="zákl. přenesená",J1263,0)</f>
        <v>0</v>
      </c>
      <c r="BH1263" s="139">
        <f>IF(N1263="sníž. přenesená",J1263,0)</f>
        <v>0</v>
      </c>
      <c r="BI1263" s="139">
        <f>IF(N1263="nulová",J1263,0)</f>
        <v>0</v>
      </c>
      <c r="BJ1263" s="17" t="s">
        <v>79</v>
      </c>
      <c r="BK1263" s="139">
        <f>ROUND(I1263*H1263,2)</f>
        <v>0</v>
      </c>
      <c r="BL1263" s="17" t="s">
        <v>248</v>
      </c>
      <c r="BM1263" s="138" t="s">
        <v>2209</v>
      </c>
    </row>
    <row r="1264" spans="2:65" s="12" customFormat="1">
      <c r="B1264" s="144"/>
      <c r="D1264" s="145" t="s">
        <v>163</v>
      </c>
      <c r="E1264" s="146" t="s">
        <v>19</v>
      </c>
      <c r="F1264" s="147" t="s">
        <v>2190</v>
      </c>
      <c r="H1264" s="148">
        <v>198.6</v>
      </c>
      <c r="I1264" s="149"/>
      <c r="L1264" s="144"/>
      <c r="M1264" s="150"/>
      <c r="T1264" s="151"/>
      <c r="AT1264" s="146" t="s">
        <v>163</v>
      </c>
      <c r="AU1264" s="146" t="s">
        <v>81</v>
      </c>
      <c r="AV1264" s="12" t="s">
        <v>81</v>
      </c>
      <c r="AW1264" s="12" t="s">
        <v>33</v>
      </c>
      <c r="AX1264" s="12" t="s">
        <v>79</v>
      </c>
      <c r="AY1264" s="146" t="s">
        <v>152</v>
      </c>
    </row>
    <row r="1265" spans="2:65" s="12" customFormat="1">
      <c r="B1265" s="144"/>
      <c r="D1265" s="145" t="s">
        <v>163</v>
      </c>
      <c r="F1265" s="147" t="s">
        <v>2210</v>
      </c>
      <c r="H1265" s="148">
        <v>208.53</v>
      </c>
      <c r="I1265" s="149"/>
      <c r="L1265" s="144"/>
      <c r="M1265" s="150"/>
      <c r="T1265" s="151"/>
      <c r="AT1265" s="146" t="s">
        <v>163</v>
      </c>
      <c r="AU1265" s="146" t="s">
        <v>81</v>
      </c>
      <c r="AV1265" s="12" t="s">
        <v>81</v>
      </c>
      <c r="AW1265" s="12" t="s">
        <v>4</v>
      </c>
      <c r="AX1265" s="12" t="s">
        <v>79</v>
      </c>
      <c r="AY1265" s="146" t="s">
        <v>152</v>
      </c>
    </row>
    <row r="1266" spans="2:65" s="1" customFormat="1" ht="24.15" customHeight="1">
      <c r="B1266" s="32"/>
      <c r="C1266" s="127" t="s">
        <v>2211</v>
      </c>
      <c r="D1266" s="127" t="s">
        <v>154</v>
      </c>
      <c r="E1266" s="128" t="s">
        <v>2212</v>
      </c>
      <c r="F1266" s="129" t="s">
        <v>2213</v>
      </c>
      <c r="G1266" s="130" t="s">
        <v>157</v>
      </c>
      <c r="H1266" s="131">
        <v>198.6</v>
      </c>
      <c r="I1266" s="132"/>
      <c r="J1266" s="133">
        <f>ROUND(I1266*H1266,2)</f>
        <v>0</v>
      </c>
      <c r="K1266" s="129" t="s">
        <v>158</v>
      </c>
      <c r="L1266" s="32"/>
      <c r="M1266" s="134" t="s">
        <v>19</v>
      </c>
      <c r="N1266" s="135" t="s">
        <v>42</v>
      </c>
      <c r="P1266" s="136">
        <f>O1266*H1266</f>
        <v>0</v>
      </c>
      <c r="Q1266" s="136">
        <v>0</v>
      </c>
      <c r="R1266" s="136">
        <f>Q1266*H1266</f>
        <v>0</v>
      </c>
      <c r="S1266" s="136">
        <v>0</v>
      </c>
      <c r="T1266" s="137">
        <f>S1266*H1266</f>
        <v>0</v>
      </c>
      <c r="AR1266" s="138" t="s">
        <v>248</v>
      </c>
      <c r="AT1266" s="138" t="s">
        <v>154</v>
      </c>
      <c r="AU1266" s="138" t="s">
        <v>81</v>
      </c>
      <c r="AY1266" s="17" t="s">
        <v>152</v>
      </c>
      <c r="BE1266" s="139">
        <f>IF(N1266="základní",J1266,0)</f>
        <v>0</v>
      </c>
      <c r="BF1266" s="139">
        <f>IF(N1266="snížená",J1266,0)</f>
        <v>0</v>
      </c>
      <c r="BG1266" s="139">
        <f>IF(N1266="zákl. přenesená",J1266,0)</f>
        <v>0</v>
      </c>
      <c r="BH1266" s="139">
        <f>IF(N1266="sníž. přenesená",J1266,0)</f>
        <v>0</v>
      </c>
      <c r="BI1266" s="139">
        <f>IF(N1266="nulová",J1266,0)</f>
        <v>0</v>
      </c>
      <c r="BJ1266" s="17" t="s">
        <v>79</v>
      </c>
      <c r="BK1266" s="139">
        <f>ROUND(I1266*H1266,2)</f>
        <v>0</v>
      </c>
      <c r="BL1266" s="17" t="s">
        <v>248</v>
      </c>
      <c r="BM1266" s="138" t="s">
        <v>2214</v>
      </c>
    </row>
    <row r="1267" spans="2:65" s="1" customFormat="1">
      <c r="B1267" s="32"/>
      <c r="D1267" s="140" t="s">
        <v>161</v>
      </c>
      <c r="F1267" s="141" t="s">
        <v>2215</v>
      </c>
      <c r="I1267" s="142"/>
      <c r="L1267" s="32"/>
      <c r="M1267" s="143"/>
      <c r="T1267" s="53"/>
      <c r="AT1267" s="17" t="s">
        <v>161</v>
      </c>
      <c r="AU1267" s="17" t="s">
        <v>81</v>
      </c>
    </row>
    <row r="1268" spans="2:65" s="12" customFormat="1">
      <c r="B1268" s="144"/>
      <c r="D1268" s="145" t="s">
        <v>163</v>
      </c>
      <c r="E1268" s="146" t="s">
        <v>19</v>
      </c>
      <c r="F1268" s="147" t="s">
        <v>2190</v>
      </c>
      <c r="H1268" s="148">
        <v>198.6</v>
      </c>
      <c r="I1268" s="149"/>
      <c r="L1268" s="144"/>
      <c r="M1268" s="150"/>
      <c r="T1268" s="151"/>
      <c r="AT1268" s="146" t="s">
        <v>163</v>
      </c>
      <c r="AU1268" s="146" t="s">
        <v>81</v>
      </c>
      <c r="AV1268" s="12" t="s">
        <v>81</v>
      </c>
      <c r="AW1268" s="12" t="s">
        <v>33</v>
      </c>
      <c r="AX1268" s="12" t="s">
        <v>79</v>
      </c>
      <c r="AY1268" s="146" t="s">
        <v>152</v>
      </c>
    </row>
    <row r="1269" spans="2:65" s="1" customFormat="1" ht="16.5" customHeight="1">
      <c r="B1269" s="32"/>
      <c r="C1269" s="159" t="s">
        <v>2216</v>
      </c>
      <c r="D1269" s="159" t="s">
        <v>301</v>
      </c>
      <c r="E1269" s="160" t="s">
        <v>2217</v>
      </c>
      <c r="F1269" s="161" t="s">
        <v>2218</v>
      </c>
      <c r="G1269" s="162" t="s">
        <v>157</v>
      </c>
      <c r="H1269" s="163">
        <v>228.39</v>
      </c>
      <c r="I1269" s="164"/>
      <c r="J1269" s="165">
        <f>ROUND(I1269*H1269,2)</f>
        <v>0</v>
      </c>
      <c r="K1269" s="161" t="s">
        <v>158</v>
      </c>
      <c r="L1269" s="166"/>
      <c r="M1269" s="167" t="s">
        <v>19</v>
      </c>
      <c r="N1269" s="168" t="s">
        <v>42</v>
      </c>
      <c r="P1269" s="136">
        <f>O1269*H1269</f>
        <v>0</v>
      </c>
      <c r="Q1269" s="136">
        <v>4.0000000000000002E-4</v>
      </c>
      <c r="R1269" s="136">
        <f>Q1269*H1269</f>
        <v>9.1355999999999993E-2</v>
      </c>
      <c r="S1269" s="136">
        <v>0</v>
      </c>
      <c r="T1269" s="137">
        <f>S1269*H1269</f>
        <v>0</v>
      </c>
      <c r="AR1269" s="138" t="s">
        <v>357</v>
      </c>
      <c r="AT1269" s="138" t="s">
        <v>301</v>
      </c>
      <c r="AU1269" s="138" t="s">
        <v>81</v>
      </c>
      <c r="AY1269" s="17" t="s">
        <v>152</v>
      </c>
      <c r="BE1269" s="139">
        <f>IF(N1269="základní",J1269,0)</f>
        <v>0</v>
      </c>
      <c r="BF1269" s="139">
        <f>IF(N1269="snížená",J1269,0)</f>
        <v>0</v>
      </c>
      <c r="BG1269" s="139">
        <f>IF(N1269="zákl. přenesená",J1269,0)</f>
        <v>0</v>
      </c>
      <c r="BH1269" s="139">
        <f>IF(N1269="sníž. přenesená",J1269,0)</f>
        <v>0</v>
      </c>
      <c r="BI1269" s="139">
        <f>IF(N1269="nulová",J1269,0)</f>
        <v>0</v>
      </c>
      <c r="BJ1269" s="17" t="s">
        <v>79</v>
      </c>
      <c r="BK1269" s="139">
        <f>ROUND(I1269*H1269,2)</f>
        <v>0</v>
      </c>
      <c r="BL1269" s="17" t="s">
        <v>248</v>
      </c>
      <c r="BM1269" s="138" t="s">
        <v>2219</v>
      </c>
    </row>
    <row r="1270" spans="2:65" s="12" customFormat="1">
      <c r="B1270" s="144"/>
      <c r="D1270" s="145" t="s">
        <v>163</v>
      </c>
      <c r="E1270" s="146" t="s">
        <v>19</v>
      </c>
      <c r="F1270" s="147" t="s">
        <v>2190</v>
      </c>
      <c r="H1270" s="148">
        <v>198.6</v>
      </c>
      <c r="I1270" s="149"/>
      <c r="L1270" s="144"/>
      <c r="M1270" s="150"/>
      <c r="T1270" s="151"/>
      <c r="AT1270" s="146" t="s">
        <v>163</v>
      </c>
      <c r="AU1270" s="146" t="s">
        <v>81</v>
      </c>
      <c r="AV1270" s="12" t="s">
        <v>81</v>
      </c>
      <c r="AW1270" s="12" t="s">
        <v>33</v>
      </c>
      <c r="AX1270" s="12" t="s">
        <v>79</v>
      </c>
      <c r="AY1270" s="146" t="s">
        <v>152</v>
      </c>
    </row>
    <row r="1271" spans="2:65" s="12" customFormat="1">
      <c r="B1271" s="144"/>
      <c r="D1271" s="145" t="s">
        <v>163</v>
      </c>
      <c r="F1271" s="147" t="s">
        <v>2220</v>
      </c>
      <c r="H1271" s="148">
        <v>228.39</v>
      </c>
      <c r="I1271" s="149"/>
      <c r="L1271" s="144"/>
      <c r="M1271" s="150"/>
      <c r="T1271" s="151"/>
      <c r="AT1271" s="146" t="s">
        <v>163</v>
      </c>
      <c r="AU1271" s="146" t="s">
        <v>81</v>
      </c>
      <c r="AV1271" s="12" t="s">
        <v>81</v>
      </c>
      <c r="AW1271" s="12" t="s">
        <v>4</v>
      </c>
      <c r="AX1271" s="12" t="s">
        <v>79</v>
      </c>
      <c r="AY1271" s="146" t="s">
        <v>152</v>
      </c>
    </row>
    <row r="1272" spans="2:65" s="1" customFormat="1" ht="55.5" customHeight="1">
      <c r="B1272" s="32"/>
      <c r="C1272" s="127" t="s">
        <v>2221</v>
      </c>
      <c r="D1272" s="127" t="s">
        <v>154</v>
      </c>
      <c r="E1272" s="128" t="s">
        <v>2222</v>
      </c>
      <c r="F1272" s="129" t="s">
        <v>2223</v>
      </c>
      <c r="G1272" s="130" t="s">
        <v>220</v>
      </c>
      <c r="H1272" s="131">
        <v>1.7989999999999999</v>
      </c>
      <c r="I1272" s="132"/>
      <c r="J1272" s="133">
        <f>ROUND(I1272*H1272,2)</f>
        <v>0</v>
      </c>
      <c r="K1272" s="129" t="s">
        <v>158</v>
      </c>
      <c r="L1272" s="32"/>
      <c r="M1272" s="134" t="s">
        <v>19</v>
      </c>
      <c r="N1272" s="135" t="s">
        <v>42</v>
      </c>
      <c r="P1272" s="136">
        <f>O1272*H1272</f>
        <v>0</v>
      </c>
      <c r="Q1272" s="136">
        <v>0</v>
      </c>
      <c r="R1272" s="136">
        <f>Q1272*H1272</f>
        <v>0</v>
      </c>
      <c r="S1272" s="136">
        <v>0</v>
      </c>
      <c r="T1272" s="137">
        <f>S1272*H1272</f>
        <v>0</v>
      </c>
      <c r="AR1272" s="138" t="s">
        <v>248</v>
      </c>
      <c r="AT1272" s="138" t="s">
        <v>154</v>
      </c>
      <c r="AU1272" s="138" t="s">
        <v>81</v>
      </c>
      <c r="AY1272" s="17" t="s">
        <v>152</v>
      </c>
      <c r="BE1272" s="139">
        <f>IF(N1272="základní",J1272,0)</f>
        <v>0</v>
      </c>
      <c r="BF1272" s="139">
        <f>IF(N1272="snížená",J1272,0)</f>
        <v>0</v>
      </c>
      <c r="BG1272" s="139">
        <f>IF(N1272="zákl. přenesená",J1272,0)</f>
        <v>0</v>
      </c>
      <c r="BH1272" s="139">
        <f>IF(N1272="sníž. přenesená",J1272,0)</f>
        <v>0</v>
      </c>
      <c r="BI1272" s="139">
        <f>IF(N1272="nulová",J1272,0)</f>
        <v>0</v>
      </c>
      <c r="BJ1272" s="17" t="s">
        <v>79</v>
      </c>
      <c r="BK1272" s="139">
        <f>ROUND(I1272*H1272,2)</f>
        <v>0</v>
      </c>
      <c r="BL1272" s="17" t="s">
        <v>248</v>
      </c>
      <c r="BM1272" s="138" t="s">
        <v>2224</v>
      </c>
    </row>
    <row r="1273" spans="2:65" s="1" customFormat="1">
      <c r="B1273" s="32"/>
      <c r="D1273" s="140" t="s">
        <v>161</v>
      </c>
      <c r="F1273" s="141" t="s">
        <v>2225</v>
      </c>
      <c r="I1273" s="142"/>
      <c r="L1273" s="32"/>
      <c r="M1273" s="143"/>
      <c r="T1273" s="53"/>
      <c r="AT1273" s="17" t="s">
        <v>161</v>
      </c>
      <c r="AU1273" s="17" t="s">
        <v>81</v>
      </c>
    </row>
    <row r="1274" spans="2:65" s="11" customFormat="1" ht="22.8" customHeight="1">
      <c r="B1274" s="115"/>
      <c r="D1274" s="116" t="s">
        <v>70</v>
      </c>
      <c r="E1274" s="125" t="s">
        <v>2226</v>
      </c>
      <c r="F1274" s="125" t="s">
        <v>2227</v>
      </c>
      <c r="I1274" s="118"/>
      <c r="J1274" s="126">
        <f>BK1274</f>
        <v>0</v>
      </c>
      <c r="L1274" s="115"/>
      <c r="M1274" s="120"/>
      <c r="P1274" s="121">
        <f>SUM(P1275:P1300)</f>
        <v>0</v>
      </c>
      <c r="R1274" s="121">
        <f>SUM(R1275:R1300)</f>
        <v>1.6866543320000003</v>
      </c>
      <c r="T1274" s="122">
        <f>SUM(T1275:T1300)</f>
        <v>0</v>
      </c>
      <c r="AR1274" s="116" t="s">
        <v>81</v>
      </c>
      <c r="AT1274" s="123" t="s">
        <v>70</v>
      </c>
      <c r="AU1274" s="123" t="s">
        <v>79</v>
      </c>
      <c r="AY1274" s="116" t="s">
        <v>152</v>
      </c>
      <c r="BK1274" s="124">
        <f>SUM(BK1275:BK1300)</f>
        <v>0</v>
      </c>
    </row>
    <row r="1275" spans="2:65" s="1" customFormat="1" ht="24.15" customHeight="1">
      <c r="B1275" s="32"/>
      <c r="C1275" s="127" t="s">
        <v>2228</v>
      </c>
      <c r="D1275" s="127" t="s">
        <v>154</v>
      </c>
      <c r="E1275" s="128" t="s">
        <v>2229</v>
      </c>
      <c r="F1275" s="129" t="s">
        <v>2230</v>
      </c>
      <c r="G1275" s="130" t="s">
        <v>157</v>
      </c>
      <c r="H1275" s="131">
        <v>215.21</v>
      </c>
      <c r="I1275" s="132"/>
      <c r="J1275" s="133">
        <f>ROUND(I1275*H1275,2)</f>
        <v>0</v>
      </c>
      <c r="K1275" s="129" t="s">
        <v>158</v>
      </c>
      <c r="L1275" s="32"/>
      <c r="M1275" s="134" t="s">
        <v>19</v>
      </c>
      <c r="N1275" s="135" t="s">
        <v>42</v>
      </c>
      <c r="P1275" s="136">
        <f>O1275*H1275</f>
        <v>0</v>
      </c>
      <c r="Q1275" s="136">
        <v>3.8800000000000001E-5</v>
      </c>
      <c r="R1275" s="136">
        <f>Q1275*H1275</f>
        <v>8.3501479999999999E-3</v>
      </c>
      <c r="S1275" s="136">
        <v>0</v>
      </c>
      <c r="T1275" s="137">
        <f>S1275*H1275</f>
        <v>0</v>
      </c>
      <c r="AR1275" s="138" t="s">
        <v>248</v>
      </c>
      <c r="AT1275" s="138" t="s">
        <v>154</v>
      </c>
      <c r="AU1275" s="138" t="s">
        <v>81</v>
      </c>
      <c r="AY1275" s="17" t="s">
        <v>152</v>
      </c>
      <c r="BE1275" s="139">
        <f>IF(N1275="základní",J1275,0)</f>
        <v>0</v>
      </c>
      <c r="BF1275" s="139">
        <f>IF(N1275="snížená",J1275,0)</f>
        <v>0</v>
      </c>
      <c r="BG1275" s="139">
        <f>IF(N1275="zákl. přenesená",J1275,0)</f>
        <v>0</v>
      </c>
      <c r="BH1275" s="139">
        <f>IF(N1275="sníž. přenesená",J1275,0)</f>
        <v>0</v>
      </c>
      <c r="BI1275" s="139">
        <f>IF(N1275="nulová",J1275,0)</f>
        <v>0</v>
      </c>
      <c r="BJ1275" s="17" t="s">
        <v>79</v>
      </c>
      <c r="BK1275" s="139">
        <f>ROUND(I1275*H1275,2)</f>
        <v>0</v>
      </c>
      <c r="BL1275" s="17" t="s">
        <v>248</v>
      </c>
      <c r="BM1275" s="138" t="s">
        <v>2231</v>
      </c>
    </row>
    <row r="1276" spans="2:65" s="1" customFormat="1">
      <c r="B1276" s="32"/>
      <c r="D1276" s="140" t="s">
        <v>161</v>
      </c>
      <c r="F1276" s="141" t="s">
        <v>2232</v>
      </c>
      <c r="I1276" s="142"/>
      <c r="L1276" s="32"/>
      <c r="M1276" s="143"/>
      <c r="T1276" s="53"/>
      <c r="AT1276" s="17" t="s">
        <v>161</v>
      </c>
      <c r="AU1276" s="17" t="s">
        <v>81</v>
      </c>
    </row>
    <row r="1277" spans="2:65" s="12" customFormat="1">
      <c r="B1277" s="144"/>
      <c r="D1277" s="145" t="s">
        <v>163</v>
      </c>
      <c r="E1277" s="146" t="s">
        <v>19</v>
      </c>
      <c r="F1277" s="147" t="s">
        <v>2233</v>
      </c>
      <c r="H1277" s="148">
        <v>215.21</v>
      </c>
      <c r="I1277" s="149"/>
      <c r="L1277" s="144"/>
      <c r="M1277" s="150"/>
      <c r="T1277" s="151"/>
      <c r="AT1277" s="146" t="s">
        <v>163</v>
      </c>
      <c r="AU1277" s="146" t="s">
        <v>81</v>
      </c>
      <c r="AV1277" s="12" t="s">
        <v>81</v>
      </c>
      <c r="AW1277" s="12" t="s">
        <v>33</v>
      </c>
      <c r="AX1277" s="12" t="s">
        <v>79</v>
      </c>
      <c r="AY1277" s="146" t="s">
        <v>152</v>
      </c>
    </row>
    <row r="1278" spans="2:65" s="1" customFormat="1" ht="24.15" customHeight="1">
      <c r="B1278" s="32"/>
      <c r="C1278" s="127" t="s">
        <v>2234</v>
      </c>
      <c r="D1278" s="127" t="s">
        <v>154</v>
      </c>
      <c r="E1278" s="128" t="s">
        <v>2235</v>
      </c>
      <c r="F1278" s="129" t="s">
        <v>2236</v>
      </c>
      <c r="G1278" s="130" t="s">
        <v>157</v>
      </c>
      <c r="H1278" s="131">
        <v>157.15</v>
      </c>
      <c r="I1278" s="132"/>
      <c r="J1278" s="133">
        <f>ROUND(I1278*H1278,2)</f>
        <v>0</v>
      </c>
      <c r="K1278" s="129" t="s">
        <v>158</v>
      </c>
      <c r="L1278" s="32"/>
      <c r="M1278" s="134" t="s">
        <v>19</v>
      </c>
      <c r="N1278" s="135" t="s">
        <v>42</v>
      </c>
      <c r="P1278" s="136">
        <f>O1278*H1278</f>
        <v>0</v>
      </c>
      <c r="Q1278" s="136">
        <v>2.9999999999999997E-4</v>
      </c>
      <c r="R1278" s="136">
        <f>Q1278*H1278</f>
        <v>4.7144999999999999E-2</v>
      </c>
      <c r="S1278" s="136">
        <v>0</v>
      </c>
      <c r="T1278" s="137">
        <f>S1278*H1278</f>
        <v>0</v>
      </c>
      <c r="AR1278" s="138" t="s">
        <v>248</v>
      </c>
      <c r="AT1278" s="138" t="s">
        <v>154</v>
      </c>
      <c r="AU1278" s="138" t="s">
        <v>81</v>
      </c>
      <c r="AY1278" s="17" t="s">
        <v>152</v>
      </c>
      <c r="BE1278" s="139">
        <f>IF(N1278="základní",J1278,0)</f>
        <v>0</v>
      </c>
      <c r="BF1278" s="139">
        <f>IF(N1278="snížená",J1278,0)</f>
        <v>0</v>
      </c>
      <c r="BG1278" s="139">
        <f>IF(N1278="zákl. přenesená",J1278,0)</f>
        <v>0</v>
      </c>
      <c r="BH1278" s="139">
        <f>IF(N1278="sníž. přenesená",J1278,0)</f>
        <v>0</v>
      </c>
      <c r="BI1278" s="139">
        <f>IF(N1278="nulová",J1278,0)</f>
        <v>0</v>
      </c>
      <c r="BJ1278" s="17" t="s">
        <v>79</v>
      </c>
      <c r="BK1278" s="139">
        <f>ROUND(I1278*H1278,2)</f>
        <v>0</v>
      </c>
      <c r="BL1278" s="17" t="s">
        <v>248</v>
      </c>
      <c r="BM1278" s="138" t="s">
        <v>2237</v>
      </c>
    </row>
    <row r="1279" spans="2:65" s="1" customFormat="1">
      <c r="B1279" s="32"/>
      <c r="D1279" s="140" t="s">
        <v>161</v>
      </c>
      <c r="F1279" s="141" t="s">
        <v>2238</v>
      </c>
      <c r="I1279" s="142"/>
      <c r="L1279" s="32"/>
      <c r="M1279" s="143"/>
      <c r="T1279" s="53"/>
      <c r="AT1279" s="17" t="s">
        <v>161</v>
      </c>
      <c r="AU1279" s="17" t="s">
        <v>81</v>
      </c>
    </row>
    <row r="1280" spans="2:65" s="12" customFormat="1">
      <c r="B1280" s="144"/>
      <c r="D1280" s="145" t="s">
        <v>163</v>
      </c>
      <c r="E1280" s="146" t="s">
        <v>19</v>
      </c>
      <c r="F1280" s="147" t="s">
        <v>2239</v>
      </c>
      <c r="H1280" s="148">
        <v>157.15</v>
      </c>
      <c r="I1280" s="149"/>
      <c r="L1280" s="144"/>
      <c r="M1280" s="150"/>
      <c r="T1280" s="151"/>
      <c r="AT1280" s="146" t="s">
        <v>163</v>
      </c>
      <c r="AU1280" s="146" t="s">
        <v>81</v>
      </c>
      <c r="AV1280" s="12" t="s">
        <v>81</v>
      </c>
      <c r="AW1280" s="12" t="s">
        <v>33</v>
      </c>
      <c r="AX1280" s="12" t="s">
        <v>79</v>
      </c>
      <c r="AY1280" s="146" t="s">
        <v>152</v>
      </c>
    </row>
    <row r="1281" spans="2:65" s="1" customFormat="1" ht="24.15" customHeight="1">
      <c r="B1281" s="32"/>
      <c r="C1281" s="127" t="s">
        <v>2240</v>
      </c>
      <c r="D1281" s="127" t="s">
        <v>154</v>
      </c>
      <c r="E1281" s="128" t="s">
        <v>2241</v>
      </c>
      <c r="F1281" s="129" t="s">
        <v>2242</v>
      </c>
      <c r="G1281" s="130" t="s">
        <v>157</v>
      </c>
      <c r="H1281" s="131">
        <v>70</v>
      </c>
      <c r="I1281" s="132"/>
      <c r="J1281" s="133">
        <f>ROUND(I1281*H1281,2)</f>
        <v>0</v>
      </c>
      <c r="K1281" s="129" t="s">
        <v>158</v>
      </c>
      <c r="L1281" s="32"/>
      <c r="M1281" s="134" t="s">
        <v>19</v>
      </c>
      <c r="N1281" s="135" t="s">
        <v>42</v>
      </c>
      <c r="P1281" s="136">
        <f>O1281*H1281</f>
        <v>0</v>
      </c>
      <c r="Q1281" s="136">
        <v>5.4000000000000001E-4</v>
      </c>
      <c r="R1281" s="136">
        <f>Q1281*H1281</f>
        <v>3.78E-2</v>
      </c>
      <c r="S1281" s="136">
        <v>0</v>
      </c>
      <c r="T1281" s="137">
        <f>S1281*H1281</f>
        <v>0</v>
      </c>
      <c r="AR1281" s="138" t="s">
        <v>248</v>
      </c>
      <c r="AT1281" s="138" t="s">
        <v>154</v>
      </c>
      <c r="AU1281" s="138" t="s">
        <v>81</v>
      </c>
      <c r="AY1281" s="17" t="s">
        <v>152</v>
      </c>
      <c r="BE1281" s="139">
        <f>IF(N1281="základní",J1281,0)</f>
        <v>0</v>
      </c>
      <c r="BF1281" s="139">
        <f>IF(N1281="snížená",J1281,0)</f>
        <v>0</v>
      </c>
      <c r="BG1281" s="139">
        <f>IF(N1281="zákl. přenesená",J1281,0)</f>
        <v>0</v>
      </c>
      <c r="BH1281" s="139">
        <f>IF(N1281="sníž. přenesená",J1281,0)</f>
        <v>0</v>
      </c>
      <c r="BI1281" s="139">
        <f>IF(N1281="nulová",J1281,0)</f>
        <v>0</v>
      </c>
      <c r="BJ1281" s="17" t="s">
        <v>79</v>
      </c>
      <c r="BK1281" s="139">
        <f>ROUND(I1281*H1281,2)</f>
        <v>0</v>
      </c>
      <c r="BL1281" s="17" t="s">
        <v>248</v>
      </c>
      <c r="BM1281" s="138" t="s">
        <v>2243</v>
      </c>
    </row>
    <row r="1282" spans="2:65" s="1" customFormat="1">
      <c r="B1282" s="32"/>
      <c r="D1282" s="140" t="s">
        <v>161</v>
      </c>
      <c r="F1282" s="141" t="s">
        <v>2244</v>
      </c>
      <c r="I1282" s="142"/>
      <c r="L1282" s="32"/>
      <c r="M1282" s="143"/>
      <c r="T1282" s="53"/>
      <c r="AT1282" s="17" t="s">
        <v>161</v>
      </c>
      <c r="AU1282" s="17" t="s">
        <v>81</v>
      </c>
    </row>
    <row r="1283" spans="2:65" s="12" customFormat="1">
      <c r="B1283" s="144"/>
      <c r="D1283" s="145" t="s">
        <v>163</v>
      </c>
      <c r="E1283" s="146" t="s">
        <v>19</v>
      </c>
      <c r="F1283" s="147" t="s">
        <v>605</v>
      </c>
      <c r="H1283" s="148">
        <v>70</v>
      </c>
      <c r="I1283" s="149"/>
      <c r="L1283" s="144"/>
      <c r="M1283" s="150"/>
      <c r="T1283" s="151"/>
      <c r="AT1283" s="146" t="s">
        <v>163</v>
      </c>
      <c r="AU1283" s="146" t="s">
        <v>81</v>
      </c>
      <c r="AV1283" s="12" t="s">
        <v>81</v>
      </c>
      <c r="AW1283" s="12" t="s">
        <v>33</v>
      </c>
      <c r="AX1283" s="12" t="s">
        <v>79</v>
      </c>
      <c r="AY1283" s="146" t="s">
        <v>152</v>
      </c>
    </row>
    <row r="1284" spans="2:65" s="1" customFormat="1" ht="24.15" customHeight="1">
      <c r="B1284" s="32"/>
      <c r="C1284" s="127" t="s">
        <v>2245</v>
      </c>
      <c r="D1284" s="127" t="s">
        <v>154</v>
      </c>
      <c r="E1284" s="128" t="s">
        <v>2246</v>
      </c>
      <c r="F1284" s="129" t="s">
        <v>2247</v>
      </c>
      <c r="G1284" s="130" t="s">
        <v>157</v>
      </c>
      <c r="H1284" s="131">
        <v>42.35</v>
      </c>
      <c r="I1284" s="132"/>
      <c r="J1284" s="133">
        <f>ROUND(I1284*H1284,2)</f>
        <v>0</v>
      </c>
      <c r="K1284" s="129" t="s">
        <v>158</v>
      </c>
      <c r="L1284" s="32"/>
      <c r="M1284" s="134" t="s">
        <v>19</v>
      </c>
      <c r="N1284" s="135" t="s">
        <v>42</v>
      </c>
      <c r="P1284" s="136">
        <f>O1284*H1284</f>
        <v>0</v>
      </c>
      <c r="Q1284" s="136">
        <v>5.4000000000000003E-3</v>
      </c>
      <c r="R1284" s="136">
        <f>Q1284*H1284</f>
        <v>0.22869000000000003</v>
      </c>
      <c r="S1284" s="136">
        <v>0</v>
      </c>
      <c r="T1284" s="137">
        <f>S1284*H1284</f>
        <v>0</v>
      </c>
      <c r="AR1284" s="138" t="s">
        <v>248</v>
      </c>
      <c r="AT1284" s="138" t="s">
        <v>154</v>
      </c>
      <c r="AU1284" s="138" t="s">
        <v>81</v>
      </c>
      <c r="AY1284" s="17" t="s">
        <v>152</v>
      </c>
      <c r="BE1284" s="139">
        <f>IF(N1284="základní",J1284,0)</f>
        <v>0</v>
      </c>
      <c r="BF1284" s="139">
        <f>IF(N1284="snížená",J1284,0)</f>
        <v>0</v>
      </c>
      <c r="BG1284" s="139">
        <f>IF(N1284="zákl. přenesená",J1284,0)</f>
        <v>0</v>
      </c>
      <c r="BH1284" s="139">
        <f>IF(N1284="sníž. přenesená",J1284,0)</f>
        <v>0</v>
      </c>
      <c r="BI1284" s="139">
        <f>IF(N1284="nulová",J1284,0)</f>
        <v>0</v>
      </c>
      <c r="BJ1284" s="17" t="s">
        <v>79</v>
      </c>
      <c r="BK1284" s="139">
        <f>ROUND(I1284*H1284,2)</f>
        <v>0</v>
      </c>
      <c r="BL1284" s="17" t="s">
        <v>248</v>
      </c>
      <c r="BM1284" s="138" t="s">
        <v>2248</v>
      </c>
    </row>
    <row r="1285" spans="2:65" s="1" customFormat="1">
      <c r="B1285" s="32"/>
      <c r="D1285" s="140" t="s">
        <v>161</v>
      </c>
      <c r="F1285" s="141" t="s">
        <v>2249</v>
      </c>
      <c r="I1285" s="142"/>
      <c r="L1285" s="32"/>
      <c r="M1285" s="143"/>
      <c r="T1285" s="53"/>
      <c r="AT1285" s="17" t="s">
        <v>161</v>
      </c>
      <c r="AU1285" s="17" t="s">
        <v>81</v>
      </c>
    </row>
    <row r="1286" spans="2:65" s="12" customFormat="1">
      <c r="B1286" s="144"/>
      <c r="D1286" s="145" t="s">
        <v>163</v>
      </c>
      <c r="E1286" s="146" t="s">
        <v>19</v>
      </c>
      <c r="F1286" s="147" t="s">
        <v>2250</v>
      </c>
      <c r="H1286" s="148">
        <v>42.35</v>
      </c>
      <c r="I1286" s="149"/>
      <c r="L1286" s="144"/>
      <c r="M1286" s="150"/>
      <c r="T1286" s="151"/>
      <c r="AT1286" s="146" t="s">
        <v>163</v>
      </c>
      <c r="AU1286" s="146" t="s">
        <v>81</v>
      </c>
      <c r="AV1286" s="12" t="s">
        <v>81</v>
      </c>
      <c r="AW1286" s="12" t="s">
        <v>33</v>
      </c>
      <c r="AX1286" s="12" t="s">
        <v>79</v>
      </c>
      <c r="AY1286" s="146" t="s">
        <v>152</v>
      </c>
    </row>
    <row r="1287" spans="2:65" s="1" customFormat="1" ht="24.15" customHeight="1">
      <c r="B1287" s="32"/>
      <c r="C1287" s="127" t="s">
        <v>2251</v>
      </c>
      <c r="D1287" s="127" t="s">
        <v>154</v>
      </c>
      <c r="E1287" s="128" t="s">
        <v>2252</v>
      </c>
      <c r="F1287" s="129" t="s">
        <v>2253</v>
      </c>
      <c r="G1287" s="130" t="s">
        <v>157</v>
      </c>
      <c r="H1287" s="131">
        <v>172.86</v>
      </c>
      <c r="I1287" s="132"/>
      <c r="J1287" s="133">
        <f>ROUND(I1287*H1287,2)</f>
        <v>0</v>
      </c>
      <c r="K1287" s="129" t="s">
        <v>158</v>
      </c>
      <c r="L1287" s="32"/>
      <c r="M1287" s="134" t="s">
        <v>19</v>
      </c>
      <c r="N1287" s="135" t="s">
        <v>42</v>
      </c>
      <c r="P1287" s="136">
        <f>O1287*H1287</f>
        <v>0</v>
      </c>
      <c r="Q1287" s="136">
        <v>5.4000000000000003E-3</v>
      </c>
      <c r="R1287" s="136">
        <f>Q1287*H1287</f>
        <v>0.93344400000000016</v>
      </c>
      <c r="S1287" s="136">
        <v>0</v>
      </c>
      <c r="T1287" s="137">
        <f>S1287*H1287</f>
        <v>0</v>
      </c>
      <c r="AR1287" s="138" t="s">
        <v>248</v>
      </c>
      <c r="AT1287" s="138" t="s">
        <v>154</v>
      </c>
      <c r="AU1287" s="138" t="s">
        <v>81</v>
      </c>
      <c r="AY1287" s="17" t="s">
        <v>152</v>
      </c>
      <c r="BE1287" s="139">
        <f>IF(N1287="základní",J1287,0)</f>
        <v>0</v>
      </c>
      <c r="BF1287" s="139">
        <f>IF(N1287="snížená",J1287,0)</f>
        <v>0</v>
      </c>
      <c r="BG1287" s="139">
        <f>IF(N1287="zákl. přenesená",J1287,0)</f>
        <v>0</v>
      </c>
      <c r="BH1287" s="139">
        <f>IF(N1287="sníž. přenesená",J1287,0)</f>
        <v>0</v>
      </c>
      <c r="BI1287" s="139">
        <f>IF(N1287="nulová",J1287,0)</f>
        <v>0</v>
      </c>
      <c r="BJ1287" s="17" t="s">
        <v>79</v>
      </c>
      <c r="BK1287" s="139">
        <f>ROUND(I1287*H1287,2)</f>
        <v>0</v>
      </c>
      <c r="BL1287" s="17" t="s">
        <v>248</v>
      </c>
      <c r="BM1287" s="138" t="s">
        <v>2254</v>
      </c>
    </row>
    <row r="1288" spans="2:65" s="1" customFormat="1">
      <c r="B1288" s="32"/>
      <c r="D1288" s="140" t="s">
        <v>161</v>
      </c>
      <c r="F1288" s="141" t="s">
        <v>2255</v>
      </c>
      <c r="I1288" s="142"/>
      <c r="L1288" s="32"/>
      <c r="M1288" s="143"/>
      <c r="T1288" s="53"/>
      <c r="AT1288" s="17" t="s">
        <v>161</v>
      </c>
      <c r="AU1288" s="17" t="s">
        <v>81</v>
      </c>
    </row>
    <row r="1289" spans="2:65" s="12" customFormat="1">
      <c r="B1289" s="144"/>
      <c r="D1289" s="145" t="s">
        <v>163</v>
      </c>
      <c r="E1289" s="146" t="s">
        <v>19</v>
      </c>
      <c r="F1289" s="147" t="s">
        <v>2256</v>
      </c>
      <c r="H1289" s="148">
        <v>172.86</v>
      </c>
      <c r="I1289" s="149"/>
      <c r="L1289" s="144"/>
      <c r="M1289" s="150"/>
      <c r="T1289" s="151"/>
      <c r="AT1289" s="146" t="s">
        <v>163</v>
      </c>
      <c r="AU1289" s="146" t="s">
        <v>81</v>
      </c>
      <c r="AV1289" s="12" t="s">
        <v>81</v>
      </c>
      <c r="AW1289" s="12" t="s">
        <v>33</v>
      </c>
      <c r="AX1289" s="12" t="s">
        <v>79</v>
      </c>
      <c r="AY1289" s="146" t="s">
        <v>152</v>
      </c>
    </row>
    <row r="1290" spans="2:65" s="1" customFormat="1" ht="44.25" customHeight="1">
      <c r="B1290" s="32"/>
      <c r="C1290" s="127" t="s">
        <v>2257</v>
      </c>
      <c r="D1290" s="127" t="s">
        <v>154</v>
      </c>
      <c r="E1290" s="128" t="s">
        <v>2258</v>
      </c>
      <c r="F1290" s="129" t="s">
        <v>2259</v>
      </c>
      <c r="G1290" s="130" t="s">
        <v>344</v>
      </c>
      <c r="H1290" s="131">
        <v>124.8</v>
      </c>
      <c r="I1290" s="132"/>
      <c r="J1290" s="133">
        <f>ROUND(I1290*H1290,2)</f>
        <v>0</v>
      </c>
      <c r="K1290" s="129" t="s">
        <v>158</v>
      </c>
      <c r="L1290" s="32"/>
      <c r="M1290" s="134" t="s">
        <v>19</v>
      </c>
      <c r="N1290" s="135" t="s">
        <v>42</v>
      </c>
      <c r="P1290" s="136">
        <f>O1290*H1290</f>
        <v>0</v>
      </c>
      <c r="Q1290" s="136">
        <v>3.4553299999999999E-3</v>
      </c>
      <c r="R1290" s="136">
        <f>Q1290*H1290</f>
        <v>0.43122518399999998</v>
      </c>
      <c r="S1290" s="136">
        <v>0</v>
      </c>
      <c r="T1290" s="137">
        <f>S1290*H1290</f>
        <v>0</v>
      </c>
      <c r="AR1290" s="138" t="s">
        <v>248</v>
      </c>
      <c r="AT1290" s="138" t="s">
        <v>154</v>
      </c>
      <c r="AU1290" s="138" t="s">
        <v>81</v>
      </c>
      <c r="AY1290" s="17" t="s">
        <v>152</v>
      </c>
      <c r="BE1290" s="139">
        <f>IF(N1290="základní",J1290,0)</f>
        <v>0</v>
      </c>
      <c r="BF1290" s="139">
        <f>IF(N1290="snížená",J1290,0)</f>
        <v>0</v>
      </c>
      <c r="BG1290" s="139">
        <f>IF(N1290="zákl. přenesená",J1290,0)</f>
        <v>0</v>
      </c>
      <c r="BH1290" s="139">
        <f>IF(N1290="sníž. přenesená",J1290,0)</f>
        <v>0</v>
      </c>
      <c r="BI1290" s="139">
        <f>IF(N1290="nulová",J1290,0)</f>
        <v>0</v>
      </c>
      <c r="BJ1290" s="17" t="s">
        <v>79</v>
      </c>
      <c r="BK1290" s="139">
        <f>ROUND(I1290*H1290,2)</f>
        <v>0</v>
      </c>
      <c r="BL1290" s="17" t="s">
        <v>248</v>
      </c>
      <c r="BM1290" s="138" t="s">
        <v>2260</v>
      </c>
    </row>
    <row r="1291" spans="2:65" s="1" customFormat="1">
      <c r="B1291" s="32"/>
      <c r="D1291" s="140" t="s">
        <v>161</v>
      </c>
      <c r="F1291" s="141" t="s">
        <v>2261</v>
      </c>
      <c r="I1291" s="142"/>
      <c r="L1291" s="32"/>
      <c r="M1291" s="143"/>
      <c r="T1291" s="53"/>
      <c r="AT1291" s="17" t="s">
        <v>161</v>
      </c>
      <c r="AU1291" s="17" t="s">
        <v>81</v>
      </c>
    </row>
    <row r="1292" spans="2:65" s="12" customFormat="1">
      <c r="B1292" s="144"/>
      <c r="D1292" s="145" t="s">
        <v>163</v>
      </c>
      <c r="E1292" s="146" t="s">
        <v>19</v>
      </c>
      <c r="F1292" s="147" t="s">
        <v>2262</v>
      </c>
      <c r="H1292" s="148">
        <v>9.6</v>
      </c>
      <c r="I1292" s="149"/>
      <c r="L1292" s="144"/>
      <c r="M1292" s="150"/>
      <c r="T1292" s="151"/>
      <c r="AT1292" s="146" t="s">
        <v>163</v>
      </c>
      <c r="AU1292" s="146" t="s">
        <v>81</v>
      </c>
      <c r="AV1292" s="12" t="s">
        <v>81</v>
      </c>
      <c r="AW1292" s="12" t="s">
        <v>33</v>
      </c>
      <c r="AX1292" s="12" t="s">
        <v>71</v>
      </c>
      <c r="AY1292" s="146" t="s">
        <v>152</v>
      </c>
    </row>
    <row r="1293" spans="2:65" s="12" customFormat="1">
      <c r="B1293" s="144"/>
      <c r="D1293" s="145" t="s">
        <v>163</v>
      </c>
      <c r="E1293" s="146" t="s">
        <v>19</v>
      </c>
      <c r="F1293" s="147" t="s">
        <v>2263</v>
      </c>
      <c r="H1293" s="148">
        <v>29.45</v>
      </c>
      <c r="I1293" s="149"/>
      <c r="L1293" s="144"/>
      <c r="M1293" s="150"/>
      <c r="T1293" s="151"/>
      <c r="AT1293" s="146" t="s">
        <v>163</v>
      </c>
      <c r="AU1293" s="146" t="s">
        <v>81</v>
      </c>
      <c r="AV1293" s="12" t="s">
        <v>81</v>
      </c>
      <c r="AW1293" s="12" t="s">
        <v>33</v>
      </c>
      <c r="AX1293" s="12" t="s">
        <v>71</v>
      </c>
      <c r="AY1293" s="146" t="s">
        <v>152</v>
      </c>
    </row>
    <row r="1294" spans="2:65" s="12" customFormat="1">
      <c r="B1294" s="144"/>
      <c r="D1294" s="145" t="s">
        <v>163</v>
      </c>
      <c r="E1294" s="146" t="s">
        <v>19</v>
      </c>
      <c r="F1294" s="147" t="s">
        <v>2264</v>
      </c>
      <c r="H1294" s="148">
        <v>5.5</v>
      </c>
      <c r="I1294" s="149"/>
      <c r="L1294" s="144"/>
      <c r="M1294" s="150"/>
      <c r="T1294" s="151"/>
      <c r="AT1294" s="146" t="s">
        <v>163</v>
      </c>
      <c r="AU1294" s="146" t="s">
        <v>81</v>
      </c>
      <c r="AV1294" s="12" t="s">
        <v>81</v>
      </c>
      <c r="AW1294" s="12" t="s">
        <v>33</v>
      </c>
      <c r="AX1294" s="12" t="s">
        <v>71</v>
      </c>
      <c r="AY1294" s="146" t="s">
        <v>152</v>
      </c>
    </row>
    <row r="1295" spans="2:65" s="12" customFormat="1">
      <c r="B1295" s="144"/>
      <c r="D1295" s="145" t="s">
        <v>163</v>
      </c>
      <c r="E1295" s="146" t="s">
        <v>19</v>
      </c>
      <c r="F1295" s="147" t="s">
        <v>2265</v>
      </c>
      <c r="H1295" s="148">
        <v>12</v>
      </c>
      <c r="I1295" s="149"/>
      <c r="L1295" s="144"/>
      <c r="M1295" s="150"/>
      <c r="T1295" s="151"/>
      <c r="AT1295" s="146" t="s">
        <v>163</v>
      </c>
      <c r="AU1295" s="146" t="s">
        <v>81</v>
      </c>
      <c r="AV1295" s="12" t="s">
        <v>81</v>
      </c>
      <c r="AW1295" s="12" t="s">
        <v>33</v>
      </c>
      <c r="AX1295" s="12" t="s">
        <v>71</v>
      </c>
      <c r="AY1295" s="146" t="s">
        <v>152</v>
      </c>
    </row>
    <row r="1296" spans="2:65" s="12" customFormat="1" ht="40.799999999999997">
      <c r="B1296" s="144"/>
      <c r="D1296" s="145" t="s">
        <v>163</v>
      </c>
      <c r="E1296" s="146" t="s">
        <v>19</v>
      </c>
      <c r="F1296" s="147" t="s">
        <v>2266</v>
      </c>
      <c r="H1296" s="148">
        <v>53.35</v>
      </c>
      <c r="I1296" s="149"/>
      <c r="L1296" s="144"/>
      <c r="M1296" s="150"/>
      <c r="T1296" s="151"/>
      <c r="AT1296" s="146" t="s">
        <v>163</v>
      </c>
      <c r="AU1296" s="146" t="s">
        <v>81</v>
      </c>
      <c r="AV1296" s="12" t="s">
        <v>81</v>
      </c>
      <c r="AW1296" s="12" t="s">
        <v>33</v>
      </c>
      <c r="AX1296" s="12" t="s">
        <v>71</v>
      </c>
      <c r="AY1296" s="146" t="s">
        <v>152</v>
      </c>
    </row>
    <row r="1297" spans="2:65" s="12" customFormat="1">
      <c r="B1297" s="144"/>
      <c r="D1297" s="145" t="s">
        <v>163</v>
      </c>
      <c r="E1297" s="146" t="s">
        <v>19</v>
      </c>
      <c r="F1297" s="147" t="s">
        <v>2267</v>
      </c>
      <c r="H1297" s="148">
        <v>14.9</v>
      </c>
      <c r="I1297" s="149"/>
      <c r="L1297" s="144"/>
      <c r="M1297" s="150"/>
      <c r="T1297" s="151"/>
      <c r="AT1297" s="146" t="s">
        <v>163</v>
      </c>
      <c r="AU1297" s="146" t="s">
        <v>81</v>
      </c>
      <c r="AV1297" s="12" t="s">
        <v>81</v>
      </c>
      <c r="AW1297" s="12" t="s">
        <v>33</v>
      </c>
      <c r="AX1297" s="12" t="s">
        <v>71</v>
      </c>
      <c r="AY1297" s="146" t="s">
        <v>152</v>
      </c>
    </row>
    <row r="1298" spans="2:65" s="13" customFormat="1">
      <c r="B1298" s="152"/>
      <c r="D1298" s="145" t="s">
        <v>163</v>
      </c>
      <c r="E1298" s="153" t="s">
        <v>19</v>
      </c>
      <c r="F1298" s="154" t="s">
        <v>281</v>
      </c>
      <c r="H1298" s="155">
        <v>124.80000000000001</v>
      </c>
      <c r="I1298" s="156"/>
      <c r="L1298" s="152"/>
      <c r="M1298" s="157"/>
      <c r="T1298" s="158"/>
      <c r="AT1298" s="153" t="s">
        <v>163</v>
      </c>
      <c r="AU1298" s="153" t="s">
        <v>81</v>
      </c>
      <c r="AV1298" s="13" t="s">
        <v>159</v>
      </c>
      <c r="AW1298" s="13" t="s">
        <v>33</v>
      </c>
      <c r="AX1298" s="13" t="s">
        <v>79</v>
      </c>
      <c r="AY1298" s="153" t="s">
        <v>152</v>
      </c>
    </row>
    <row r="1299" spans="2:65" s="1" customFormat="1" ht="55.5" customHeight="1">
      <c r="B1299" s="32"/>
      <c r="C1299" s="127" t="s">
        <v>2268</v>
      </c>
      <c r="D1299" s="127" t="s">
        <v>154</v>
      </c>
      <c r="E1299" s="128" t="s">
        <v>2269</v>
      </c>
      <c r="F1299" s="129" t="s">
        <v>2270</v>
      </c>
      <c r="G1299" s="130" t="s">
        <v>220</v>
      </c>
      <c r="H1299" s="131">
        <v>1.6870000000000001</v>
      </c>
      <c r="I1299" s="132"/>
      <c r="J1299" s="133">
        <f>ROUND(I1299*H1299,2)</f>
        <v>0</v>
      </c>
      <c r="K1299" s="129" t="s">
        <v>158</v>
      </c>
      <c r="L1299" s="32"/>
      <c r="M1299" s="134" t="s">
        <v>19</v>
      </c>
      <c r="N1299" s="135" t="s">
        <v>42</v>
      </c>
      <c r="P1299" s="136">
        <f>O1299*H1299</f>
        <v>0</v>
      </c>
      <c r="Q1299" s="136">
        <v>0</v>
      </c>
      <c r="R1299" s="136">
        <f>Q1299*H1299</f>
        <v>0</v>
      </c>
      <c r="S1299" s="136">
        <v>0</v>
      </c>
      <c r="T1299" s="137">
        <f>S1299*H1299</f>
        <v>0</v>
      </c>
      <c r="AR1299" s="138" t="s">
        <v>248</v>
      </c>
      <c r="AT1299" s="138" t="s">
        <v>154</v>
      </c>
      <c r="AU1299" s="138" t="s">
        <v>81</v>
      </c>
      <c r="AY1299" s="17" t="s">
        <v>152</v>
      </c>
      <c r="BE1299" s="139">
        <f>IF(N1299="základní",J1299,0)</f>
        <v>0</v>
      </c>
      <c r="BF1299" s="139">
        <f>IF(N1299="snížená",J1299,0)</f>
        <v>0</v>
      </c>
      <c r="BG1299" s="139">
        <f>IF(N1299="zákl. přenesená",J1299,0)</f>
        <v>0</v>
      </c>
      <c r="BH1299" s="139">
        <f>IF(N1299="sníž. přenesená",J1299,0)</f>
        <v>0</v>
      </c>
      <c r="BI1299" s="139">
        <f>IF(N1299="nulová",J1299,0)</f>
        <v>0</v>
      </c>
      <c r="BJ1299" s="17" t="s">
        <v>79</v>
      </c>
      <c r="BK1299" s="139">
        <f>ROUND(I1299*H1299,2)</f>
        <v>0</v>
      </c>
      <c r="BL1299" s="17" t="s">
        <v>248</v>
      </c>
      <c r="BM1299" s="138" t="s">
        <v>2271</v>
      </c>
    </row>
    <row r="1300" spans="2:65" s="1" customFormat="1">
      <c r="B1300" s="32"/>
      <c r="D1300" s="140" t="s">
        <v>161</v>
      </c>
      <c r="F1300" s="141" t="s">
        <v>2272</v>
      </c>
      <c r="I1300" s="142"/>
      <c r="L1300" s="32"/>
      <c r="M1300" s="143"/>
      <c r="T1300" s="53"/>
      <c r="AT1300" s="17" t="s">
        <v>161</v>
      </c>
      <c r="AU1300" s="17" t="s">
        <v>81</v>
      </c>
    </row>
    <row r="1301" spans="2:65" s="11" customFormat="1" ht="22.8" customHeight="1">
      <c r="B1301" s="115"/>
      <c r="D1301" s="116" t="s">
        <v>70</v>
      </c>
      <c r="E1301" s="125" t="s">
        <v>2273</v>
      </c>
      <c r="F1301" s="125" t="s">
        <v>2274</v>
      </c>
      <c r="I1301" s="118"/>
      <c r="J1301" s="126">
        <f>BK1301</f>
        <v>0</v>
      </c>
      <c r="L1301" s="115"/>
      <c r="M1301" s="120"/>
      <c r="P1301" s="121">
        <f>SUM(P1302:P1336)</f>
        <v>0</v>
      </c>
      <c r="R1301" s="121">
        <f>SUM(R1302:R1336)</f>
        <v>1.93293632</v>
      </c>
      <c r="T1301" s="122">
        <f>SUM(T1302:T1336)</f>
        <v>0</v>
      </c>
      <c r="AR1301" s="116" t="s">
        <v>81</v>
      </c>
      <c r="AT1301" s="123" t="s">
        <v>70</v>
      </c>
      <c r="AU1301" s="123" t="s">
        <v>79</v>
      </c>
      <c r="AY1301" s="116" t="s">
        <v>152</v>
      </c>
      <c r="BK1301" s="124">
        <f>SUM(BK1302:BK1336)</f>
        <v>0</v>
      </c>
    </row>
    <row r="1302" spans="2:65" s="1" customFormat="1" ht="24.15" customHeight="1">
      <c r="B1302" s="32"/>
      <c r="C1302" s="127" t="s">
        <v>2275</v>
      </c>
      <c r="D1302" s="127" t="s">
        <v>154</v>
      </c>
      <c r="E1302" s="128" t="s">
        <v>2276</v>
      </c>
      <c r="F1302" s="129" t="s">
        <v>2277</v>
      </c>
      <c r="G1302" s="130" t="s">
        <v>157</v>
      </c>
      <c r="H1302" s="131">
        <v>91.41</v>
      </c>
      <c r="I1302" s="132"/>
      <c r="J1302" s="133">
        <f>ROUND(I1302*H1302,2)</f>
        <v>0</v>
      </c>
      <c r="K1302" s="129" t="s">
        <v>158</v>
      </c>
      <c r="L1302" s="32"/>
      <c r="M1302" s="134" t="s">
        <v>19</v>
      </c>
      <c r="N1302" s="135" t="s">
        <v>42</v>
      </c>
      <c r="P1302" s="136">
        <f>O1302*H1302</f>
        <v>0</v>
      </c>
      <c r="Q1302" s="136">
        <v>0</v>
      </c>
      <c r="R1302" s="136">
        <f>Q1302*H1302</f>
        <v>0</v>
      </c>
      <c r="S1302" s="136">
        <v>0</v>
      </c>
      <c r="T1302" s="137">
        <f>S1302*H1302</f>
        <v>0</v>
      </c>
      <c r="AR1302" s="138" t="s">
        <v>248</v>
      </c>
      <c r="AT1302" s="138" t="s">
        <v>154</v>
      </c>
      <c r="AU1302" s="138" t="s">
        <v>81</v>
      </c>
      <c r="AY1302" s="17" t="s">
        <v>152</v>
      </c>
      <c r="BE1302" s="139">
        <f>IF(N1302="základní",J1302,0)</f>
        <v>0</v>
      </c>
      <c r="BF1302" s="139">
        <f>IF(N1302="snížená",J1302,0)</f>
        <v>0</v>
      </c>
      <c r="BG1302" s="139">
        <f>IF(N1302="zákl. přenesená",J1302,0)</f>
        <v>0</v>
      </c>
      <c r="BH1302" s="139">
        <f>IF(N1302="sníž. přenesená",J1302,0)</f>
        <v>0</v>
      </c>
      <c r="BI1302" s="139">
        <f>IF(N1302="nulová",J1302,0)</f>
        <v>0</v>
      </c>
      <c r="BJ1302" s="17" t="s">
        <v>79</v>
      </c>
      <c r="BK1302" s="139">
        <f>ROUND(I1302*H1302,2)</f>
        <v>0</v>
      </c>
      <c r="BL1302" s="17" t="s">
        <v>248</v>
      </c>
      <c r="BM1302" s="138" t="s">
        <v>2278</v>
      </c>
    </row>
    <row r="1303" spans="2:65" s="1" customFormat="1">
      <c r="B1303" s="32"/>
      <c r="D1303" s="140" t="s">
        <v>161</v>
      </c>
      <c r="F1303" s="141" t="s">
        <v>2279</v>
      </c>
      <c r="I1303" s="142"/>
      <c r="L1303" s="32"/>
      <c r="M1303" s="143"/>
      <c r="T1303" s="53"/>
      <c r="AT1303" s="17" t="s">
        <v>161</v>
      </c>
      <c r="AU1303" s="17" t="s">
        <v>81</v>
      </c>
    </row>
    <row r="1304" spans="2:65" s="12" customFormat="1">
      <c r="B1304" s="144"/>
      <c r="D1304" s="145" t="s">
        <v>163</v>
      </c>
      <c r="E1304" s="146" t="s">
        <v>19</v>
      </c>
      <c r="F1304" s="147" t="s">
        <v>463</v>
      </c>
      <c r="H1304" s="148">
        <v>18.149999999999999</v>
      </c>
      <c r="I1304" s="149"/>
      <c r="L1304" s="144"/>
      <c r="M1304" s="150"/>
      <c r="T1304" s="151"/>
      <c r="AT1304" s="146" t="s">
        <v>163</v>
      </c>
      <c r="AU1304" s="146" t="s">
        <v>81</v>
      </c>
      <c r="AV1304" s="12" t="s">
        <v>81</v>
      </c>
      <c r="AW1304" s="12" t="s">
        <v>33</v>
      </c>
      <c r="AX1304" s="12" t="s">
        <v>71</v>
      </c>
      <c r="AY1304" s="146" t="s">
        <v>152</v>
      </c>
    </row>
    <row r="1305" spans="2:65" s="12" customFormat="1">
      <c r="B1305" s="144"/>
      <c r="D1305" s="145" t="s">
        <v>163</v>
      </c>
      <c r="E1305" s="146" t="s">
        <v>19</v>
      </c>
      <c r="F1305" s="147" t="s">
        <v>464</v>
      </c>
      <c r="H1305" s="148">
        <v>17.73</v>
      </c>
      <c r="I1305" s="149"/>
      <c r="L1305" s="144"/>
      <c r="M1305" s="150"/>
      <c r="T1305" s="151"/>
      <c r="AT1305" s="146" t="s">
        <v>163</v>
      </c>
      <c r="AU1305" s="146" t="s">
        <v>81</v>
      </c>
      <c r="AV1305" s="12" t="s">
        <v>81</v>
      </c>
      <c r="AW1305" s="12" t="s">
        <v>33</v>
      </c>
      <c r="AX1305" s="12" t="s">
        <v>71</v>
      </c>
      <c r="AY1305" s="146" t="s">
        <v>152</v>
      </c>
    </row>
    <row r="1306" spans="2:65" s="12" customFormat="1" ht="20.399999999999999">
      <c r="B1306" s="144"/>
      <c r="D1306" s="145" t="s">
        <v>163</v>
      </c>
      <c r="E1306" s="146" t="s">
        <v>19</v>
      </c>
      <c r="F1306" s="147" t="s">
        <v>2280</v>
      </c>
      <c r="H1306" s="148">
        <v>16.54</v>
      </c>
      <c r="I1306" s="149"/>
      <c r="L1306" s="144"/>
      <c r="M1306" s="150"/>
      <c r="T1306" s="151"/>
      <c r="AT1306" s="146" t="s">
        <v>163</v>
      </c>
      <c r="AU1306" s="146" t="s">
        <v>81</v>
      </c>
      <c r="AV1306" s="12" t="s">
        <v>81</v>
      </c>
      <c r="AW1306" s="12" t="s">
        <v>33</v>
      </c>
      <c r="AX1306" s="12" t="s">
        <v>71</v>
      </c>
      <c r="AY1306" s="146" t="s">
        <v>152</v>
      </c>
    </row>
    <row r="1307" spans="2:65" s="12" customFormat="1" ht="20.399999999999999">
      <c r="B1307" s="144"/>
      <c r="D1307" s="145" t="s">
        <v>163</v>
      </c>
      <c r="E1307" s="146" t="s">
        <v>19</v>
      </c>
      <c r="F1307" s="147" t="s">
        <v>2281</v>
      </c>
      <c r="H1307" s="148">
        <v>29.225000000000001</v>
      </c>
      <c r="I1307" s="149"/>
      <c r="L1307" s="144"/>
      <c r="M1307" s="150"/>
      <c r="T1307" s="151"/>
      <c r="AT1307" s="146" t="s">
        <v>163</v>
      </c>
      <c r="AU1307" s="146" t="s">
        <v>81</v>
      </c>
      <c r="AV1307" s="12" t="s">
        <v>81</v>
      </c>
      <c r="AW1307" s="12" t="s">
        <v>33</v>
      </c>
      <c r="AX1307" s="12" t="s">
        <v>71</v>
      </c>
      <c r="AY1307" s="146" t="s">
        <v>152</v>
      </c>
    </row>
    <row r="1308" spans="2:65" s="12" customFormat="1">
      <c r="B1308" s="144"/>
      <c r="D1308" s="145" t="s">
        <v>163</v>
      </c>
      <c r="E1308" s="146" t="s">
        <v>19</v>
      </c>
      <c r="F1308" s="147" t="s">
        <v>466</v>
      </c>
      <c r="H1308" s="148">
        <v>9.7650000000000006</v>
      </c>
      <c r="I1308" s="149"/>
      <c r="L1308" s="144"/>
      <c r="M1308" s="150"/>
      <c r="T1308" s="151"/>
      <c r="AT1308" s="146" t="s">
        <v>163</v>
      </c>
      <c r="AU1308" s="146" t="s">
        <v>81</v>
      </c>
      <c r="AV1308" s="12" t="s">
        <v>81</v>
      </c>
      <c r="AW1308" s="12" t="s">
        <v>33</v>
      </c>
      <c r="AX1308" s="12" t="s">
        <v>71</v>
      </c>
      <c r="AY1308" s="146" t="s">
        <v>152</v>
      </c>
    </row>
    <row r="1309" spans="2:65" s="13" customFormat="1">
      <c r="B1309" s="152"/>
      <c r="D1309" s="145" t="s">
        <v>163</v>
      </c>
      <c r="E1309" s="153" t="s">
        <v>19</v>
      </c>
      <c r="F1309" s="154" t="s">
        <v>281</v>
      </c>
      <c r="H1309" s="155">
        <v>91.41</v>
      </c>
      <c r="I1309" s="156"/>
      <c r="L1309" s="152"/>
      <c r="M1309" s="157"/>
      <c r="T1309" s="158"/>
      <c r="AT1309" s="153" t="s">
        <v>163</v>
      </c>
      <c r="AU1309" s="153" t="s">
        <v>81</v>
      </c>
      <c r="AV1309" s="13" t="s">
        <v>159</v>
      </c>
      <c r="AW1309" s="13" t="s">
        <v>33</v>
      </c>
      <c r="AX1309" s="13" t="s">
        <v>79</v>
      </c>
      <c r="AY1309" s="153" t="s">
        <v>152</v>
      </c>
    </row>
    <row r="1310" spans="2:65" s="1" customFormat="1" ht="24.15" customHeight="1">
      <c r="B1310" s="32"/>
      <c r="C1310" s="127" t="s">
        <v>2282</v>
      </c>
      <c r="D1310" s="127" t="s">
        <v>154</v>
      </c>
      <c r="E1310" s="128" t="s">
        <v>2283</v>
      </c>
      <c r="F1310" s="129" t="s">
        <v>2284</v>
      </c>
      <c r="G1310" s="130" t="s">
        <v>157</v>
      </c>
      <c r="H1310" s="131">
        <v>100.518</v>
      </c>
      <c r="I1310" s="132"/>
      <c r="J1310" s="133">
        <f>ROUND(I1310*H1310,2)</f>
        <v>0</v>
      </c>
      <c r="K1310" s="129" t="s">
        <v>158</v>
      </c>
      <c r="L1310" s="32"/>
      <c r="M1310" s="134" t="s">
        <v>19</v>
      </c>
      <c r="N1310" s="135" t="s">
        <v>42</v>
      </c>
      <c r="P1310" s="136">
        <f>O1310*H1310</f>
        <v>0</v>
      </c>
      <c r="Q1310" s="136">
        <v>2.9999999999999997E-4</v>
      </c>
      <c r="R1310" s="136">
        <f>Q1310*H1310</f>
        <v>3.0155399999999999E-2</v>
      </c>
      <c r="S1310" s="136">
        <v>0</v>
      </c>
      <c r="T1310" s="137">
        <f>S1310*H1310</f>
        <v>0</v>
      </c>
      <c r="AR1310" s="138" t="s">
        <v>248</v>
      </c>
      <c r="AT1310" s="138" t="s">
        <v>154</v>
      </c>
      <c r="AU1310" s="138" t="s">
        <v>81</v>
      </c>
      <c r="AY1310" s="17" t="s">
        <v>152</v>
      </c>
      <c r="BE1310" s="139">
        <f>IF(N1310="základní",J1310,0)</f>
        <v>0</v>
      </c>
      <c r="BF1310" s="139">
        <f>IF(N1310="snížená",J1310,0)</f>
        <v>0</v>
      </c>
      <c r="BG1310" s="139">
        <f>IF(N1310="zákl. přenesená",J1310,0)</f>
        <v>0</v>
      </c>
      <c r="BH1310" s="139">
        <f>IF(N1310="sníž. přenesená",J1310,0)</f>
        <v>0</v>
      </c>
      <c r="BI1310" s="139">
        <f>IF(N1310="nulová",J1310,0)</f>
        <v>0</v>
      </c>
      <c r="BJ1310" s="17" t="s">
        <v>79</v>
      </c>
      <c r="BK1310" s="139">
        <f>ROUND(I1310*H1310,2)</f>
        <v>0</v>
      </c>
      <c r="BL1310" s="17" t="s">
        <v>248</v>
      </c>
      <c r="BM1310" s="138" t="s">
        <v>2285</v>
      </c>
    </row>
    <row r="1311" spans="2:65" s="1" customFormat="1">
      <c r="B1311" s="32"/>
      <c r="D1311" s="140" t="s">
        <v>161</v>
      </c>
      <c r="F1311" s="141" t="s">
        <v>2286</v>
      </c>
      <c r="I1311" s="142"/>
      <c r="L1311" s="32"/>
      <c r="M1311" s="143"/>
      <c r="T1311" s="53"/>
      <c r="AT1311" s="17" t="s">
        <v>161</v>
      </c>
      <c r="AU1311" s="17" t="s">
        <v>81</v>
      </c>
    </row>
    <row r="1312" spans="2:65" s="12" customFormat="1">
      <c r="B1312" s="144"/>
      <c r="D1312" s="145" t="s">
        <v>163</v>
      </c>
      <c r="E1312" s="146" t="s">
        <v>19</v>
      </c>
      <c r="F1312" s="147" t="s">
        <v>2287</v>
      </c>
      <c r="H1312" s="148">
        <v>100.518</v>
      </c>
      <c r="I1312" s="149"/>
      <c r="L1312" s="144"/>
      <c r="M1312" s="150"/>
      <c r="T1312" s="151"/>
      <c r="AT1312" s="146" t="s">
        <v>163</v>
      </c>
      <c r="AU1312" s="146" t="s">
        <v>81</v>
      </c>
      <c r="AV1312" s="12" t="s">
        <v>81</v>
      </c>
      <c r="AW1312" s="12" t="s">
        <v>33</v>
      </c>
      <c r="AX1312" s="12" t="s">
        <v>79</v>
      </c>
      <c r="AY1312" s="146" t="s">
        <v>152</v>
      </c>
    </row>
    <row r="1313" spans="2:65" s="1" customFormat="1" ht="24.15" customHeight="1">
      <c r="B1313" s="32"/>
      <c r="C1313" s="127" t="s">
        <v>533</v>
      </c>
      <c r="D1313" s="127" t="s">
        <v>154</v>
      </c>
      <c r="E1313" s="128" t="s">
        <v>2288</v>
      </c>
      <c r="F1313" s="129" t="s">
        <v>2289</v>
      </c>
      <c r="G1313" s="130" t="s">
        <v>157</v>
      </c>
      <c r="H1313" s="131">
        <v>11.34</v>
      </c>
      <c r="I1313" s="132"/>
      <c r="J1313" s="133">
        <f>ROUND(I1313*H1313,2)</f>
        <v>0</v>
      </c>
      <c r="K1313" s="129" t="s">
        <v>158</v>
      </c>
      <c r="L1313" s="32"/>
      <c r="M1313" s="134" t="s">
        <v>19</v>
      </c>
      <c r="N1313" s="135" t="s">
        <v>42</v>
      </c>
      <c r="P1313" s="136">
        <f>O1313*H1313</f>
        <v>0</v>
      </c>
      <c r="Q1313" s="136">
        <v>1.5E-3</v>
      </c>
      <c r="R1313" s="136">
        <f>Q1313*H1313</f>
        <v>1.7010000000000001E-2</v>
      </c>
      <c r="S1313" s="136">
        <v>0</v>
      </c>
      <c r="T1313" s="137">
        <f>S1313*H1313</f>
        <v>0</v>
      </c>
      <c r="AR1313" s="138" t="s">
        <v>248</v>
      </c>
      <c r="AT1313" s="138" t="s">
        <v>154</v>
      </c>
      <c r="AU1313" s="138" t="s">
        <v>81</v>
      </c>
      <c r="AY1313" s="17" t="s">
        <v>152</v>
      </c>
      <c r="BE1313" s="139">
        <f>IF(N1313="základní",J1313,0)</f>
        <v>0</v>
      </c>
      <c r="BF1313" s="139">
        <f>IF(N1313="snížená",J1313,0)</f>
        <v>0</v>
      </c>
      <c r="BG1313" s="139">
        <f>IF(N1313="zákl. přenesená",J1313,0)</f>
        <v>0</v>
      </c>
      <c r="BH1313" s="139">
        <f>IF(N1313="sníž. přenesená",J1313,0)</f>
        <v>0</v>
      </c>
      <c r="BI1313" s="139">
        <f>IF(N1313="nulová",J1313,0)</f>
        <v>0</v>
      </c>
      <c r="BJ1313" s="17" t="s">
        <v>79</v>
      </c>
      <c r="BK1313" s="139">
        <f>ROUND(I1313*H1313,2)</f>
        <v>0</v>
      </c>
      <c r="BL1313" s="17" t="s">
        <v>248</v>
      </c>
      <c r="BM1313" s="138" t="s">
        <v>2290</v>
      </c>
    </row>
    <row r="1314" spans="2:65" s="1" customFormat="1">
      <c r="B1314" s="32"/>
      <c r="D1314" s="140" t="s">
        <v>161</v>
      </c>
      <c r="F1314" s="141" t="s">
        <v>2291</v>
      </c>
      <c r="I1314" s="142"/>
      <c r="L1314" s="32"/>
      <c r="M1314" s="143"/>
      <c r="T1314" s="53"/>
      <c r="AT1314" s="17" t="s">
        <v>161</v>
      </c>
      <c r="AU1314" s="17" t="s">
        <v>81</v>
      </c>
    </row>
    <row r="1315" spans="2:65" s="12" customFormat="1">
      <c r="B1315" s="144"/>
      <c r="D1315" s="145" t="s">
        <v>163</v>
      </c>
      <c r="E1315" s="146" t="s">
        <v>19</v>
      </c>
      <c r="F1315" s="147" t="s">
        <v>2292</v>
      </c>
      <c r="H1315" s="148">
        <v>11.34</v>
      </c>
      <c r="I1315" s="149"/>
      <c r="L1315" s="144"/>
      <c r="M1315" s="150"/>
      <c r="T1315" s="151"/>
      <c r="AT1315" s="146" t="s">
        <v>163</v>
      </c>
      <c r="AU1315" s="146" t="s">
        <v>81</v>
      </c>
      <c r="AV1315" s="12" t="s">
        <v>81</v>
      </c>
      <c r="AW1315" s="12" t="s">
        <v>33</v>
      </c>
      <c r="AX1315" s="12" t="s">
        <v>79</v>
      </c>
      <c r="AY1315" s="146" t="s">
        <v>152</v>
      </c>
    </row>
    <row r="1316" spans="2:65" s="1" customFormat="1" ht="24.15" customHeight="1">
      <c r="B1316" s="32"/>
      <c r="C1316" s="127" t="s">
        <v>2293</v>
      </c>
      <c r="D1316" s="127" t="s">
        <v>154</v>
      </c>
      <c r="E1316" s="128" t="s">
        <v>2294</v>
      </c>
      <c r="F1316" s="129" t="s">
        <v>2295</v>
      </c>
      <c r="G1316" s="130" t="s">
        <v>344</v>
      </c>
      <c r="H1316" s="131">
        <v>5.4</v>
      </c>
      <c r="I1316" s="132"/>
      <c r="J1316" s="133">
        <f>ROUND(I1316*H1316,2)</f>
        <v>0</v>
      </c>
      <c r="K1316" s="129" t="s">
        <v>158</v>
      </c>
      <c r="L1316" s="32"/>
      <c r="M1316" s="134" t="s">
        <v>19</v>
      </c>
      <c r="N1316" s="135" t="s">
        <v>42</v>
      </c>
      <c r="P1316" s="136">
        <f>O1316*H1316</f>
        <v>0</v>
      </c>
      <c r="Q1316" s="136">
        <v>3.2000000000000003E-4</v>
      </c>
      <c r="R1316" s="136">
        <f>Q1316*H1316</f>
        <v>1.7280000000000002E-3</v>
      </c>
      <c r="S1316" s="136">
        <v>0</v>
      </c>
      <c r="T1316" s="137">
        <f>S1316*H1316</f>
        <v>0</v>
      </c>
      <c r="AR1316" s="138" t="s">
        <v>248</v>
      </c>
      <c r="AT1316" s="138" t="s">
        <v>154</v>
      </c>
      <c r="AU1316" s="138" t="s">
        <v>81</v>
      </c>
      <c r="AY1316" s="17" t="s">
        <v>152</v>
      </c>
      <c r="BE1316" s="139">
        <f>IF(N1316="základní",J1316,0)</f>
        <v>0</v>
      </c>
      <c r="BF1316" s="139">
        <f>IF(N1316="snížená",J1316,0)</f>
        <v>0</v>
      </c>
      <c r="BG1316" s="139">
        <f>IF(N1316="zákl. přenesená",J1316,0)</f>
        <v>0</v>
      </c>
      <c r="BH1316" s="139">
        <f>IF(N1316="sníž. přenesená",J1316,0)</f>
        <v>0</v>
      </c>
      <c r="BI1316" s="139">
        <f>IF(N1316="nulová",J1316,0)</f>
        <v>0</v>
      </c>
      <c r="BJ1316" s="17" t="s">
        <v>79</v>
      </c>
      <c r="BK1316" s="139">
        <f>ROUND(I1316*H1316,2)</f>
        <v>0</v>
      </c>
      <c r="BL1316" s="17" t="s">
        <v>248</v>
      </c>
      <c r="BM1316" s="138" t="s">
        <v>2296</v>
      </c>
    </row>
    <row r="1317" spans="2:65" s="1" customFormat="1">
      <c r="B1317" s="32"/>
      <c r="D1317" s="140" t="s">
        <v>161</v>
      </c>
      <c r="F1317" s="141" t="s">
        <v>2297</v>
      </c>
      <c r="I1317" s="142"/>
      <c r="L1317" s="32"/>
      <c r="M1317" s="143"/>
      <c r="T1317" s="53"/>
      <c r="AT1317" s="17" t="s">
        <v>161</v>
      </c>
      <c r="AU1317" s="17" t="s">
        <v>81</v>
      </c>
    </row>
    <row r="1318" spans="2:65" s="12" customFormat="1">
      <c r="B1318" s="144"/>
      <c r="D1318" s="145" t="s">
        <v>163</v>
      </c>
      <c r="E1318" s="146" t="s">
        <v>19</v>
      </c>
      <c r="F1318" s="147" t="s">
        <v>2298</v>
      </c>
      <c r="H1318" s="148">
        <v>5.4</v>
      </c>
      <c r="I1318" s="149"/>
      <c r="L1318" s="144"/>
      <c r="M1318" s="150"/>
      <c r="T1318" s="151"/>
      <c r="AT1318" s="146" t="s">
        <v>163</v>
      </c>
      <c r="AU1318" s="146" t="s">
        <v>81</v>
      </c>
      <c r="AV1318" s="12" t="s">
        <v>81</v>
      </c>
      <c r="AW1318" s="12" t="s">
        <v>33</v>
      </c>
      <c r="AX1318" s="12" t="s">
        <v>79</v>
      </c>
      <c r="AY1318" s="146" t="s">
        <v>152</v>
      </c>
    </row>
    <row r="1319" spans="2:65" s="1" customFormat="1" ht="33" customHeight="1">
      <c r="B1319" s="32"/>
      <c r="C1319" s="127" t="s">
        <v>2299</v>
      </c>
      <c r="D1319" s="127" t="s">
        <v>154</v>
      </c>
      <c r="E1319" s="128" t="s">
        <v>2300</v>
      </c>
      <c r="F1319" s="129" t="s">
        <v>2301</v>
      </c>
      <c r="G1319" s="130" t="s">
        <v>344</v>
      </c>
      <c r="H1319" s="131">
        <v>13.5</v>
      </c>
      <c r="I1319" s="132"/>
      <c r="J1319" s="133">
        <f>ROUND(I1319*H1319,2)</f>
        <v>0</v>
      </c>
      <c r="K1319" s="129" t="s">
        <v>158</v>
      </c>
      <c r="L1319" s="32"/>
      <c r="M1319" s="134" t="s">
        <v>19</v>
      </c>
      <c r="N1319" s="135" t="s">
        <v>42</v>
      </c>
      <c r="P1319" s="136">
        <f>O1319*H1319</f>
        <v>0</v>
      </c>
      <c r="Q1319" s="136">
        <v>2.0000000000000001E-4</v>
      </c>
      <c r="R1319" s="136">
        <f>Q1319*H1319</f>
        <v>2.7000000000000001E-3</v>
      </c>
      <c r="S1319" s="136">
        <v>0</v>
      </c>
      <c r="T1319" s="137">
        <f>S1319*H1319</f>
        <v>0</v>
      </c>
      <c r="AR1319" s="138" t="s">
        <v>248</v>
      </c>
      <c r="AT1319" s="138" t="s">
        <v>154</v>
      </c>
      <c r="AU1319" s="138" t="s">
        <v>81</v>
      </c>
      <c r="AY1319" s="17" t="s">
        <v>152</v>
      </c>
      <c r="BE1319" s="139">
        <f>IF(N1319="základní",J1319,0)</f>
        <v>0</v>
      </c>
      <c r="BF1319" s="139">
        <f>IF(N1319="snížená",J1319,0)</f>
        <v>0</v>
      </c>
      <c r="BG1319" s="139">
        <f>IF(N1319="zákl. přenesená",J1319,0)</f>
        <v>0</v>
      </c>
      <c r="BH1319" s="139">
        <f>IF(N1319="sníž. přenesená",J1319,0)</f>
        <v>0</v>
      </c>
      <c r="BI1319" s="139">
        <f>IF(N1319="nulová",J1319,0)</f>
        <v>0</v>
      </c>
      <c r="BJ1319" s="17" t="s">
        <v>79</v>
      </c>
      <c r="BK1319" s="139">
        <f>ROUND(I1319*H1319,2)</f>
        <v>0</v>
      </c>
      <c r="BL1319" s="17" t="s">
        <v>248</v>
      </c>
      <c r="BM1319" s="138" t="s">
        <v>2302</v>
      </c>
    </row>
    <row r="1320" spans="2:65" s="1" customFormat="1">
      <c r="B1320" s="32"/>
      <c r="D1320" s="140" t="s">
        <v>161</v>
      </c>
      <c r="F1320" s="141" t="s">
        <v>2303</v>
      </c>
      <c r="I1320" s="142"/>
      <c r="L1320" s="32"/>
      <c r="M1320" s="143"/>
      <c r="T1320" s="53"/>
      <c r="AT1320" s="17" t="s">
        <v>161</v>
      </c>
      <c r="AU1320" s="17" t="s">
        <v>81</v>
      </c>
    </row>
    <row r="1321" spans="2:65" s="12" customFormat="1">
      <c r="B1321" s="144"/>
      <c r="D1321" s="145" t="s">
        <v>163</v>
      </c>
      <c r="E1321" s="146" t="s">
        <v>19</v>
      </c>
      <c r="F1321" s="147" t="s">
        <v>2304</v>
      </c>
      <c r="H1321" s="148">
        <v>13.5</v>
      </c>
      <c r="I1321" s="149"/>
      <c r="L1321" s="144"/>
      <c r="M1321" s="150"/>
      <c r="T1321" s="151"/>
      <c r="AT1321" s="146" t="s">
        <v>163</v>
      </c>
      <c r="AU1321" s="146" t="s">
        <v>81</v>
      </c>
      <c r="AV1321" s="12" t="s">
        <v>81</v>
      </c>
      <c r="AW1321" s="12" t="s">
        <v>33</v>
      </c>
      <c r="AX1321" s="12" t="s">
        <v>79</v>
      </c>
      <c r="AY1321" s="146" t="s">
        <v>152</v>
      </c>
    </row>
    <row r="1322" spans="2:65" s="1" customFormat="1" ht="24.15" customHeight="1">
      <c r="B1322" s="32"/>
      <c r="C1322" s="159" t="s">
        <v>2305</v>
      </c>
      <c r="D1322" s="159" t="s">
        <v>301</v>
      </c>
      <c r="E1322" s="160" t="s">
        <v>2306</v>
      </c>
      <c r="F1322" s="161" t="s">
        <v>2307</v>
      </c>
      <c r="G1322" s="162" t="s">
        <v>344</v>
      </c>
      <c r="H1322" s="163">
        <v>17.5</v>
      </c>
      <c r="I1322" s="164"/>
      <c r="J1322" s="165">
        <f>ROUND(I1322*H1322,2)</f>
        <v>0</v>
      </c>
      <c r="K1322" s="161" t="s">
        <v>158</v>
      </c>
      <c r="L1322" s="166"/>
      <c r="M1322" s="167" t="s">
        <v>19</v>
      </c>
      <c r="N1322" s="168" t="s">
        <v>42</v>
      </c>
      <c r="P1322" s="136">
        <f>O1322*H1322</f>
        <v>0</v>
      </c>
      <c r="Q1322" s="136">
        <v>6.9999999999999994E-5</v>
      </c>
      <c r="R1322" s="136">
        <f>Q1322*H1322</f>
        <v>1.225E-3</v>
      </c>
      <c r="S1322" s="136">
        <v>0</v>
      </c>
      <c r="T1322" s="137">
        <f>S1322*H1322</f>
        <v>0</v>
      </c>
      <c r="AR1322" s="138" t="s">
        <v>357</v>
      </c>
      <c r="AT1322" s="138" t="s">
        <v>301</v>
      </c>
      <c r="AU1322" s="138" t="s">
        <v>81</v>
      </c>
      <c r="AY1322" s="17" t="s">
        <v>152</v>
      </c>
      <c r="BE1322" s="139">
        <f>IF(N1322="základní",J1322,0)</f>
        <v>0</v>
      </c>
      <c r="BF1322" s="139">
        <f>IF(N1322="snížená",J1322,0)</f>
        <v>0</v>
      </c>
      <c r="BG1322" s="139">
        <f>IF(N1322="zákl. přenesená",J1322,0)</f>
        <v>0</v>
      </c>
      <c r="BH1322" s="139">
        <f>IF(N1322="sníž. přenesená",J1322,0)</f>
        <v>0</v>
      </c>
      <c r="BI1322" s="139">
        <f>IF(N1322="nulová",J1322,0)</f>
        <v>0</v>
      </c>
      <c r="BJ1322" s="17" t="s">
        <v>79</v>
      </c>
      <c r="BK1322" s="139">
        <f>ROUND(I1322*H1322,2)</f>
        <v>0</v>
      </c>
      <c r="BL1322" s="17" t="s">
        <v>248</v>
      </c>
      <c r="BM1322" s="138" t="s">
        <v>2308</v>
      </c>
    </row>
    <row r="1323" spans="2:65" s="12" customFormat="1">
      <c r="B1323" s="144"/>
      <c r="D1323" s="145" t="s">
        <v>163</v>
      </c>
      <c r="E1323" s="146" t="s">
        <v>19</v>
      </c>
      <c r="F1323" s="147" t="s">
        <v>2309</v>
      </c>
      <c r="H1323" s="148">
        <v>17.5</v>
      </c>
      <c r="I1323" s="149"/>
      <c r="L1323" s="144"/>
      <c r="M1323" s="150"/>
      <c r="T1323" s="151"/>
      <c r="AT1323" s="146" t="s">
        <v>163</v>
      </c>
      <c r="AU1323" s="146" t="s">
        <v>81</v>
      </c>
      <c r="AV1323" s="12" t="s">
        <v>81</v>
      </c>
      <c r="AW1323" s="12" t="s">
        <v>33</v>
      </c>
      <c r="AX1323" s="12" t="s">
        <v>79</v>
      </c>
      <c r="AY1323" s="146" t="s">
        <v>152</v>
      </c>
    </row>
    <row r="1324" spans="2:65" s="1" customFormat="1" ht="37.799999999999997" customHeight="1">
      <c r="B1324" s="32"/>
      <c r="C1324" s="127" t="s">
        <v>2310</v>
      </c>
      <c r="D1324" s="127" t="s">
        <v>154</v>
      </c>
      <c r="E1324" s="128" t="s">
        <v>2311</v>
      </c>
      <c r="F1324" s="129" t="s">
        <v>2312</v>
      </c>
      <c r="G1324" s="130" t="s">
        <v>157</v>
      </c>
      <c r="H1324" s="131">
        <v>100.518</v>
      </c>
      <c r="I1324" s="132"/>
      <c r="J1324" s="133">
        <f>ROUND(I1324*H1324,2)</f>
        <v>0</v>
      </c>
      <c r="K1324" s="129" t="s">
        <v>158</v>
      </c>
      <c r="L1324" s="32"/>
      <c r="M1324" s="134" t="s">
        <v>19</v>
      </c>
      <c r="N1324" s="135" t="s">
        <v>42</v>
      </c>
      <c r="P1324" s="136">
        <f>O1324*H1324</f>
        <v>0</v>
      </c>
      <c r="Q1324" s="136">
        <v>6.0000000000000001E-3</v>
      </c>
      <c r="R1324" s="136">
        <f>Q1324*H1324</f>
        <v>0.60310799999999998</v>
      </c>
      <c r="S1324" s="136">
        <v>0</v>
      </c>
      <c r="T1324" s="137">
        <f>S1324*H1324</f>
        <v>0</v>
      </c>
      <c r="AR1324" s="138" t="s">
        <v>248</v>
      </c>
      <c r="AT1324" s="138" t="s">
        <v>154</v>
      </c>
      <c r="AU1324" s="138" t="s">
        <v>81</v>
      </c>
      <c r="AY1324" s="17" t="s">
        <v>152</v>
      </c>
      <c r="BE1324" s="139">
        <f>IF(N1324="základní",J1324,0)</f>
        <v>0</v>
      </c>
      <c r="BF1324" s="139">
        <f>IF(N1324="snížená",J1324,0)</f>
        <v>0</v>
      </c>
      <c r="BG1324" s="139">
        <f>IF(N1324="zákl. přenesená",J1324,0)</f>
        <v>0</v>
      </c>
      <c r="BH1324" s="139">
        <f>IF(N1324="sníž. přenesená",J1324,0)</f>
        <v>0</v>
      </c>
      <c r="BI1324" s="139">
        <f>IF(N1324="nulová",J1324,0)</f>
        <v>0</v>
      </c>
      <c r="BJ1324" s="17" t="s">
        <v>79</v>
      </c>
      <c r="BK1324" s="139">
        <f>ROUND(I1324*H1324,2)</f>
        <v>0</v>
      </c>
      <c r="BL1324" s="17" t="s">
        <v>248</v>
      </c>
      <c r="BM1324" s="138" t="s">
        <v>2313</v>
      </c>
    </row>
    <row r="1325" spans="2:65" s="1" customFormat="1">
      <c r="B1325" s="32"/>
      <c r="D1325" s="140" t="s">
        <v>161</v>
      </c>
      <c r="F1325" s="141" t="s">
        <v>2314</v>
      </c>
      <c r="I1325" s="142"/>
      <c r="L1325" s="32"/>
      <c r="M1325" s="143"/>
      <c r="T1325" s="53"/>
      <c r="AT1325" s="17" t="s">
        <v>161</v>
      </c>
      <c r="AU1325" s="17" t="s">
        <v>81</v>
      </c>
    </row>
    <row r="1326" spans="2:65" s="12" customFormat="1">
      <c r="B1326" s="144"/>
      <c r="D1326" s="145" t="s">
        <v>163</v>
      </c>
      <c r="E1326" s="146" t="s">
        <v>19</v>
      </c>
      <c r="F1326" s="147" t="s">
        <v>2315</v>
      </c>
      <c r="H1326" s="148">
        <v>100.518</v>
      </c>
      <c r="I1326" s="149"/>
      <c r="L1326" s="144"/>
      <c r="M1326" s="150"/>
      <c r="T1326" s="151"/>
      <c r="AT1326" s="146" t="s">
        <v>163</v>
      </c>
      <c r="AU1326" s="146" t="s">
        <v>81</v>
      </c>
      <c r="AV1326" s="12" t="s">
        <v>81</v>
      </c>
      <c r="AW1326" s="12" t="s">
        <v>33</v>
      </c>
      <c r="AX1326" s="12" t="s">
        <v>79</v>
      </c>
      <c r="AY1326" s="146" t="s">
        <v>152</v>
      </c>
    </row>
    <row r="1327" spans="2:65" s="1" customFormat="1" ht="24.15" customHeight="1">
      <c r="B1327" s="32"/>
      <c r="C1327" s="159" t="s">
        <v>2316</v>
      </c>
      <c r="D1327" s="159" t="s">
        <v>301</v>
      </c>
      <c r="E1327" s="160" t="s">
        <v>2317</v>
      </c>
      <c r="F1327" s="161" t="s">
        <v>2318</v>
      </c>
      <c r="G1327" s="162" t="s">
        <v>157</v>
      </c>
      <c r="H1327" s="163">
        <v>103.03100000000001</v>
      </c>
      <c r="I1327" s="164"/>
      <c r="J1327" s="165">
        <f>ROUND(I1327*H1327,2)</f>
        <v>0</v>
      </c>
      <c r="K1327" s="161" t="s">
        <v>158</v>
      </c>
      <c r="L1327" s="166"/>
      <c r="M1327" s="167" t="s">
        <v>19</v>
      </c>
      <c r="N1327" s="168" t="s">
        <v>42</v>
      </c>
      <c r="P1327" s="136">
        <f>O1327*H1327</f>
        <v>0</v>
      </c>
      <c r="Q1327" s="136">
        <v>1.2319999999999999E-2</v>
      </c>
      <c r="R1327" s="136">
        <f>Q1327*H1327</f>
        <v>1.26934192</v>
      </c>
      <c r="S1327" s="136">
        <v>0</v>
      </c>
      <c r="T1327" s="137">
        <f>S1327*H1327</f>
        <v>0</v>
      </c>
      <c r="AR1327" s="138" t="s">
        <v>357</v>
      </c>
      <c r="AT1327" s="138" t="s">
        <v>301</v>
      </c>
      <c r="AU1327" s="138" t="s">
        <v>81</v>
      </c>
      <c r="AY1327" s="17" t="s">
        <v>152</v>
      </c>
      <c r="BE1327" s="139">
        <f>IF(N1327="základní",J1327,0)</f>
        <v>0</v>
      </c>
      <c r="BF1327" s="139">
        <f>IF(N1327="snížená",J1327,0)</f>
        <v>0</v>
      </c>
      <c r="BG1327" s="139">
        <f>IF(N1327="zákl. přenesená",J1327,0)</f>
        <v>0</v>
      </c>
      <c r="BH1327" s="139">
        <f>IF(N1327="sníž. přenesená",J1327,0)</f>
        <v>0</v>
      </c>
      <c r="BI1327" s="139">
        <f>IF(N1327="nulová",J1327,0)</f>
        <v>0</v>
      </c>
      <c r="BJ1327" s="17" t="s">
        <v>79</v>
      </c>
      <c r="BK1327" s="139">
        <f>ROUND(I1327*H1327,2)</f>
        <v>0</v>
      </c>
      <c r="BL1327" s="17" t="s">
        <v>248</v>
      </c>
      <c r="BM1327" s="138" t="s">
        <v>2319</v>
      </c>
    </row>
    <row r="1328" spans="2:65" s="12" customFormat="1">
      <c r="B1328" s="144"/>
      <c r="D1328" s="145" t="s">
        <v>163</v>
      </c>
      <c r="F1328" s="147" t="s">
        <v>2320</v>
      </c>
      <c r="H1328" s="148">
        <v>103.03100000000001</v>
      </c>
      <c r="I1328" s="149"/>
      <c r="L1328" s="144"/>
      <c r="M1328" s="150"/>
      <c r="T1328" s="151"/>
      <c r="AT1328" s="146" t="s">
        <v>163</v>
      </c>
      <c r="AU1328" s="146" t="s">
        <v>81</v>
      </c>
      <c r="AV1328" s="12" t="s">
        <v>81</v>
      </c>
      <c r="AW1328" s="12" t="s">
        <v>4</v>
      </c>
      <c r="AX1328" s="12" t="s">
        <v>79</v>
      </c>
      <c r="AY1328" s="146" t="s">
        <v>152</v>
      </c>
    </row>
    <row r="1329" spans="2:65" s="1" customFormat="1" ht="37.799999999999997" customHeight="1">
      <c r="B1329" s="32"/>
      <c r="C1329" s="127" t="s">
        <v>2321</v>
      </c>
      <c r="D1329" s="127" t="s">
        <v>154</v>
      </c>
      <c r="E1329" s="128" t="s">
        <v>2322</v>
      </c>
      <c r="F1329" s="129" t="s">
        <v>2323</v>
      </c>
      <c r="G1329" s="130" t="s">
        <v>344</v>
      </c>
      <c r="H1329" s="131">
        <v>4.8</v>
      </c>
      <c r="I1329" s="132"/>
      <c r="J1329" s="133">
        <f>ROUND(I1329*H1329,2)</f>
        <v>0</v>
      </c>
      <c r="K1329" s="129" t="s">
        <v>158</v>
      </c>
      <c r="L1329" s="32"/>
      <c r="M1329" s="134" t="s">
        <v>19</v>
      </c>
      <c r="N1329" s="135" t="s">
        <v>42</v>
      </c>
      <c r="P1329" s="136">
        <f>O1329*H1329</f>
        <v>0</v>
      </c>
      <c r="Q1329" s="136">
        <v>9.5E-4</v>
      </c>
      <c r="R1329" s="136">
        <f>Q1329*H1329</f>
        <v>4.5599999999999998E-3</v>
      </c>
      <c r="S1329" s="136">
        <v>0</v>
      </c>
      <c r="T1329" s="137">
        <f>S1329*H1329</f>
        <v>0</v>
      </c>
      <c r="AR1329" s="138" t="s">
        <v>248</v>
      </c>
      <c r="AT1329" s="138" t="s">
        <v>154</v>
      </c>
      <c r="AU1329" s="138" t="s">
        <v>81</v>
      </c>
      <c r="AY1329" s="17" t="s">
        <v>152</v>
      </c>
      <c r="BE1329" s="139">
        <f>IF(N1329="základní",J1329,0)</f>
        <v>0</v>
      </c>
      <c r="BF1329" s="139">
        <f>IF(N1329="snížená",J1329,0)</f>
        <v>0</v>
      </c>
      <c r="BG1329" s="139">
        <f>IF(N1329="zákl. přenesená",J1329,0)</f>
        <v>0</v>
      </c>
      <c r="BH1329" s="139">
        <f>IF(N1329="sníž. přenesená",J1329,0)</f>
        <v>0</v>
      </c>
      <c r="BI1329" s="139">
        <f>IF(N1329="nulová",J1329,0)</f>
        <v>0</v>
      </c>
      <c r="BJ1329" s="17" t="s">
        <v>79</v>
      </c>
      <c r="BK1329" s="139">
        <f>ROUND(I1329*H1329,2)</f>
        <v>0</v>
      </c>
      <c r="BL1329" s="17" t="s">
        <v>248</v>
      </c>
      <c r="BM1329" s="138" t="s">
        <v>2324</v>
      </c>
    </row>
    <row r="1330" spans="2:65" s="1" customFormat="1">
      <c r="B1330" s="32"/>
      <c r="D1330" s="140" t="s">
        <v>161</v>
      </c>
      <c r="F1330" s="141" t="s">
        <v>2325</v>
      </c>
      <c r="I1330" s="142"/>
      <c r="L1330" s="32"/>
      <c r="M1330" s="143"/>
      <c r="T1330" s="53"/>
      <c r="AT1330" s="17" t="s">
        <v>161</v>
      </c>
      <c r="AU1330" s="17" t="s">
        <v>81</v>
      </c>
    </row>
    <row r="1331" spans="2:65" s="12" customFormat="1">
      <c r="B1331" s="144"/>
      <c r="D1331" s="145" t="s">
        <v>163</v>
      </c>
      <c r="E1331" s="146" t="s">
        <v>19</v>
      </c>
      <c r="F1331" s="147" t="s">
        <v>2326</v>
      </c>
      <c r="H1331" s="148">
        <v>4.8</v>
      </c>
      <c r="I1331" s="149"/>
      <c r="L1331" s="144"/>
      <c r="M1331" s="150"/>
      <c r="T1331" s="151"/>
      <c r="AT1331" s="146" t="s">
        <v>163</v>
      </c>
      <c r="AU1331" s="146" t="s">
        <v>81</v>
      </c>
      <c r="AV1331" s="12" t="s">
        <v>81</v>
      </c>
      <c r="AW1331" s="12" t="s">
        <v>33</v>
      </c>
      <c r="AX1331" s="12" t="s">
        <v>79</v>
      </c>
      <c r="AY1331" s="146" t="s">
        <v>152</v>
      </c>
    </row>
    <row r="1332" spans="2:65" s="1" customFormat="1" ht="37.799999999999997" customHeight="1">
      <c r="B1332" s="32"/>
      <c r="C1332" s="127" t="s">
        <v>2327</v>
      </c>
      <c r="D1332" s="127" t="s">
        <v>154</v>
      </c>
      <c r="E1332" s="128" t="s">
        <v>2328</v>
      </c>
      <c r="F1332" s="129" t="s">
        <v>2329</v>
      </c>
      <c r="G1332" s="130" t="s">
        <v>344</v>
      </c>
      <c r="H1332" s="131">
        <v>4.2</v>
      </c>
      <c r="I1332" s="132"/>
      <c r="J1332" s="133">
        <f>ROUND(I1332*H1332,2)</f>
        <v>0</v>
      </c>
      <c r="K1332" s="129" t="s">
        <v>158</v>
      </c>
      <c r="L1332" s="32"/>
      <c r="M1332" s="134" t="s">
        <v>19</v>
      </c>
      <c r="N1332" s="135" t="s">
        <v>42</v>
      </c>
      <c r="P1332" s="136">
        <f>O1332*H1332</f>
        <v>0</v>
      </c>
      <c r="Q1332" s="136">
        <v>7.3999999999999999E-4</v>
      </c>
      <c r="R1332" s="136">
        <f>Q1332*H1332</f>
        <v>3.1080000000000001E-3</v>
      </c>
      <c r="S1332" s="136">
        <v>0</v>
      </c>
      <c r="T1332" s="137">
        <f>S1332*H1332</f>
        <v>0</v>
      </c>
      <c r="AR1332" s="138" t="s">
        <v>248</v>
      </c>
      <c r="AT1332" s="138" t="s">
        <v>154</v>
      </c>
      <c r="AU1332" s="138" t="s">
        <v>81</v>
      </c>
      <c r="AY1332" s="17" t="s">
        <v>152</v>
      </c>
      <c r="BE1332" s="139">
        <f>IF(N1332="základní",J1332,0)</f>
        <v>0</v>
      </c>
      <c r="BF1332" s="139">
        <f>IF(N1332="snížená",J1332,0)</f>
        <v>0</v>
      </c>
      <c r="BG1332" s="139">
        <f>IF(N1332="zákl. přenesená",J1332,0)</f>
        <v>0</v>
      </c>
      <c r="BH1332" s="139">
        <f>IF(N1332="sníž. přenesená",J1332,0)</f>
        <v>0</v>
      </c>
      <c r="BI1332" s="139">
        <f>IF(N1332="nulová",J1332,0)</f>
        <v>0</v>
      </c>
      <c r="BJ1332" s="17" t="s">
        <v>79</v>
      </c>
      <c r="BK1332" s="139">
        <f>ROUND(I1332*H1332,2)</f>
        <v>0</v>
      </c>
      <c r="BL1332" s="17" t="s">
        <v>248</v>
      </c>
      <c r="BM1332" s="138" t="s">
        <v>2330</v>
      </c>
    </row>
    <row r="1333" spans="2:65" s="1" customFormat="1">
      <c r="B1333" s="32"/>
      <c r="D1333" s="140" t="s">
        <v>161</v>
      </c>
      <c r="F1333" s="141" t="s">
        <v>2331</v>
      </c>
      <c r="I1333" s="142"/>
      <c r="L1333" s="32"/>
      <c r="M1333" s="143"/>
      <c r="T1333" s="53"/>
      <c r="AT1333" s="17" t="s">
        <v>161</v>
      </c>
      <c r="AU1333" s="17" t="s">
        <v>81</v>
      </c>
    </row>
    <row r="1334" spans="2:65" s="12" customFormat="1">
      <c r="B1334" s="144"/>
      <c r="D1334" s="145" t="s">
        <v>163</v>
      </c>
      <c r="E1334" s="146" t="s">
        <v>19</v>
      </c>
      <c r="F1334" s="147" t="s">
        <v>2332</v>
      </c>
      <c r="H1334" s="148">
        <v>4.2</v>
      </c>
      <c r="I1334" s="149"/>
      <c r="L1334" s="144"/>
      <c r="M1334" s="150"/>
      <c r="T1334" s="151"/>
      <c r="AT1334" s="146" t="s">
        <v>163</v>
      </c>
      <c r="AU1334" s="146" t="s">
        <v>81</v>
      </c>
      <c r="AV1334" s="12" t="s">
        <v>81</v>
      </c>
      <c r="AW1334" s="12" t="s">
        <v>33</v>
      </c>
      <c r="AX1334" s="12" t="s">
        <v>79</v>
      </c>
      <c r="AY1334" s="146" t="s">
        <v>152</v>
      </c>
    </row>
    <row r="1335" spans="2:65" s="1" customFormat="1" ht="55.5" customHeight="1">
      <c r="B1335" s="32"/>
      <c r="C1335" s="127" t="s">
        <v>2333</v>
      </c>
      <c r="D1335" s="127" t="s">
        <v>154</v>
      </c>
      <c r="E1335" s="128" t="s">
        <v>2334</v>
      </c>
      <c r="F1335" s="129" t="s">
        <v>2335</v>
      </c>
      <c r="G1335" s="130" t="s">
        <v>220</v>
      </c>
      <c r="H1335" s="131">
        <v>1.9330000000000001</v>
      </c>
      <c r="I1335" s="132"/>
      <c r="J1335" s="133">
        <f>ROUND(I1335*H1335,2)</f>
        <v>0</v>
      </c>
      <c r="K1335" s="129" t="s">
        <v>158</v>
      </c>
      <c r="L1335" s="32"/>
      <c r="M1335" s="134" t="s">
        <v>19</v>
      </c>
      <c r="N1335" s="135" t="s">
        <v>42</v>
      </c>
      <c r="P1335" s="136">
        <f>O1335*H1335</f>
        <v>0</v>
      </c>
      <c r="Q1335" s="136">
        <v>0</v>
      </c>
      <c r="R1335" s="136">
        <f>Q1335*H1335</f>
        <v>0</v>
      </c>
      <c r="S1335" s="136">
        <v>0</v>
      </c>
      <c r="T1335" s="137">
        <f>S1335*H1335</f>
        <v>0</v>
      </c>
      <c r="AR1335" s="138" t="s">
        <v>248</v>
      </c>
      <c r="AT1335" s="138" t="s">
        <v>154</v>
      </c>
      <c r="AU1335" s="138" t="s">
        <v>81</v>
      </c>
      <c r="AY1335" s="17" t="s">
        <v>152</v>
      </c>
      <c r="BE1335" s="139">
        <f>IF(N1335="základní",J1335,0)</f>
        <v>0</v>
      </c>
      <c r="BF1335" s="139">
        <f>IF(N1335="snížená",J1335,0)</f>
        <v>0</v>
      </c>
      <c r="BG1335" s="139">
        <f>IF(N1335="zákl. přenesená",J1335,0)</f>
        <v>0</v>
      </c>
      <c r="BH1335" s="139">
        <f>IF(N1335="sníž. přenesená",J1335,0)</f>
        <v>0</v>
      </c>
      <c r="BI1335" s="139">
        <f>IF(N1335="nulová",J1335,0)</f>
        <v>0</v>
      </c>
      <c r="BJ1335" s="17" t="s">
        <v>79</v>
      </c>
      <c r="BK1335" s="139">
        <f>ROUND(I1335*H1335,2)</f>
        <v>0</v>
      </c>
      <c r="BL1335" s="17" t="s">
        <v>248</v>
      </c>
      <c r="BM1335" s="138" t="s">
        <v>2336</v>
      </c>
    </row>
    <row r="1336" spans="2:65" s="1" customFormat="1">
      <c r="B1336" s="32"/>
      <c r="D1336" s="140" t="s">
        <v>161</v>
      </c>
      <c r="F1336" s="141" t="s">
        <v>2337</v>
      </c>
      <c r="I1336" s="142"/>
      <c r="L1336" s="32"/>
      <c r="M1336" s="143"/>
      <c r="T1336" s="53"/>
      <c r="AT1336" s="17" t="s">
        <v>161</v>
      </c>
      <c r="AU1336" s="17" t="s">
        <v>81</v>
      </c>
    </row>
    <row r="1337" spans="2:65" s="11" customFormat="1" ht="22.8" customHeight="1">
      <c r="B1337" s="115"/>
      <c r="D1337" s="116" t="s">
        <v>70</v>
      </c>
      <c r="E1337" s="125" t="s">
        <v>2338</v>
      </c>
      <c r="F1337" s="125" t="s">
        <v>2339</v>
      </c>
      <c r="I1337" s="118"/>
      <c r="J1337" s="126">
        <f>BK1337</f>
        <v>0</v>
      </c>
      <c r="L1337" s="115"/>
      <c r="M1337" s="120"/>
      <c r="P1337" s="121">
        <f>SUM(P1338:P1356)</f>
        <v>0</v>
      </c>
      <c r="R1337" s="121">
        <f>SUM(R1338:R1356)</f>
        <v>0.34272000000000002</v>
      </c>
      <c r="T1337" s="122">
        <f>SUM(T1338:T1356)</f>
        <v>0</v>
      </c>
      <c r="AR1337" s="116" t="s">
        <v>81</v>
      </c>
      <c r="AT1337" s="123" t="s">
        <v>70</v>
      </c>
      <c r="AU1337" s="123" t="s">
        <v>79</v>
      </c>
      <c r="AY1337" s="116" t="s">
        <v>152</v>
      </c>
      <c r="BK1337" s="124">
        <f>SUM(BK1338:BK1356)</f>
        <v>0</v>
      </c>
    </row>
    <row r="1338" spans="2:65" s="1" customFormat="1" ht="33" customHeight="1">
      <c r="B1338" s="32"/>
      <c r="C1338" s="127" t="s">
        <v>2340</v>
      </c>
      <c r="D1338" s="127" t="s">
        <v>154</v>
      </c>
      <c r="E1338" s="128" t="s">
        <v>2341</v>
      </c>
      <c r="F1338" s="129" t="s">
        <v>2342</v>
      </c>
      <c r="G1338" s="130" t="s">
        <v>157</v>
      </c>
      <c r="H1338" s="131">
        <v>13.6</v>
      </c>
      <c r="I1338" s="132"/>
      <c r="J1338" s="133">
        <f>ROUND(I1338*H1338,2)</f>
        <v>0</v>
      </c>
      <c r="K1338" s="129" t="s">
        <v>158</v>
      </c>
      <c r="L1338" s="32"/>
      <c r="M1338" s="134" t="s">
        <v>19</v>
      </c>
      <c r="N1338" s="135" t="s">
        <v>42</v>
      </c>
      <c r="P1338" s="136">
        <f>O1338*H1338</f>
        <v>0</v>
      </c>
      <c r="Q1338" s="136">
        <v>0</v>
      </c>
      <c r="R1338" s="136">
        <f>Q1338*H1338</f>
        <v>0</v>
      </c>
      <c r="S1338" s="136">
        <v>0</v>
      </c>
      <c r="T1338" s="137">
        <f>S1338*H1338</f>
        <v>0</v>
      </c>
      <c r="AR1338" s="138" t="s">
        <v>248</v>
      </c>
      <c r="AT1338" s="138" t="s">
        <v>154</v>
      </c>
      <c r="AU1338" s="138" t="s">
        <v>81</v>
      </c>
      <c r="AY1338" s="17" t="s">
        <v>152</v>
      </c>
      <c r="BE1338" s="139">
        <f>IF(N1338="základní",J1338,0)</f>
        <v>0</v>
      </c>
      <c r="BF1338" s="139">
        <f>IF(N1338="snížená",J1338,0)</f>
        <v>0</v>
      </c>
      <c r="BG1338" s="139">
        <f>IF(N1338="zákl. přenesená",J1338,0)</f>
        <v>0</v>
      </c>
      <c r="BH1338" s="139">
        <f>IF(N1338="sníž. přenesená",J1338,0)</f>
        <v>0</v>
      </c>
      <c r="BI1338" s="139">
        <f>IF(N1338="nulová",J1338,0)</f>
        <v>0</v>
      </c>
      <c r="BJ1338" s="17" t="s">
        <v>79</v>
      </c>
      <c r="BK1338" s="139">
        <f>ROUND(I1338*H1338,2)</f>
        <v>0</v>
      </c>
      <c r="BL1338" s="17" t="s">
        <v>248</v>
      </c>
      <c r="BM1338" s="138" t="s">
        <v>2343</v>
      </c>
    </row>
    <row r="1339" spans="2:65" s="1" customFormat="1">
      <c r="B1339" s="32"/>
      <c r="D1339" s="140" t="s">
        <v>161</v>
      </c>
      <c r="F1339" s="141" t="s">
        <v>2344</v>
      </c>
      <c r="I1339" s="142"/>
      <c r="L1339" s="32"/>
      <c r="M1339" s="143"/>
      <c r="T1339" s="53"/>
      <c r="AT1339" s="17" t="s">
        <v>161</v>
      </c>
      <c r="AU1339" s="17" t="s">
        <v>81</v>
      </c>
    </row>
    <row r="1340" spans="2:65" s="12" customFormat="1">
      <c r="B1340" s="144"/>
      <c r="D1340" s="145" t="s">
        <v>163</v>
      </c>
      <c r="E1340" s="146" t="s">
        <v>19</v>
      </c>
      <c r="F1340" s="147" t="s">
        <v>2345</v>
      </c>
      <c r="H1340" s="148">
        <v>13.6</v>
      </c>
      <c r="I1340" s="149"/>
      <c r="L1340" s="144"/>
      <c r="M1340" s="150"/>
      <c r="T1340" s="151"/>
      <c r="AT1340" s="146" t="s">
        <v>163</v>
      </c>
      <c r="AU1340" s="146" t="s">
        <v>81</v>
      </c>
      <c r="AV1340" s="12" t="s">
        <v>81</v>
      </c>
      <c r="AW1340" s="12" t="s">
        <v>33</v>
      </c>
      <c r="AX1340" s="12" t="s">
        <v>79</v>
      </c>
      <c r="AY1340" s="146" t="s">
        <v>152</v>
      </c>
    </row>
    <row r="1341" spans="2:65" s="1" customFormat="1" ht="21.75" customHeight="1">
      <c r="B1341" s="32"/>
      <c r="C1341" s="159" t="s">
        <v>559</v>
      </c>
      <c r="D1341" s="159" t="s">
        <v>301</v>
      </c>
      <c r="E1341" s="160" t="s">
        <v>2346</v>
      </c>
      <c r="F1341" s="161" t="s">
        <v>2347</v>
      </c>
      <c r="G1341" s="162" t="s">
        <v>379</v>
      </c>
      <c r="H1341" s="163">
        <v>2</v>
      </c>
      <c r="I1341" s="164"/>
      <c r="J1341" s="165">
        <f>ROUND(I1341*H1341,2)</f>
        <v>0</v>
      </c>
      <c r="K1341" s="161" t="s">
        <v>158</v>
      </c>
      <c r="L1341" s="166"/>
      <c r="M1341" s="167" t="s">
        <v>19</v>
      </c>
      <c r="N1341" s="168" t="s">
        <v>42</v>
      </c>
      <c r="P1341" s="136">
        <f>O1341*H1341</f>
        <v>0</v>
      </c>
      <c r="Q1341" s="136">
        <v>1E-3</v>
      </c>
      <c r="R1341" s="136">
        <f>Q1341*H1341</f>
        <v>2E-3</v>
      </c>
      <c r="S1341" s="136">
        <v>0</v>
      </c>
      <c r="T1341" s="137">
        <f>S1341*H1341</f>
        <v>0</v>
      </c>
      <c r="AR1341" s="138" t="s">
        <v>357</v>
      </c>
      <c r="AT1341" s="138" t="s">
        <v>301</v>
      </c>
      <c r="AU1341" s="138" t="s">
        <v>81</v>
      </c>
      <c r="AY1341" s="17" t="s">
        <v>152</v>
      </c>
      <c r="BE1341" s="139">
        <f>IF(N1341="základní",J1341,0)</f>
        <v>0</v>
      </c>
      <c r="BF1341" s="139">
        <f>IF(N1341="snížená",J1341,0)</f>
        <v>0</v>
      </c>
      <c r="BG1341" s="139">
        <f>IF(N1341="zákl. přenesená",J1341,0)</f>
        <v>0</v>
      </c>
      <c r="BH1341" s="139">
        <f>IF(N1341="sníž. přenesená",J1341,0)</f>
        <v>0</v>
      </c>
      <c r="BI1341" s="139">
        <f>IF(N1341="nulová",J1341,0)</f>
        <v>0</v>
      </c>
      <c r="BJ1341" s="17" t="s">
        <v>79</v>
      </c>
      <c r="BK1341" s="139">
        <f>ROUND(I1341*H1341,2)</f>
        <v>0</v>
      </c>
      <c r="BL1341" s="17" t="s">
        <v>248</v>
      </c>
      <c r="BM1341" s="138" t="s">
        <v>2348</v>
      </c>
    </row>
    <row r="1342" spans="2:65" s="12" customFormat="1">
      <c r="B1342" s="144"/>
      <c r="D1342" s="145" t="s">
        <v>163</v>
      </c>
      <c r="E1342" s="146" t="s">
        <v>19</v>
      </c>
      <c r="F1342" s="147" t="s">
        <v>81</v>
      </c>
      <c r="H1342" s="148">
        <v>2</v>
      </c>
      <c r="I1342" s="149"/>
      <c r="L1342" s="144"/>
      <c r="M1342" s="150"/>
      <c r="T1342" s="151"/>
      <c r="AT1342" s="146" t="s">
        <v>163</v>
      </c>
      <c r="AU1342" s="146" t="s">
        <v>81</v>
      </c>
      <c r="AV1342" s="12" t="s">
        <v>81</v>
      </c>
      <c r="AW1342" s="12" t="s">
        <v>33</v>
      </c>
      <c r="AX1342" s="12" t="s">
        <v>79</v>
      </c>
      <c r="AY1342" s="146" t="s">
        <v>152</v>
      </c>
    </row>
    <row r="1343" spans="2:65" s="1" customFormat="1" ht="24.15" customHeight="1">
      <c r="B1343" s="32"/>
      <c r="C1343" s="127" t="s">
        <v>2349</v>
      </c>
      <c r="D1343" s="127" t="s">
        <v>154</v>
      </c>
      <c r="E1343" s="128" t="s">
        <v>2350</v>
      </c>
      <c r="F1343" s="129" t="s">
        <v>2351</v>
      </c>
      <c r="G1343" s="130" t="s">
        <v>157</v>
      </c>
      <c r="H1343" s="131">
        <v>13.6</v>
      </c>
      <c r="I1343" s="132"/>
      <c r="J1343" s="133">
        <f>ROUND(I1343*H1343,2)</f>
        <v>0</v>
      </c>
      <c r="K1343" s="129" t="s">
        <v>158</v>
      </c>
      <c r="L1343" s="32"/>
      <c r="M1343" s="134" t="s">
        <v>19</v>
      </c>
      <c r="N1343" s="135" t="s">
        <v>42</v>
      </c>
      <c r="P1343" s="136">
        <f>O1343*H1343</f>
        <v>0</v>
      </c>
      <c r="Q1343" s="136">
        <v>0</v>
      </c>
      <c r="R1343" s="136">
        <f>Q1343*H1343</f>
        <v>0</v>
      </c>
      <c r="S1343" s="136">
        <v>0</v>
      </c>
      <c r="T1343" s="137">
        <f>S1343*H1343</f>
        <v>0</v>
      </c>
      <c r="AR1343" s="138" t="s">
        <v>248</v>
      </c>
      <c r="AT1343" s="138" t="s">
        <v>154</v>
      </c>
      <c r="AU1343" s="138" t="s">
        <v>81</v>
      </c>
      <c r="AY1343" s="17" t="s">
        <v>152</v>
      </c>
      <c r="BE1343" s="139">
        <f>IF(N1343="základní",J1343,0)</f>
        <v>0</v>
      </c>
      <c r="BF1343" s="139">
        <f>IF(N1343="snížená",J1343,0)</f>
        <v>0</v>
      </c>
      <c r="BG1343" s="139">
        <f>IF(N1343="zákl. přenesená",J1343,0)</f>
        <v>0</v>
      </c>
      <c r="BH1343" s="139">
        <f>IF(N1343="sníž. přenesená",J1343,0)</f>
        <v>0</v>
      </c>
      <c r="BI1343" s="139">
        <f>IF(N1343="nulová",J1343,0)</f>
        <v>0</v>
      </c>
      <c r="BJ1343" s="17" t="s">
        <v>79</v>
      </c>
      <c r="BK1343" s="139">
        <f>ROUND(I1343*H1343,2)</f>
        <v>0</v>
      </c>
      <c r="BL1343" s="17" t="s">
        <v>248</v>
      </c>
      <c r="BM1343" s="138" t="s">
        <v>2352</v>
      </c>
    </row>
    <row r="1344" spans="2:65" s="1" customFormat="1">
      <c r="B1344" s="32"/>
      <c r="D1344" s="140" t="s">
        <v>161</v>
      </c>
      <c r="F1344" s="141" t="s">
        <v>2353</v>
      </c>
      <c r="I1344" s="142"/>
      <c r="L1344" s="32"/>
      <c r="M1344" s="143"/>
      <c r="T1344" s="53"/>
      <c r="AT1344" s="17" t="s">
        <v>161</v>
      </c>
      <c r="AU1344" s="17" t="s">
        <v>81</v>
      </c>
    </row>
    <row r="1345" spans="2:65" s="12" customFormat="1">
      <c r="B1345" s="144"/>
      <c r="D1345" s="145" t="s">
        <v>163</v>
      </c>
      <c r="E1345" s="146" t="s">
        <v>19</v>
      </c>
      <c r="F1345" s="147" t="s">
        <v>2354</v>
      </c>
      <c r="H1345" s="148">
        <v>13.6</v>
      </c>
      <c r="I1345" s="149"/>
      <c r="L1345" s="144"/>
      <c r="M1345" s="150"/>
      <c r="T1345" s="151"/>
      <c r="AT1345" s="146" t="s">
        <v>163</v>
      </c>
      <c r="AU1345" s="146" t="s">
        <v>81</v>
      </c>
      <c r="AV1345" s="12" t="s">
        <v>81</v>
      </c>
      <c r="AW1345" s="12" t="s">
        <v>33</v>
      </c>
      <c r="AX1345" s="12" t="s">
        <v>79</v>
      </c>
      <c r="AY1345" s="146" t="s">
        <v>152</v>
      </c>
    </row>
    <row r="1346" spans="2:65" s="1" customFormat="1" ht="24.15" customHeight="1">
      <c r="B1346" s="32"/>
      <c r="C1346" s="159" t="s">
        <v>2355</v>
      </c>
      <c r="D1346" s="159" t="s">
        <v>301</v>
      </c>
      <c r="E1346" s="160" t="s">
        <v>2356</v>
      </c>
      <c r="F1346" s="161" t="s">
        <v>2357</v>
      </c>
      <c r="G1346" s="162" t="s">
        <v>379</v>
      </c>
      <c r="H1346" s="163">
        <v>2</v>
      </c>
      <c r="I1346" s="164"/>
      <c r="J1346" s="165">
        <f>ROUND(I1346*H1346,2)</f>
        <v>0</v>
      </c>
      <c r="K1346" s="161" t="s">
        <v>158</v>
      </c>
      <c r="L1346" s="166"/>
      <c r="M1346" s="167" t="s">
        <v>19</v>
      </c>
      <c r="N1346" s="168" t="s">
        <v>42</v>
      </c>
      <c r="P1346" s="136">
        <f>O1346*H1346</f>
        <v>0</v>
      </c>
      <c r="Q1346" s="136">
        <v>1E-3</v>
      </c>
      <c r="R1346" s="136">
        <f>Q1346*H1346</f>
        <v>2E-3</v>
      </c>
      <c r="S1346" s="136">
        <v>0</v>
      </c>
      <c r="T1346" s="137">
        <f>S1346*H1346</f>
        <v>0</v>
      </c>
      <c r="AR1346" s="138" t="s">
        <v>357</v>
      </c>
      <c r="AT1346" s="138" t="s">
        <v>301</v>
      </c>
      <c r="AU1346" s="138" t="s">
        <v>81</v>
      </c>
      <c r="AY1346" s="17" t="s">
        <v>152</v>
      </c>
      <c r="BE1346" s="139">
        <f>IF(N1346="základní",J1346,0)</f>
        <v>0</v>
      </c>
      <c r="BF1346" s="139">
        <f>IF(N1346="snížená",J1346,0)</f>
        <v>0</v>
      </c>
      <c r="BG1346" s="139">
        <f>IF(N1346="zákl. přenesená",J1346,0)</f>
        <v>0</v>
      </c>
      <c r="BH1346" s="139">
        <f>IF(N1346="sníž. přenesená",J1346,0)</f>
        <v>0</v>
      </c>
      <c r="BI1346" s="139">
        <f>IF(N1346="nulová",J1346,0)</f>
        <v>0</v>
      </c>
      <c r="BJ1346" s="17" t="s">
        <v>79</v>
      </c>
      <c r="BK1346" s="139">
        <f>ROUND(I1346*H1346,2)</f>
        <v>0</v>
      </c>
      <c r="BL1346" s="17" t="s">
        <v>248</v>
      </c>
      <c r="BM1346" s="138" t="s">
        <v>2358</v>
      </c>
    </row>
    <row r="1347" spans="2:65" s="12" customFormat="1">
      <c r="B1347" s="144"/>
      <c r="D1347" s="145" t="s">
        <v>163</v>
      </c>
      <c r="E1347" s="146" t="s">
        <v>19</v>
      </c>
      <c r="F1347" s="147" t="s">
        <v>81</v>
      </c>
      <c r="H1347" s="148">
        <v>2</v>
      </c>
      <c r="I1347" s="149"/>
      <c r="L1347" s="144"/>
      <c r="M1347" s="150"/>
      <c r="T1347" s="151"/>
      <c r="AT1347" s="146" t="s">
        <v>163</v>
      </c>
      <c r="AU1347" s="146" t="s">
        <v>81</v>
      </c>
      <c r="AV1347" s="12" t="s">
        <v>81</v>
      </c>
      <c r="AW1347" s="12" t="s">
        <v>33</v>
      </c>
      <c r="AX1347" s="12" t="s">
        <v>79</v>
      </c>
      <c r="AY1347" s="146" t="s">
        <v>152</v>
      </c>
    </row>
    <row r="1348" spans="2:65" s="1" customFormat="1" ht="44.25" customHeight="1">
      <c r="B1348" s="32"/>
      <c r="C1348" s="127" t="s">
        <v>2359</v>
      </c>
      <c r="D1348" s="127" t="s">
        <v>154</v>
      </c>
      <c r="E1348" s="128" t="s">
        <v>2360</v>
      </c>
      <c r="F1348" s="129" t="s">
        <v>2361</v>
      </c>
      <c r="G1348" s="130" t="s">
        <v>157</v>
      </c>
      <c r="H1348" s="131">
        <v>464</v>
      </c>
      <c r="I1348" s="132"/>
      <c r="J1348" s="133">
        <f>ROUND(I1348*H1348,2)</f>
        <v>0</v>
      </c>
      <c r="K1348" s="129" t="s">
        <v>158</v>
      </c>
      <c r="L1348" s="32"/>
      <c r="M1348" s="134" t="s">
        <v>19</v>
      </c>
      <c r="N1348" s="135" t="s">
        <v>42</v>
      </c>
      <c r="P1348" s="136">
        <f>O1348*H1348</f>
        <v>0</v>
      </c>
      <c r="Q1348" s="136">
        <v>7.2000000000000005E-4</v>
      </c>
      <c r="R1348" s="136">
        <f>Q1348*H1348</f>
        <v>0.33408000000000004</v>
      </c>
      <c r="S1348" s="136">
        <v>0</v>
      </c>
      <c r="T1348" s="137">
        <f>S1348*H1348</f>
        <v>0</v>
      </c>
      <c r="AR1348" s="138" t="s">
        <v>248</v>
      </c>
      <c r="AT1348" s="138" t="s">
        <v>154</v>
      </c>
      <c r="AU1348" s="138" t="s">
        <v>81</v>
      </c>
      <c r="AY1348" s="17" t="s">
        <v>152</v>
      </c>
      <c r="BE1348" s="139">
        <f>IF(N1348="základní",J1348,0)</f>
        <v>0</v>
      </c>
      <c r="BF1348" s="139">
        <f>IF(N1348="snížená",J1348,0)</f>
        <v>0</v>
      </c>
      <c r="BG1348" s="139">
        <f>IF(N1348="zákl. přenesená",J1348,0)</f>
        <v>0</v>
      </c>
      <c r="BH1348" s="139">
        <f>IF(N1348="sníž. přenesená",J1348,0)</f>
        <v>0</v>
      </c>
      <c r="BI1348" s="139">
        <f>IF(N1348="nulová",J1348,0)</f>
        <v>0</v>
      </c>
      <c r="BJ1348" s="17" t="s">
        <v>79</v>
      </c>
      <c r="BK1348" s="139">
        <f>ROUND(I1348*H1348,2)</f>
        <v>0</v>
      </c>
      <c r="BL1348" s="17" t="s">
        <v>248</v>
      </c>
      <c r="BM1348" s="138" t="s">
        <v>2362</v>
      </c>
    </row>
    <row r="1349" spans="2:65" s="1" customFormat="1">
      <c r="B1349" s="32"/>
      <c r="D1349" s="140" t="s">
        <v>161</v>
      </c>
      <c r="F1349" s="141" t="s">
        <v>2363</v>
      </c>
      <c r="I1349" s="142"/>
      <c r="L1349" s="32"/>
      <c r="M1349" s="143"/>
      <c r="T1349" s="53"/>
      <c r="AT1349" s="17" t="s">
        <v>161</v>
      </c>
      <c r="AU1349" s="17" t="s">
        <v>81</v>
      </c>
    </row>
    <row r="1350" spans="2:65" s="12" customFormat="1">
      <c r="B1350" s="144"/>
      <c r="D1350" s="145" t="s">
        <v>163</v>
      </c>
      <c r="E1350" s="146" t="s">
        <v>19</v>
      </c>
      <c r="F1350" s="147" t="s">
        <v>799</v>
      </c>
      <c r="H1350" s="148">
        <v>464</v>
      </c>
      <c r="I1350" s="149"/>
      <c r="L1350" s="144"/>
      <c r="M1350" s="150"/>
      <c r="T1350" s="151"/>
      <c r="AT1350" s="146" t="s">
        <v>163</v>
      </c>
      <c r="AU1350" s="146" t="s">
        <v>81</v>
      </c>
      <c r="AV1350" s="12" t="s">
        <v>81</v>
      </c>
      <c r="AW1350" s="12" t="s">
        <v>33</v>
      </c>
      <c r="AX1350" s="12" t="s">
        <v>79</v>
      </c>
      <c r="AY1350" s="146" t="s">
        <v>152</v>
      </c>
    </row>
    <row r="1351" spans="2:65" s="1" customFormat="1" ht="37.799999999999997" customHeight="1">
      <c r="B1351" s="32"/>
      <c r="C1351" s="127" t="s">
        <v>2364</v>
      </c>
      <c r="D1351" s="127" t="s">
        <v>154</v>
      </c>
      <c r="E1351" s="128" t="s">
        <v>2365</v>
      </c>
      <c r="F1351" s="129" t="s">
        <v>2366</v>
      </c>
      <c r="G1351" s="130" t="s">
        <v>344</v>
      </c>
      <c r="H1351" s="131">
        <v>48.96</v>
      </c>
      <c r="I1351" s="132"/>
      <c r="J1351" s="133">
        <f>ROUND(I1351*H1351,2)</f>
        <v>0</v>
      </c>
      <c r="K1351" s="129" t="s">
        <v>158</v>
      </c>
      <c r="L1351" s="32"/>
      <c r="M1351" s="134" t="s">
        <v>19</v>
      </c>
      <c r="N1351" s="135" t="s">
        <v>42</v>
      </c>
      <c r="P1351" s="136">
        <f>O1351*H1351</f>
        <v>0</v>
      </c>
      <c r="Q1351" s="136">
        <v>0</v>
      </c>
      <c r="R1351" s="136">
        <f>Q1351*H1351</f>
        <v>0</v>
      </c>
      <c r="S1351" s="136">
        <v>0</v>
      </c>
      <c r="T1351" s="137">
        <f>S1351*H1351</f>
        <v>0</v>
      </c>
      <c r="AR1351" s="138" t="s">
        <v>248</v>
      </c>
      <c r="AT1351" s="138" t="s">
        <v>154</v>
      </c>
      <c r="AU1351" s="138" t="s">
        <v>81</v>
      </c>
      <c r="AY1351" s="17" t="s">
        <v>152</v>
      </c>
      <c r="BE1351" s="139">
        <f>IF(N1351="základní",J1351,0)</f>
        <v>0</v>
      </c>
      <c r="BF1351" s="139">
        <f>IF(N1351="snížená",J1351,0)</f>
        <v>0</v>
      </c>
      <c r="BG1351" s="139">
        <f>IF(N1351="zákl. přenesená",J1351,0)</f>
        <v>0</v>
      </c>
      <c r="BH1351" s="139">
        <f>IF(N1351="sníž. přenesená",J1351,0)</f>
        <v>0</v>
      </c>
      <c r="BI1351" s="139">
        <f>IF(N1351="nulová",J1351,0)</f>
        <v>0</v>
      </c>
      <c r="BJ1351" s="17" t="s">
        <v>79</v>
      </c>
      <c r="BK1351" s="139">
        <f>ROUND(I1351*H1351,2)</f>
        <v>0</v>
      </c>
      <c r="BL1351" s="17" t="s">
        <v>248</v>
      </c>
      <c r="BM1351" s="138" t="s">
        <v>2367</v>
      </c>
    </row>
    <row r="1352" spans="2:65" s="1" customFormat="1">
      <c r="B1352" s="32"/>
      <c r="D1352" s="140" t="s">
        <v>161</v>
      </c>
      <c r="F1352" s="141" t="s">
        <v>2368</v>
      </c>
      <c r="I1352" s="142"/>
      <c r="L1352" s="32"/>
      <c r="M1352" s="143"/>
      <c r="T1352" s="53"/>
      <c r="AT1352" s="17" t="s">
        <v>161</v>
      </c>
      <c r="AU1352" s="17" t="s">
        <v>81</v>
      </c>
    </row>
    <row r="1353" spans="2:65" s="12" customFormat="1" ht="30.6">
      <c r="B1353" s="144"/>
      <c r="D1353" s="145" t="s">
        <v>163</v>
      </c>
      <c r="E1353" s="146" t="s">
        <v>19</v>
      </c>
      <c r="F1353" s="147" t="s">
        <v>649</v>
      </c>
      <c r="H1353" s="148">
        <v>48.96</v>
      </c>
      <c r="I1353" s="149"/>
      <c r="L1353" s="144"/>
      <c r="M1353" s="150"/>
      <c r="T1353" s="151"/>
      <c r="AT1353" s="146" t="s">
        <v>163</v>
      </c>
      <c r="AU1353" s="146" t="s">
        <v>81</v>
      </c>
      <c r="AV1353" s="12" t="s">
        <v>81</v>
      </c>
      <c r="AW1353" s="12" t="s">
        <v>33</v>
      </c>
      <c r="AX1353" s="12" t="s">
        <v>79</v>
      </c>
      <c r="AY1353" s="146" t="s">
        <v>152</v>
      </c>
    </row>
    <row r="1354" spans="2:65" s="1" customFormat="1" ht="37.799999999999997" customHeight="1">
      <c r="B1354" s="32"/>
      <c r="C1354" s="127" t="s">
        <v>2369</v>
      </c>
      <c r="D1354" s="127" t="s">
        <v>154</v>
      </c>
      <c r="E1354" s="128" t="s">
        <v>2370</v>
      </c>
      <c r="F1354" s="129" t="s">
        <v>2371</v>
      </c>
      <c r="G1354" s="130" t="s">
        <v>157</v>
      </c>
      <c r="H1354" s="131">
        <v>464</v>
      </c>
      <c r="I1354" s="132"/>
      <c r="J1354" s="133">
        <f>ROUND(I1354*H1354,2)</f>
        <v>0</v>
      </c>
      <c r="K1354" s="129" t="s">
        <v>158</v>
      </c>
      <c r="L1354" s="32"/>
      <c r="M1354" s="134" t="s">
        <v>19</v>
      </c>
      <c r="N1354" s="135" t="s">
        <v>42</v>
      </c>
      <c r="P1354" s="136">
        <f>O1354*H1354</f>
        <v>0</v>
      </c>
      <c r="Q1354" s="136">
        <v>1.0000000000000001E-5</v>
      </c>
      <c r="R1354" s="136">
        <f>Q1354*H1354</f>
        <v>4.64E-3</v>
      </c>
      <c r="S1354" s="136">
        <v>0</v>
      </c>
      <c r="T1354" s="137">
        <f>S1354*H1354</f>
        <v>0</v>
      </c>
      <c r="AR1354" s="138" t="s">
        <v>248</v>
      </c>
      <c r="AT1354" s="138" t="s">
        <v>154</v>
      </c>
      <c r="AU1354" s="138" t="s">
        <v>81</v>
      </c>
      <c r="AY1354" s="17" t="s">
        <v>152</v>
      </c>
      <c r="BE1354" s="139">
        <f>IF(N1354="základní",J1354,0)</f>
        <v>0</v>
      </c>
      <c r="BF1354" s="139">
        <f>IF(N1354="snížená",J1354,0)</f>
        <v>0</v>
      </c>
      <c r="BG1354" s="139">
        <f>IF(N1354="zákl. přenesená",J1354,0)</f>
        <v>0</v>
      </c>
      <c r="BH1354" s="139">
        <f>IF(N1354="sníž. přenesená",J1354,0)</f>
        <v>0</v>
      </c>
      <c r="BI1354" s="139">
        <f>IF(N1354="nulová",J1354,0)</f>
        <v>0</v>
      </c>
      <c r="BJ1354" s="17" t="s">
        <v>79</v>
      </c>
      <c r="BK1354" s="139">
        <f>ROUND(I1354*H1354,2)</f>
        <v>0</v>
      </c>
      <c r="BL1354" s="17" t="s">
        <v>248</v>
      </c>
      <c r="BM1354" s="138" t="s">
        <v>2372</v>
      </c>
    </row>
    <row r="1355" spans="2:65" s="1" customFormat="1">
      <c r="B1355" s="32"/>
      <c r="D1355" s="140" t="s">
        <v>161</v>
      </c>
      <c r="F1355" s="141" t="s">
        <v>2373</v>
      </c>
      <c r="I1355" s="142"/>
      <c r="L1355" s="32"/>
      <c r="M1355" s="143"/>
      <c r="T1355" s="53"/>
      <c r="AT1355" s="17" t="s">
        <v>161</v>
      </c>
      <c r="AU1355" s="17" t="s">
        <v>81</v>
      </c>
    </row>
    <row r="1356" spans="2:65" s="12" customFormat="1">
      <c r="B1356" s="144"/>
      <c r="D1356" s="145" t="s">
        <v>163</v>
      </c>
      <c r="E1356" s="146" t="s">
        <v>19</v>
      </c>
      <c r="F1356" s="147" t="s">
        <v>811</v>
      </c>
      <c r="H1356" s="148">
        <v>464</v>
      </c>
      <c r="I1356" s="149"/>
      <c r="L1356" s="144"/>
      <c r="M1356" s="150"/>
      <c r="T1356" s="151"/>
      <c r="AT1356" s="146" t="s">
        <v>163</v>
      </c>
      <c r="AU1356" s="146" t="s">
        <v>81</v>
      </c>
      <c r="AV1356" s="12" t="s">
        <v>81</v>
      </c>
      <c r="AW1356" s="12" t="s">
        <v>33</v>
      </c>
      <c r="AX1356" s="12" t="s">
        <v>79</v>
      </c>
      <c r="AY1356" s="146" t="s">
        <v>152</v>
      </c>
    </row>
    <row r="1357" spans="2:65" s="11" customFormat="1" ht="22.8" customHeight="1">
      <c r="B1357" s="115"/>
      <c r="D1357" s="116" t="s">
        <v>70</v>
      </c>
      <c r="E1357" s="125" t="s">
        <v>2374</v>
      </c>
      <c r="F1357" s="125" t="s">
        <v>2375</v>
      </c>
      <c r="I1357" s="118"/>
      <c r="J1357" s="126">
        <f>BK1357</f>
        <v>0</v>
      </c>
      <c r="L1357" s="115"/>
      <c r="M1357" s="120"/>
      <c r="P1357" s="121">
        <f>SUM(P1358:P1378)</f>
        <v>0</v>
      </c>
      <c r="R1357" s="121">
        <f>SUM(R1358:R1378)</f>
        <v>0.61167083040000003</v>
      </c>
      <c r="T1357" s="122">
        <f>SUM(T1358:T1378)</f>
        <v>1.6590000000000001E-2</v>
      </c>
      <c r="AR1357" s="116" t="s">
        <v>81</v>
      </c>
      <c r="AT1357" s="123" t="s">
        <v>70</v>
      </c>
      <c r="AU1357" s="123" t="s">
        <v>79</v>
      </c>
      <c r="AY1357" s="116" t="s">
        <v>152</v>
      </c>
      <c r="BK1357" s="124">
        <f>SUM(BK1358:BK1378)</f>
        <v>0</v>
      </c>
    </row>
    <row r="1358" spans="2:65" s="1" customFormat="1" ht="24.15" customHeight="1">
      <c r="B1358" s="32"/>
      <c r="C1358" s="127" t="s">
        <v>2376</v>
      </c>
      <c r="D1358" s="127" t="s">
        <v>154</v>
      </c>
      <c r="E1358" s="128" t="s">
        <v>2377</v>
      </c>
      <c r="F1358" s="129" t="s">
        <v>2378</v>
      </c>
      <c r="G1358" s="130" t="s">
        <v>157</v>
      </c>
      <c r="H1358" s="131">
        <v>553</v>
      </c>
      <c r="I1358" s="132"/>
      <c r="J1358" s="133">
        <f>ROUND(I1358*H1358,2)</f>
        <v>0</v>
      </c>
      <c r="K1358" s="129" t="s">
        <v>158</v>
      </c>
      <c r="L1358" s="32"/>
      <c r="M1358" s="134" t="s">
        <v>19</v>
      </c>
      <c r="N1358" s="135" t="s">
        <v>42</v>
      </c>
      <c r="P1358" s="136">
        <f>O1358*H1358</f>
        <v>0</v>
      </c>
      <c r="Q1358" s="136">
        <v>0</v>
      </c>
      <c r="R1358" s="136">
        <f>Q1358*H1358</f>
        <v>0</v>
      </c>
      <c r="S1358" s="136">
        <v>3.0000000000000001E-5</v>
      </c>
      <c r="T1358" s="137">
        <f>S1358*H1358</f>
        <v>1.6590000000000001E-2</v>
      </c>
      <c r="AR1358" s="138" t="s">
        <v>248</v>
      </c>
      <c r="AT1358" s="138" t="s">
        <v>154</v>
      </c>
      <c r="AU1358" s="138" t="s">
        <v>81</v>
      </c>
      <c r="AY1358" s="17" t="s">
        <v>152</v>
      </c>
      <c r="BE1358" s="139">
        <f>IF(N1358="základní",J1358,0)</f>
        <v>0</v>
      </c>
      <c r="BF1358" s="139">
        <f>IF(N1358="snížená",J1358,0)</f>
        <v>0</v>
      </c>
      <c r="BG1358" s="139">
        <f>IF(N1358="zákl. přenesená",J1358,0)</f>
        <v>0</v>
      </c>
      <c r="BH1358" s="139">
        <f>IF(N1358="sníž. přenesená",J1358,0)</f>
        <v>0</v>
      </c>
      <c r="BI1358" s="139">
        <f>IF(N1358="nulová",J1358,0)</f>
        <v>0</v>
      </c>
      <c r="BJ1358" s="17" t="s">
        <v>79</v>
      </c>
      <c r="BK1358" s="139">
        <f>ROUND(I1358*H1358,2)</f>
        <v>0</v>
      </c>
      <c r="BL1358" s="17" t="s">
        <v>248</v>
      </c>
      <c r="BM1358" s="138" t="s">
        <v>2379</v>
      </c>
    </row>
    <row r="1359" spans="2:65" s="1" customFormat="1">
      <c r="B1359" s="32"/>
      <c r="D1359" s="140" t="s">
        <v>161</v>
      </c>
      <c r="F1359" s="141" t="s">
        <v>2380</v>
      </c>
      <c r="I1359" s="142"/>
      <c r="L1359" s="32"/>
      <c r="M1359" s="143"/>
      <c r="T1359" s="53"/>
      <c r="AT1359" s="17" t="s">
        <v>161</v>
      </c>
      <c r="AU1359" s="17" t="s">
        <v>81</v>
      </c>
    </row>
    <row r="1360" spans="2:65" s="1" customFormat="1" ht="38.4">
      <c r="B1360" s="32"/>
      <c r="D1360" s="145" t="s">
        <v>544</v>
      </c>
      <c r="F1360" s="169" t="s">
        <v>2381</v>
      </c>
      <c r="I1360" s="142"/>
      <c r="L1360" s="32"/>
      <c r="M1360" s="143"/>
      <c r="T1360" s="53"/>
      <c r="AT1360" s="17" t="s">
        <v>544</v>
      </c>
      <c r="AU1360" s="17" t="s">
        <v>81</v>
      </c>
    </row>
    <row r="1361" spans="2:65" s="12" customFormat="1">
      <c r="B1361" s="144"/>
      <c r="D1361" s="145" t="s">
        <v>163</v>
      </c>
      <c r="E1361" s="146" t="s">
        <v>19</v>
      </c>
      <c r="F1361" s="147" t="s">
        <v>2382</v>
      </c>
      <c r="H1361" s="148">
        <v>553</v>
      </c>
      <c r="I1361" s="149"/>
      <c r="L1361" s="144"/>
      <c r="M1361" s="150"/>
      <c r="T1361" s="151"/>
      <c r="AT1361" s="146" t="s">
        <v>163</v>
      </c>
      <c r="AU1361" s="146" t="s">
        <v>81</v>
      </c>
      <c r="AV1361" s="12" t="s">
        <v>81</v>
      </c>
      <c r="AW1361" s="12" t="s">
        <v>33</v>
      </c>
      <c r="AX1361" s="12" t="s">
        <v>79</v>
      </c>
      <c r="AY1361" s="146" t="s">
        <v>152</v>
      </c>
    </row>
    <row r="1362" spans="2:65" s="1" customFormat="1" ht="16.5" customHeight="1">
      <c r="B1362" s="32"/>
      <c r="C1362" s="159" t="s">
        <v>2383</v>
      </c>
      <c r="D1362" s="159" t="s">
        <v>301</v>
      </c>
      <c r="E1362" s="160" t="s">
        <v>2384</v>
      </c>
      <c r="F1362" s="161" t="s">
        <v>2385</v>
      </c>
      <c r="G1362" s="162" t="s">
        <v>157</v>
      </c>
      <c r="H1362" s="163">
        <v>608.29999999999995</v>
      </c>
      <c r="I1362" s="164"/>
      <c r="J1362" s="165">
        <f>ROUND(I1362*H1362,2)</f>
        <v>0</v>
      </c>
      <c r="K1362" s="161" t="s">
        <v>158</v>
      </c>
      <c r="L1362" s="166"/>
      <c r="M1362" s="167" t="s">
        <v>19</v>
      </c>
      <c r="N1362" s="168" t="s">
        <v>42</v>
      </c>
      <c r="P1362" s="136">
        <f>O1362*H1362</f>
        <v>0</v>
      </c>
      <c r="Q1362" s="136">
        <v>0</v>
      </c>
      <c r="R1362" s="136">
        <f>Q1362*H1362</f>
        <v>0</v>
      </c>
      <c r="S1362" s="136">
        <v>0</v>
      </c>
      <c r="T1362" s="137">
        <f>S1362*H1362</f>
        <v>0</v>
      </c>
      <c r="AR1362" s="138" t="s">
        <v>357</v>
      </c>
      <c r="AT1362" s="138" t="s">
        <v>301</v>
      </c>
      <c r="AU1362" s="138" t="s">
        <v>81</v>
      </c>
      <c r="AY1362" s="17" t="s">
        <v>152</v>
      </c>
      <c r="BE1362" s="139">
        <f>IF(N1362="základní",J1362,0)</f>
        <v>0</v>
      </c>
      <c r="BF1362" s="139">
        <f>IF(N1362="snížená",J1362,0)</f>
        <v>0</v>
      </c>
      <c r="BG1362" s="139">
        <f>IF(N1362="zákl. přenesená",J1362,0)</f>
        <v>0</v>
      </c>
      <c r="BH1362" s="139">
        <f>IF(N1362="sníž. přenesená",J1362,0)</f>
        <v>0</v>
      </c>
      <c r="BI1362" s="139">
        <f>IF(N1362="nulová",J1362,0)</f>
        <v>0</v>
      </c>
      <c r="BJ1362" s="17" t="s">
        <v>79</v>
      </c>
      <c r="BK1362" s="139">
        <f>ROUND(I1362*H1362,2)</f>
        <v>0</v>
      </c>
      <c r="BL1362" s="17" t="s">
        <v>248</v>
      </c>
      <c r="BM1362" s="138" t="s">
        <v>2386</v>
      </c>
    </row>
    <row r="1363" spans="2:65" s="12" customFormat="1">
      <c r="B1363" s="144"/>
      <c r="D1363" s="145" t="s">
        <v>163</v>
      </c>
      <c r="E1363" s="146" t="s">
        <v>19</v>
      </c>
      <c r="F1363" s="147" t="s">
        <v>2387</v>
      </c>
      <c r="H1363" s="148">
        <v>553</v>
      </c>
      <c r="I1363" s="149"/>
      <c r="L1363" s="144"/>
      <c r="M1363" s="150"/>
      <c r="T1363" s="151"/>
      <c r="AT1363" s="146" t="s">
        <v>163</v>
      </c>
      <c r="AU1363" s="146" t="s">
        <v>81</v>
      </c>
      <c r="AV1363" s="12" t="s">
        <v>81</v>
      </c>
      <c r="AW1363" s="12" t="s">
        <v>33</v>
      </c>
      <c r="AX1363" s="12" t="s">
        <v>79</v>
      </c>
      <c r="AY1363" s="146" t="s">
        <v>152</v>
      </c>
    </row>
    <row r="1364" spans="2:65" s="12" customFormat="1">
      <c r="B1364" s="144"/>
      <c r="D1364" s="145" t="s">
        <v>163</v>
      </c>
      <c r="F1364" s="147" t="s">
        <v>2388</v>
      </c>
      <c r="H1364" s="148">
        <v>608.29999999999995</v>
      </c>
      <c r="I1364" s="149"/>
      <c r="L1364" s="144"/>
      <c r="M1364" s="150"/>
      <c r="T1364" s="151"/>
      <c r="AT1364" s="146" t="s">
        <v>163</v>
      </c>
      <c r="AU1364" s="146" t="s">
        <v>81</v>
      </c>
      <c r="AV1364" s="12" t="s">
        <v>81</v>
      </c>
      <c r="AW1364" s="12" t="s">
        <v>4</v>
      </c>
      <c r="AX1364" s="12" t="s">
        <v>79</v>
      </c>
      <c r="AY1364" s="146" t="s">
        <v>152</v>
      </c>
    </row>
    <row r="1365" spans="2:65" s="1" customFormat="1" ht="33" customHeight="1">
      <c r="B1365" s="32"/>
      <c r="C1365" s="127" t="s">
        <v>2389</v>
      </c>
      <c r="D1365" s="127" t="s">
        <v>154</v>
      </c>
      <c r="E1365" s="128" t="s">
        <v>2390</v>
      </c>
      <c r="F1365" s="129" t="s">
        <v>2391</v>
      </c>
      <c r="G1365" s="130" t="s">
        <v>157</v>
      </c>
      <c r="H1365" s="131">
        <v>1255.482</v>
      </c>
      <c r="I1365" s="132"/>
      <c r="J1365" s="133">
        <f>ROUND(I1365*H1365,2)</f>
        <v>0</v>
      </c>
      <c r="K1365" s="129" t="s">
        <v>158</v>
      </c>
      <c r="L1365" s="32"/>
      <c r="M1365" s="134" t="s">
        <v>19</v>
      </c>
      <c r="N1365" s="135" t="s">
        <v>42</v>
      </c>
      <c r="P1365" s="136">
        <f>O1365*H1365</f>
        <v>0</v>
      </c>
      <c r="Q1365" s="136">
        <v>2.0120000000000001E-4</v>
      </c>
      <c r="R1365" s="136">
        <f>Q1365*H1365</f>
        <v>0.25260297840000001</v>
      </c>
      <c r="S1365" s="136">
        <v>0</v>
      </c>
      <c r="T1365" s="137">
        <f>S1365*H1365</f>
        <v>0</v>
      </c>
      <c r="AR1365" s="138" t="s">
        <v>248</v>
      </c>
      <c r="AT1365" s="138" t="s">
        <v>154</v>
      </c>
      <c r="AU1365" s="138" t="s">
        <v>81</v>
      </c>
      <c r="AY1365" s="17" t="s">
        <v>152</v>
      </c>
      <c r="BE1365" s="139">
        <f>IF(N1365="základní",J1365,0)</f>
        <v>0</v>
      </c>
      <c r="BF1365" s="139">
        <f>IF(N1365="snížená",J1365,0)</f>
        <v>0</v>
      </c>
      <c r="BG1365" s="139">
        <f>IF(N1365="zákl. přenesená",J1365,0)</f>
        <v>0</v>
      </c>
      <c r="BH1365" s="139">
        <f>IF(N1365="sníž. přenesená",J1365,0)</f>
        <v>0</v>
      </c>
      <c r="BI1365" s="139">
        <f>IF(N1365="nulová",J1365,0)</f>
        <v>0</v>
      </c>
      <c r="BJ1365" s="17" t="s">
        <v>79</v>
      </c>
      <c r="BK1365" s="139">
        <f>ROUND(I1365*H1365,2)</f>
        <v>0</v>
      </c>
      <c r="BL1365" s="17" t="s">
        <v>248</v>
      </c>
      <c r="BM1365" s="138" t="s">
        <v>2392</v>
      </c>
    </row>
    <row r="1366" spans="2:65" s="1" customFormat="1">
      <c r="B1366" s="32"/>
      <c r="D1366" s="140" t="s">
        <v>161</v>
      </c>
      <c r="F1366" s="141" t="s">
        <v>2393</v>
      </c>
      <c r="I1366" s="142"/>
      <c r="L1366" s="32"/>
      <c r="M1366" s="143"/>
      <c r="T1366" s="53"/>
      <c r="AT1366" s="17" t="s">
        <v>161</v>
      </c>
      <c r="AU1366" s="17" t="s">
        <v>81</v>
      </c>
    </row>
    <row r="1367" spans="2:65" s="12" customFormat="1">
      <c r="B1367" s="144"/>
      <c r="D1367" s="145" t="s">
        <v>163</v>
      </c>
      <c r="E1367" s="146" t="s">
        <v>19</v>
      </c>
      <c r="F1367" s="147" t="s">
        <v>2394</v>
      </c>
      <c r="H1367" s="148">
        <v>297</v>
      </c>
      <c r="I1367" s="149"/>
      <c r="L1367" s="144"/>
      <c r="M1367" s="150"/>
      <c r="T1367" s="151"/>
      <c r="AT1367" s="146" t="s">
        <v>163</v>
      </c>
      <c r="AU1367" s="146" t="s">
        <v>81</v>
      </c>
      <c r="AV1367" s="12" t="s">
        <v>81</v>
      </c>
      <c r="AW1367" s="12" t="s">
        <v>33</v>
      </c>
      <c r="AX1367" s="12" t="s">
        <v>71</v>
      </c>
      <c r="AY1367" s="146" t="s">
        <v>152</v>
      </c>
    </row>
    <row r="1368" spans="2:65" s="12" customFormat="1">
      <c r="B1368" s="144"/>
      <c r="D1368" s="145" t="s">
        <v>163</v>
      </c>
      <c r="E1368" s="146" t="s">
        <v>19</v>
      </c>
      <c r="F1368" s="147" t="s">
        <v>2395</v>
      </c>
      <c r="H1368" s="148">
        <v>840</v>
      </c>
      <c r="I1368" s="149"/>
      <c r="L1368" s="144"/>
      <c r="M1368" s="150"/>
      <c r="T1368" s="151"/>
      <c r="AT1368" s="146" t="s">
        <v>163</v>
      </c>
      <c r="AU1368" s="146" t="s">
        <v>81</v>
      </c>
      <c r="AV1368" s="12" t="s">
        <v>81</v>
      </c>
      <c r="AW1368" s="12" t="s">
        <v>33</v>
      </c>
      <c r="AX1368" s="12" t="s">
        <v>71</v>
      </c>
      <c r="AY1368" s="146" t="s">
        <v>152</v>
      </c>
    </row>
    <row r="1369" spans="2:65" s="12" customFormat="1">
      <c r="B1369" s="144"/>
      <c r="D1369" s="145" t="s">
        <v>163</v>
      </c>
      <c r="E1369" s="146" t="s">
        <v>19</v>
      </c>
      <c r="F1369" s="147" t="s">
        <v>2396</v>
      </c>
      <c r="H1369" s="148">
        <v>219</v>
      </c>
      <c r="I1369" s="149"/>
      <c r="L1369" s="144"/>
      <c r="M1369" s="150"/>
      <c r="T1369" s="151"/>
      <c r="AT1369" s="146" t="s">
        <v>163</v>
      </c>
      <c r="AU1369" s="146" t="s">
        <v>81</v>
      </c>
      <c r="AV1369" s="12" t="s">
        <v>81</v>
      </c>
      <c r="AW1369" s="12" t="s">
        <v>33</v>
      </c>
      <c r="AX1369" s="12" t="s">
        <v>71</v>
      </c>
      <c r="AY1369" s="146" t="s">
        <v>152</v>
      </c>
    </row>
    <row r="1370" spans="2:65" s="12" customFormat="1">
      <c r="B1370" s="144"/>
      <c r="D1370" s="145" t="s">
        <v>163</v>
      </c>
      <c r="E1370" s="146" t="s">
        <v>19</v>
      </c>
      <c r="F1370" s="147" t="s">
        <v>2397</v>
      </c>
      <c r="H1370" s="148">
        <v>-100.518</v>
      </c>
      <c r="I1370" s="149"/>
      <c r="L1370" s="144"/>
      <c r="M1370" s="150"/>
      <c r="T1370" s="151"/>
      <c r="AT1370" s="146" t="s">
        <v>163</v>
      </c>
      <c r="AU1370" s="146" t="s">
        <v>81</v>
      </c>
      <c r="AV1370" s="12" t="s">
        <v>81</v>
      </c>
      <c r="AW1370" s="12" t="s">
        <v>33</v>
      </c>
      <c r="AX1370" s="12" t="s">
        <v>71</v>
      </c>
      <c r="AY1370" s="146" t="s">
        <v>152</v>
      </c>
    </row>
    <row r="1371" spans="2:65" s="13" customFormat="1">
      <c r="B1371" s="152"/>
      <c r="D1371" s="145" t="s">
        <v>163</v>
      </c>
      <c r="E1371" s="153" t="s">
        <v>19</v>
      </c>
      <c r="F1371" s="154" t="s">
        <v>281</v>
      </c>
      <c r="H1371" s="155">
        <v>1255.482</v>
      </c>
      <c r="I1371" s="156"/>
      <c r="L1371" s="152"/>
      <c r="M1371" s="157"/>
      <c r="T1371" s="158"/>
      <c r="AT1371" s="153" t="s">
        <v>163</v>
      </c>
      <c r="AU1371" s="153" t="s">
        <v>81</v>
      </c>
      <c r="AV1371" s="13" t="s">
        <v>159</v>
      </c>
      <c r="AW1371" s="13" t="s">
        <v>33</v>
      </c>
      <c r="AX1371" s="13" t="s">
        <v>79</v>
      </c>
      <c r="AY1371" s="153" t="s">
        <v>152</v>
      </c>
    </row>
    <row r="1372" spans="2:65" s="1" customFormat="1" ht="37.799999999999997" customHeight="1">
      <c r="B1372" s="32"/>
      <c r="C1372" s="127" t="s">
        <v>2398</v>
      </c>
      <c r="D1372" s="127" t="s">
        <v>154</v>
      </c>
      <c r="E1372" s="128" t="s">
        <v>2399</v>
      </c>
      <c r="F1372" s="129" t="s">
        <v>2400</v>
      </c>
      <c r="G1372" s="130" t="s">
        <v>157</v>
      </c>
      <c r="H1372" s="131">
        <v>1255.482</v>
      </c>
      <c r="I1372" s="132"/>
      <c r="J1372" s="133">
        <f>ROUND(I1372*H1372,2)</f>
        <v>0</v>
      </c>
      <c r="K1372" s="129" t="s">
        <v>158</v>
      </c>
      <c r="L1372" s="32"/>
      <c r="M1372" s="134" t="s">
        <v>19</v>
      </c>
      <c r="N1372" s="135" t="s">
        <v>42</v>
      </c>
      <c r="P1372" s="136">
        <f>O1372*H1372</f>
        <v>0</v>
      </c>
      <c r="Q1372" s="136">
        <v>2.8600000000000001E-4</v>
      </c>
      <c r="R1372" s="136">
        <f>Q1372*H1372</f>
        <v>0.35906785200000002</v>
      </c>
      <c r="S1372" s="136">
        <v>0</v>
      </c>
      <c r="T1372" s="137">
        <f>S1372*H1372</f>
        <v>0</v>
      </c>
      <c r="AR1372" s="138" t="s">
        <v>248</v>
      </c>
      <c r="AT1372" s="138" t="s">
        <v>154</v>
      </c>
      <c r="AU1372" s="138" t="s">
        <v>81</v>
      </c>
      <c r="AY1372" s="17" t="s">
        <v>152</v>
      </c>
      <c r="BE1372" s="139">
        <f>IF(N1372="základní",J1372,0)</f>
        <v>0</v>
      </c>
      <c r="BF1372" s="139">
        <f>IF(N1372="snížená",J1372,0)</f>
        <v>0</v>
      </c>
      <c r="BG1372" s="139">
        <f>IF(N1372="zákl. přenesená",J1372,0)</f>
        <v>0</v>
      </c>
      <c r="BH1372" s="139">
        <f>IF(N1372="sníž. přenesená",J1372,0)</f>
        <v>0</v>
      </c>
      <c r="BI1372" s="139">
        <f>IF(N1372="nulová",J1372,0)</f>
        <v>0</v>
      </c>
      <c r="BJ1372" s="17" t="s">
        <v>79</v>
      </c>
      <c r="BK1372" s="139">
        <f>ROUND(I1372*H1372,2)</f>
        <v>0</v>
      </c>
      <c r="BL1372" s="17" t="s">
        <v>248</v>
      </c>
      <c r="BM1372" s="138" t="s">
        <v>2401</v>
      </c>
    </row>
    <row r="1373" spans="2:65" s="1" customFormat="1">
      <c r="B1373" s="32"/>
      <c r="D1373" s="140" t="s">
        <v>161</v>
      </c>
      <c r="F1373" s="141" t="s">
        <v>2402</v>
      </c>
      <c r="I1373" s="142"/>
      <c r="L1373" s="32"/>
      <c r="M1373" s="143"/>
      <c r="T1373" s="53"/>
      <c r="AT1373" s="17" t="s">
        <v>161</v>
      </c>
      <c r="AU1373" s="17" t="s">
        <v>81</v>
      </c>
    </row>
    <row r="1374" spans="2:65" s="12" customFormat="1">
      <c r="B1374" s="144"/>
      <c r="D1374" s="145" t="s">
        <v>163</v>
      </c>
      <c r="E1374" s="146" t="s">
        <v>19</v>
      </c>
      <c r="F1374" s="147" t="s">
        <v>2394</v>
      </c>
      <c r="H1374" s="148">
        <v>297</v>
      </c>
      <c r="I1374" s="149"/>
      <c r="L1374" s="144"/>
      <c r="M1374" s="150"/>
      <c r="T1374" s="151"/>
      <c r="AT1374" s="146" t="s">
        <v>163</v>
      </c>
      <c r="AU1374" s="146" t="s">
        <v>81</v>
      </c>
      <c r="AV1374" s="12" t="s">
        <v>81</v>
      </c>
      <c r="AW1374" s="12" t="s">
        <v>33</v>
      </c>
      <c r="AX1374" s="12" t="s">
        <v>71</v>
      </c>
      <c r="AY1374" s="146" t="s">
        <v>152</v>
      </c>
    </row>
    <row r="1375" spans="2:65" s="12" customFormat="1">
      <c r="B1375" s="144"/>
      <c r="D1375" s="145" t="s">
        <v>163</v>
      </c>
      <c r="E1375" s="146" t="s">
        <v>19</v>
      </c>
      <c r="F1375" s="147" t="s">
        <v>2395</v>
      </c>
      <c r="H1375" s="148">
        <v>840</v>
      </c>
      <c r="I1375" s="149"/>
      <c r="L1375" s="144"/>
      <c r="M1375" s="150"/>
      <c r="T1375" s="151"/>
      <c r="AT1375" s="146" t="s">
        <v>163</v>
      </c>
      <c r="AU1375" s="146" t="s">
        <v>81</v>
      </c>
      <c r="AV1375" s="12" t="s">
        <v>81</v>
      </c>
      <c r="AW1375" s="12" t="s">
        <v>33</v>
      </c>
      <c r="AX1375" s="12" t="s">
        <v>71</v>
      </c>
      <c r="AY1375" s="146" t="s">
        <v>152</v>
      </c>
    </row>
    <row r="1376" spans="2:65" s="12" customFormat="1">
      <c r="B1376" s="144"/>
      <c r="D1376" s="145" t="s">
        <v>163</v>
      </c>
      <c r="E1376" s="146" t="s">
        <v>19</v>
      </c>
      <c r="F1376" s="147" t="s">
        <v>2396</v>
      </c>
      <c r="H1376" s="148">
        <v>219</v>
      </c>
      <c r="I1376" s="149"/>
      <c r="L1376" s="144"/>
      <c r="M1376" s="150"/>
      <c r="T1376" s="151"/>
      <c r="AT1376" s="146" t="s">
        <v>163</v>
      </c>
      <c r="AU1376" s="146" t="s">
        <v>81</v>
      </c>
      <c r="AV1376" s="12" t="s">
        <v>81</v>
      </c>
      <c r="AW1376" s="12" t="s">
        <v>33</v>
      </c>
      <c r="AX1376" s="12" t="s">
        <v>71</v>
      </c>
      <c r="AY1376" s="146" t="s">
        <v>152</v>
      </c>
    </row>
    <row r="1377" spans="2:65" s="12" customFormat="1">
      <c r="B1377" s="144"/>
      <c r="D1377" s="145" t="s">
        <v>163</v>
      </c>
      <c r="E1377" s="146" t="s">
        <v>19</v>
      </c>
      <c r="F1377" s="147" t="s">
        <v>2397</v>
      </c>
      <c r="H1377" s="148">
        <v>-100.518</v>
      </c>
      <c r="I1377" s="149"/>
      <c r="L1377" s="144"/>
      <c r="M1377" s="150"/>
      <c r="T1377" s="151"/>
      <c r="AT1377" s="146" t="s">
        <v>163</v>
      </c>
      <c r="AU1377" s="146" t="s">
        <v>81</v>
      </c>
      <c r="AV1377" s="12" t="s">
        <v>81</v>
      </c>
      <c r="AW1377" s="12" t="s">
        <v>33</v>
      </c>
      <c r="AX1377" s="12" t="s">
        <v>71</v>
      </c>
      <c r="AY1377" s="146" t="s">
        <v>152</v>
      </c>
    </row>
    <row r="1378" spans="2:65" s="13" customFormat="1">
      <c r="B1378" s="152"/>
      <c r="D1378" s="145" t="s">
        <v>163</v>
      </c>
      <c r="E1378" s="153" t="s">
        <v>19</v>
      </c>
      <c r="F1378" s="154" t="s">
        <v>281</v>
      </c>
      <c r="H1378" s="155">
        <v>1255.482</v>
      </c>
      <c r="I1378" s="156"/>
      <c r="L1378" s="152"/>
      <c r="M1378" s="157"/>
      <c r="T1378" s="158"/>
      <c r="AT1378" s="153" t="s">
        <v>163</v>
      </c>
      <c r="AU1378" s="153" t="s">
        <v>81</v>
      </c>
      <c r="AV1378" s="13" t="s">
        <v>159</v>
      </c>
      <c r="AW1378" s="13" t="s">
        <v>33</v>
      </c>
      <c r="AX1378" s="13" t="s">
        <v>79</v>
      </c>
      <c r="AY1378" s="153" t="s">
        <v>152</v>
      </c>
    </row>
    <row r="1379" spans="2:65" s="11" customFormat="1" ht="25.95" customHeight="1">
      <c r="B1379" s="115"/>
      <c r="D1379" s="116" t="s">
        <v>70</v>
      </c>
      <c r="E1379" s="117" t="s">
        <v>301</v>
      </c>
      <c r="F1379" s="117" t="s">
        <v>2403</v>
      </c>
      <c r="I1379" s="118"/>
      <c r="J1379" s="119">
        <f>BK1379</f>
        <v>0</v>
      </c>
      <c r="L1379" s="115"/>
      <c r="M1379" s="120"/>
      <c r="P1379" s="121">
        <f>P1380</f>
        <v>0</v>
      </c>
      <c r="R1379" s="121">
        <f>R1380</f>
        <v>0</v>
      </c>
      <c r="T1379" s="122">
        <f>T1380</f>
        <v>0</v>
      </c>
      <c r="AR1379" s="116" t="s">
        <v>170</v>
      </c>
      <c r="AT1379" s="123" t="s">
        <v>70</v>
      </c>
      <c r="AU1379" s="123" t="s">
        <v>71</v>
      </c>
      <c r="AY1379" s="116" t="s">
        <v>152</v>
      </c>
      <c r="BK1379" s="124">
        <f>BK1380</f>
        <v>0</v>
      </c>
    </row>
    <row r="1380" spans="2:65" s="11" customFormat="1" ht="22.8" customHeight="1">
      <c r="B1380" s="115"/>
      <c r="D1380" s="116" t="s">
        <v>70</v>
      </c>
      <c r="E1380" s="125" t="s">
        <v>2404</v>
      </c>
      <c r="F1380" s="125" t="s">
        <v>2405</v>
      </c>
      <c r="I1380" s="118"/>
      <c r="J1380" s="126">
        <f>BK1380</f>
        <v>0</v>
      </c>
      <c r="L1380" s="115"/>
      <c r="M1380" s="120"/>
      <c r="P1380" s="121">
        <f>SUM(P1381:P1386)</f>
        <v>0</v>
      </c>
      <c r="R1380" s="121">
        <f>SUM(R1381:R1386)</f>
        <v>0</v>
      </c>
      <c r="T1380" s="122">
        <f>SUM(T1381:T1386)</f>
        <v>0</v>
      </c>
      <c r="AR1380" s="116" t="s">
        <v>170</v>
      </c>
      <c r="AT1380" s="123" t="s">
        <v>70</v>
      </c>
      <c r="AU1380" s="123" t="s">
        <v>79</v>
      </c>
      <c r="AY1380" s="116" t="s">
        <v>152</v>
      </c>
      <c r="BK1380" s="124">
        <f>SUM(BK1381:BK1386)</f>
        <v>0</v>
      </c>
    </row>
    <row r="1381" spans="2:65" s="1" customFormat="1" ht="62.7" customHeight="1">
      <c r="B1381" s="32"/>
      <c r="C1381" s="127" t="s">
        <v>2406</v>
      </c>
      <c r="D1381" s="127" t="s">
        <v>154</v>
      </c>
      <c r="E1381" s="128" t="s">
        <v>2407</v>
      </c>
      <c r="F1381" s="129" t="s">
        <v>2408</v>
      </c>
      <c r="G1381" s="130" t="s">
        <v>284</v>
      </c>
      <c r="H1381" s="131">
        <v>5</v>
      </c>
      <c r="I1381" s="132"/>
      <c r="J1381" s="133">
        <f>ROUND(I1381*H1381,2)</f>
        <v>0</v>
      </c>
      <c r="K1381" s="129" t="s">
        <v>158</v>
      </c>
      <c r="L1381" s="32"/>
      <c r="M1381" s="134" t="s">
        <v>19</v>
      </c>
      <c r="N1381" s="135" t="s">
        <v>42</v>
      </c>
      <c r="P1381" s="136">
        <f>O1381*H1381</f>
        <v>0</v>
      </c>
      <c r="Q1381" s="136">
        <v>0</v>
      </c>
      <c r="R1381" s="136">
        <f>Q1381*H1381</f>
        <v>0</v>
      </c>
      <c r="S1381" s="136">
        <v>0</v>
      </c>
      <c r="T1381" s="137">
        <f>S1381*H1381</f>
        <v>0</v>
      </c>
      <c r="AR1381" s="138" t="s">
        <v>573</v>
      </c>
      <c r="AT1381" s="138" t="s">
        <v>154</v>
      </c>
      <c r="AU1381" s="138" t="s">
        <v>81</v>
      </c>
      <c r="AY1381" s="17" t="s">
        <v>152</v>
      </c>
      <c r="BE1381" s="139">
        <f>IF(N1381="základní",J1381,0)</f>
        <v>0</v>
      </c>
      <c r="BF1381" s="139">
        <f>IF(N1381="snížená",J1381,0)</f>
        <v>0</v>
      </c>
      <c r="BG1381" s="139">
        <f>IF(N1381="zákl. přenesená",J1381,0)</f>
        <v>0</v>
      </c>
      <c r="BH1381" s="139">
        <f>IF(N1381="sníž. přenesená",J1381,0)</f>
        <v>0</v>
      </c>
      <c r="BI1381" s="139">
        <f>IF(N1381="nulová",J1381,0)</f>
        <v>0</v>
      </c>
      <c r="BJ1381" s="17" t="s">
        <v>79</v>
      </c>
      <c r="BK1381" s="139">
        <f>ROUND(I1381*H1381,2)</f>
        <v>0</v>
      </c>
      <c r="BL1381" s="17" t="s">
        <v>573</v>
      </c>
      <c r="BM1381" s="138" t="s">
        <v>2409</v>
      </c>
    </row>
    <row r="1382" spans="2:65" s="1" customFormat="1">
      <c r="B1382" s="32"/>
      <c r="D1382" s="140" t="s">
        <v>161</v>
      </c>
      <c r="F1382" s="141" t="s">
        <v>2410</v>
      </c>
      <c r="I1382" s="142"/>
      <c r="L1382" s="32"/>
      <c r="M1382" s="143"/>
      <c r="T1382" s="53"/>
      <c r="AT1382" s="17" t="s">
        <v>161</v>
      </c>
      <c r="AU1382" s="17" t="s">
        <v>81</v>
      </c>
    </row>
    <row r="1383" spans="2:65" s="1" customFormat="1" ht="19.2">
      <c r="B1383" s="32"/>
      <c r="D1383" s="145" t="s">
        <v>347</v>
      </c>
      <c r="F1383" s="169" t="s">
        <v>2411</v>
      </c>
      <c r="I1383" s="142"/>
      <c r="L1383" s="32"/>
      <c r="M1383" s="143"/>
      <c r="T1383" s="53"/>
      <c r="AT1383" s="17" t="s">
        <v>347</v>
      </c>
      <c r="AU1383" s="17" t="s">
        <v>81</v>
      </c>
    </row>
    <row r="1384" spans="2:65" s="12" customFormat="1">
      <c r="B1384" s="144"/>
      <c r="D1384" s="145" t="s">
        <v>163</v>
      </c>
      <c r="E1384" s="146" t="s">
        <v>19</v>
      </c>
      <c r="F1384" s="147" t="s">
        <v>182</v>
      </c>
      <c r="H1384" s="148">
        <v>5</v>
      </c>
      <c r="I1384" s="149"/>
      <c r="L1384" s="144"/>
      <c r="M1384" s="150"/>
      <c r="T1384" s="151"/>
      <c r="AT1384" s="146" t="s">
        <v>163</v>
      </c>
      <c r="AU1384" s="146" t="s">
        <v>81</v>
      </c>
      <c r="AV1384" s="12" t="s">
        <v>81</v>
      </c>
      <c r="AW1384" s="12" t="s">
        <v>33</v>
      </c>
      <c r="AX1384" s="12" t="s">
        <v>79</v>
      </c>
      <c r="AY1384" s="146" t="s">
        <v>152</v>
      </c>
    </row>
    <row r="1385" spans="2:65" s="1" customFormat="1" ht="16.5" customHeight="1">
      <c r="B1385" s="32"/>
      <c r="C1385" s="127" t="s">
        <v>2412</v>
      </c>
      <c r="D1385" s="127" t="s">
        <v>154</v>
      </c>
      <c r="E1385" s="128" t="s">
        <v>2413</v>
      </c>
      <c r="F1385" s="129" t="s">
        <v>2414</v>
      </c>
      <c r="G1385" s="130" t="s">
        <v>2119</v>
      </c>
      <c r="H1385" s="131">
        <v>1</v>
      </c>
      <c r="I1385" s="132"/>
      <c r="J1385" s="133">
        <f>ROUND(I1385*H1385,2)</f>
        <v>0</v>
      </c>
      <c r="K1385" s="129" t="s">
        <v>19</v>
      </c>
      <c r="L1385" s="32"/>
      <c r="M1385" s="134" t="s">
        <v>19</v>
      </c>
      <c r="N1385" s="135" t="s">
        <v>42</v>
      </c>
      <c r="P1385" s="136">
        <f>O1385*H1385</f>
        <v>0</v>
      </c>
      <c r="Q1385" s="136">
        <v>0</v>
      </c>
      <c r="R1385" s="136">
        <f>Q1385*H1385</f>
        <v>0</v>
      </c>
      <c r="S1385" s="136">
        <v>0</v>
      </c>
      <c r="T1385" s="137">
        <f>S1385*H1385</f>
        <v>0</v>
      </c>
      <c r="AR1385" s="138" t="s">
        <v>573</v>
      </c>
      <c r="AT1385" s="138" t="s">
        <v>154</v>
      </c>
      <c r="AU1385" s="138" t="s">
        <v>81</v>
      </c>
      <c r="AY1385" s="17" t="s">
        <v>152</v>
      </c>
      <c r="BE1385" s="139">
        <f>IF(N1385="základní",J1385,0)</f>
        <v>0</v>
      </c>
      <c r="BF1385" s="139">
        <f>IF(N1385="snížená",J1385,0)</f>
        <v>0</v>
      </c>
      <c r="BG1385" s="139">
        <f>IF(N1385="zákl. přenesená",J1385,0)</f>
        <v>0</v>
      </c>
      <c r="BH1385" s="139">
        <f>IF(N1385="sníž. přenesená",J1385,0)</f>
        <v>0</v>
      </c>
      <c r="BI1385" s="139">
        <f>IF(N1385="nulová",J1385,0)</f>
        <v>0</v>
      </c>
      <c r="BJ1385" s="17" t="s">
        <v>79</v>
      </c>
      <c r="BK1385" s="139">
        <f>ROUND(I1385*H1385,2)</f>
        <v>0</v>
      </c>
      <c r="BL1385" s="17" t="s">
        <v>573</v>
      </c>
      <c r="BM1385" s="138" t="s">
        <v>2415</v>
      </c>
    </row>
    <row r="1386" spans="2:65" s="12" customFormat="1">
      <c r="B1386" s="144"/>
      <c r="D1386" s="145" t="s">
        <v>163</v>
      </c>
      <c r="E1386" s="146" t="s">
        <v>19</v>
      </c>
      <c r="F1386" s="147" t="s">
        <v>79</v>
      </c>
      <c r="H1386" s="148">
        <v>1</v>
      </c>
      <c r="I1386" s="149"/>
      <c r="L1386" s="144"/>
      <c r="M1386" s="150"/>
      <c r="T1386" s="151"/>
      <c r="AT1386" s="146" t="s">
        <v>163</v>
      </c>
      <c r="AU1386" s="146" t="s">
        <v>81</v>
      </c>
      <c r="AV1386" s="12" t="s">
        <v>81</v>
      </c>
      <c r="AW1386" s="12" t="s">
        <v>33</v>
      </c>
      <c r="AX1386" s="12" t="s">
        <v>79</v>
      </c>
      <c r="AY1386" s="146" t="s">
        <v>152</v>
      </c>
    </row>
    <row r="1387" spans="2:65" s="11" customFormat="1" ht="25.95" customHeight="1">
      <c r="B1387" s="115"/>
      <c r="D1387" s="116" t="s">
        <v>70</v>
      </c>
      <c r="E1387" s="117" t="s">
        <v>2416</v>
      </c>
      <c r="F1387" s="117" t="s">
        <v>2417</v>
      </c>
      <c r="I1387" s="118"/>
      <c r="J1387" s="119">
        <f>BK1387</f>
        <v>0</v>
      </c>
      <c r="L1387" s="115"/>
      <c r="M1387" s="120"/>
      <c r="P1387" s="121">
        <f>P1388+P1391+P1395+P1400</f>
        <v>0</v>
      </c>
      <c r="R1387" s="121">
        <f>R1388+R1391+R1395+R1400</f>
        <v>0</v>
      </c>
      <c r="T1387" s="122">
        <f>T1388+T1391+T1395+T1400</f>
        <v>0</v>
      </c>
      <c r="AR1387" s="116" t="s">
        <v>182</v>
      </c>
      <c r="AT1387" s="123" t="s">
        <v>70</v>
      </c>
      <c r="AU1387" s="123" t="s">
        <v>71</v>
      </c>
      <c r="AY1387" s="116" t="s">
        <v>152</v>
      </c>
      <c r="BK1387" s="124">
        <f>BK1388+BK1391+BK1395+BK1400</f>
        <v>0</v>
      </c>
    </row>
    <row r="1388" spans="2:65" s="11" customFormat="1" ht="22.8" customHeight="1">
      <c r="B1388" s="115"/>
      <c r="D1388" s="116" t="s">
        <v>70</v>
      </c>
      <c r="E1388" s="125" t="s">
        <v>2418</v>
      </c>
      <c r="F1388" s="125" t="s">
        <v>2419</v>
      </c>
      <c r="I1388" s="118"/>
      <c r="J1388" s="126">
        <f>BK1388</f>
        <v>0</v>
      </c>
      <c r="L1388" s="115"/>
      <c r="M1388" s="120"/>
      <c r="P1388" s="121">
        <f>SUM(P1389:P1390)</f>
        <v>0</v>
      </c>
      <c r="R1388" s="121">
        <f>SUM(R1389:R1390)</f>
        <v>0</v>
      </c>
      <c r="T1388" s="122">
        <f>SUM(T1389:T1390)</f>
        <v>0</v>
      </c>
      <c r="AR1388" s="116" t="s">
        <v>182</v>
      </c>
      <c r="AT1388" s="123" t="s">
        <v>70</v>
      </c>
      <c r="AU1388" s="123" t="s">
        <v>79</v>
      </c>
      <c r="AY1388" s="116" t="s">
        <v>152</v>
      </c>
      <c r="BK1388" s="124">
        <f>SUM(BK1389:BK1390)</f>
        <v>0</v>
      </c>
    </row>
    <row r="1389" spans="2:65" s="1" customFormat="1" ht="24.15" customHeight="1">
      <c r="B1389" s="32"/>
      <c r="C1389" s="127" t="s">
        <v>2420</v>
      </c>
      <c r="D1389" s="127" t="s">
        <v>154</v>
      </c>
      <c r="E1389" s="128" t="s">
        <v>2421</v>
      </c>
      <c r="F1389" s="129" t="s">
        <v>2422</v>
      </c>
      <c r="G1389" s="130" t="s">
        <v>2423</v>
      </c>
      <c r="H1389" s="176"/>
      <c r="I1389" s="132"/>
      <c r="J1389" s="133">
        <f>ROUND(I1389*H1389,2)</f>
        <v>0</v>
      </c>
      <c r="K1389" s="129" t="s">
        <v>19</v>
      </c>
      <c r="L1389" s="32"/>
      <c r="M1389" s="134" t="s">
        <v>19</v>
      </c>
      <c r="N1389" s="135" t="s">
        <v>42</v>
      </c>
      <c r="P1389" s="136">
        <f>O1389*H1389</f>
        <v>0</v>
      </c>
      <c r="Q1389" s="136">
        <v>0</v>
      </c>
      <c r="R1389" s="136">
        <f>Q1389*H1389</f>
        <v>0</v>
      </c>
      <c r="S1389" s="136">
        <v>0</v>
      </c>
      <c r="T1389" s="137">
        <f>S1389*H1389</f>
        <v>0</v>
      </c>
      <c r="AR1389" s="138" t="s">
        <v>2424</v>
      </c>
      <c r="AT1389" s="138" t="s">
        <v>154</v>
      </c>
      <c r="AU1389" s="138" t="s">
        <v>81</v>
      </c>
      <c r="AY1389" s="17" t="s">
        <v>152</v>
      </c>
      <c r="BE1389" s="139">
        <f>IF(N1389="základní",J1389,0)</f>
        <v>0</v>
      </c>
      <c r="BF1389" s="139">
        <f>IF(N1389="snížená",J1389,0)</f>
        <v>0</v>
      </c>
      <c r="BG1389" s="139">
        <f>IF(N1389="zákl. přenesená",J1389,0)</f>
        <v>0</v>
      </c>
      <c r="BH1389" s="139">
        <f>IF(N1389="sníž. přenesená",J1389,0)</f>
        <v>0</v>
      </c>
      <c r="BI1389" s="139">
        <f>IF(N1389="nulová",J1389,0)</f>
        <v>0</v>
      </c>
      <c r="BJ1389" s="17" t="s">
        <v>79</v>
      </c>
      <c r="BK1389" s="139">
        <f>ROUND(I1389*H1389,2)</f>
        <v>0</v>
      </c>
      <c r="BL1389" s="17" t="s">
        <v>2424</v>
      </c>
      <c r="BM1389" s="138" t="s">
        <v>2425</v>
      </c>
    </row>
    <row r="1390" spans="2:65" s="12" customFormat="1">
      <c r="B1390" s="144"/>
      <c r="D1390" s="145" t="s">
        <v>163</v>
      </c>
      <c r="E1390" s="146" t="s">
        <v>19</v>
      </c>
      <c r="F1390" s="147" t="s">
        <v>2426</v>
      </c>
      <c r="H1390" s="148">
        <v>2</v>
      </c>
      <c r="I1390" s="149"/>
      <c r="L1390" s="144"/>
      <c r="M1390" s="150"/>
      <c r="T1390" s="151"/>
      <c r="AT1390" s="146" t="s">
        <v>163</v>
      </c>
      <c r="AU1390" s="146" t="s">
        <v>81</v>
      </c>
      <c r="AV1390" s="12" t="s">
        <v>81</v>
      </c>
      <c r="AW1390" s="12" t="s">
        <v>33</v>
      </c>
      <c r="AX1390" s="12" t="s">
        <v>79</v>
      </c>
      <c r="AY1390" s="146" t="s">
        <v>152</v>
      </c>
    </row>
    <row r="1391" spans="2:65" s="11" customFormat="1" ht="22.8" customHeight="1">
      <c r="B1391" s="115"/>
      <c r="D1391" s="116" t="s">
        <v>70</v>
      </c>
      <c r="E1391" s="125" t="s">
        <v>2427</v>
      </c>
      <c r="F1391" s="125" t="s">
        <v>2428</v>
      </c>
      <c r="I1391" s="118"/>
      <c r="J1391" s="126">
        <f>BK1391</f>
        <v>0</v>
      </c>
      <c r="L1391" s="115"/>
      <c r="M1391" s="120"/>
      <c r="P1391" s="121">
        <f>SUM(P1392:P1394)</f>
        <v>0</v>
      </c>
      <c r="R1391" s="121">
        <f>SUM(R1392:R1394)</f>
        <v>0</v>
      </c>
      <c r="T1391" s="122">
        <f>SUM(T1392:T1394)</f>
        <v>0</v>
      </c>
      <c r="AR1391" s="116" t="s">
        <v>182</v>
      </c>
      <c r="AT1391" s="123" t="s">
        <v>70</v>
      </c>
      <c r="AU1391" s="123" t="s">
        <v>79</v>
      </c>
      <c r="AY1391" s="116" t="s">
        <v>152</v>
      </c>
      <c r="BK1391" s="124">
        <f>SUM(BK1392:BK1394)</f>
        <v>0</v>
      </c>
    </row>
    <row r="1392" spans="2:65" s="1" customFormat="1" ht="16.5" customHeight="1">
      <c r="B1392" s="32"/>
      <c r="C1392" s="127" t="s">
        <v>2429</v>
      </c>
      <c r="D1392" s="127" t="s">
        <v>154</v>
      </c>
      <c r="E1392" s="128" t="s">
        <v>2430</v>
      </c>
      <c r="F1392" s="129" t="s">
        <v>2431</v>
      </c>
      <c r="G1392" s="130" t="s">
        <v>2119</v>
      </c>
      <c r="H1392" s="131">
        <v>1</v>
      </c>
      <c r="I1392" s="132"/>
      <c r="J1392" s="133">
        <f>ROUND(I1392*H1392,2)</f>
        <v>0</v>
      </c>
      <c r="K1392" s="129" t="s">
        <v>158</v>
      </c>
      <c r="L1392" s="32"/>
      <c r="M1392" s="134" t="s">
        <v>19</v>
      </c>
      <c r="N1392" s="135" t="s">
        <v>42</v>
      </c>
      <c r="P1392" s="136">
        <f>O1392*H1392</f>
        <v>0</v>
      </c>
      <c r="Q1392" s="136">
        <v>0</v>
      </c>
      <c r="R1392" s="136">
        <f>Q1392*H1392</f>
        <v>0</v>
      </c>
      <c r="S1392" s="136">
        <v>0</v>
      </c>
      <c r="T1392" s="137">
        <f>S1392*H1392</f>
        <v>0</v>
      </c>
      <c r="AR1392" s="138" t="s">
        <v>2424</v>
      </c>
      <c r="AT1392" s="138" t="s">
        <v>154</v>
      </c>
      <c r="AU1392" s="138" t="s">
        <v>81</v>
      </c>
      <c r="AY1392" s="17" t="s">
        <v>152</v>
      </c>
      <c r="BE1392" s="139">
        <f>IF(N1392="základní",J1392,0)</f>
        <v>0</v>
      </c>
      <c r="BF1392" s="139">
        <f>IF(N1392="snížená",J1392,0)</f>
        <v>0</v>
      </c>
      <c r="BG1392" s="139">
        <f>IF(N1392="zákl. přenesená",J1392,0)</f>
        <v>0</v>
      </c>
      <c r="BH1392" s="139">
        <f>IF(N1392="sníž. přenesená",J1392,0)</f>
        <v>0</v>
      </c>
      <c r="BI1392" s="139">
        <f>IF(N1392="nulová",J1392,0)</f>
        <v>0</v>
      </c>
      <c r="BJ1392" s="17" t="s">
        <v>79</v>
      </c>
      <c r="BK1392" s="139">
        <f>ROUND(I1392*H1392,2)</f>
        <v>0</v>
      </c>
      <c r="BL1392" s="17" t="s">
        <v>2424</v>
      </c>
      <c r="BM1392" s="138" t="s">
        <v>2432</v>
      </c>
    </row>
    <row r="1393" spans="2:65" s="1" customFormat="1">
      <c r="B1393" s="32"/>
      <c r="D1393" s="140" t="s">
        <v>161</v>
      </c>
      <c r="F1393" s="141" t="s">
        <v>2433</v>
      </c>
      <c r="I1393" s="142"/>
      <c r="L1393" s="32"/>
      <c r="M1393" s="143"/>
      <c r="T1393" s="53"/>
      <c r="AT1393" s="17" t="s">
        <v>161</v>
      </c>
      <c r="AU1393" s="17" t="s">
        <v>81</v>
      </c>
    </row>
    <row r="1394" spans="2:65" s="12" customFormat="1">
      <c r="B1394" s="144"/>
      <c r="D1394" s="145" t="s">
        <v>163</v>
      </c>
      <c r="E1394" s="146" t="s">
        <v>19</v>
      </c>
      <c r="F1394" s="147" t="s">
        <v>79</v>
      </c>
      <c r="H1394" s="148">
        <v>1</v>
      </c>
      <c r="I1394" s="149"/>
      <c r="L1394" s="144"/>
      <c r="M1394" s="150"/>
      <c r="T1394" s="151"/>
      <c r="AT1394" s="146" t="s">
        <v>163</v>
      </c>
      <c r="AU1394" s="146" t="s">
        <v>81</v>
      </c>
      <c r="AV1394" s="12" t="s">
        <v>81</v>
      </c>
      <c r="AW1394" s="12" t="s">
        <v>33</v>
      </c>
      <c r="AX1394" s="12" t="s">
        <v>79</v>
      </c>
      <c r="AY1394" s="146" t="s">
        <v>152</v>
      </c>
    </row>
    <row r="1395" spans="2:65" s="11" customFormat="1" ht="22.8" customHeight="1">
      <c r="B1395" s="115"/>
      <c r="D1395" s="116" t="s">
        <v>70</v>
      </c>
      <c r="E1395" s="125" t="s">
        <v>2434</v>
      </c>
      <c r="F1395" s="125" t="s">
        <v>2435</v>
      </c>
      <c r="I1395" s="118"/>
      <c r="J1395" s="126">
        <f>BK1395</f>
        <v>0</v>
      </c>
      <c r="L1395" s="115"/>
      <c r="M1395" s="120"/>
      <c r="P1395" s="121">
        <f>SUM(P1396:P1399)</f>
        <v>0</v>
      </c>
      <c r="R1395" s="121">
        <f>SUM(R1396:R1399)</f>
        <v>0</v>
      </c>
      <c r="T1395" s="122">
        <f>SUM(T1396:T1399)</f>
        <v>0</v>
      </c>
      <c r="AR1395" s="116" t="s">
        <v>182</v>
      </c>
      <c r="AT1395" s="123" t="s">
        <v>70</v>
      </c>
      <c r="AU1395" s="123" t="s">
        <v>79</v>
      </c>
      <c r="AY1395" s="116" t="s">
        <v>152</v>
      </c>
      <c r="BK1395" s="124">
        <f>SUM(BK1396:BK1399)</f>
        <v>0</v>
      </c>
    </row>
    <row r="1396" spans="2:65" s="1" customFormat="1" ht="16.5" customHeight="1">
      <c r="B1396" s="32"/>
      <c r="C1396" s="127" t="s">
        <v>2436</v>
      </c>
      <c r="D1396" s="127" t="s">
        <v>154</v>
      </c>
      <c r="E1396" s="128" t="s">
        <v>2437</v>
      </c>
      <c r="F1396" s="129" t="s">
        <v>2438</v>
      </c>
      <c r="G1396" s="130" t="s">
        <v>2119</v>
      </c>
      <c r="H1396" s="131">
        <v>1</v>
      </c>
      <c r="I1396" s="132"/>
      <c r="J1396" s="133">
        <f>ROUND(I1396*H1396,2)</f>
        <v>0</v>
      </c>
      <c r="K1396" s="129" t="s">
        <v>158</v>
      </c>
      <c r="L1396" s="32"/>
      <c r="M1396" s="134" t="s">
        <v>19</v>
      </c>
      <c r="N1396" s="135" t="s">
        <v>42</v>
      </c>
      <c r="P1396" s="136">
        <f>O1396*H1396</f>
        <v>0</v>
      </c>
      <c r="Q1396" s="136">
        <v>0</v>
      </c>
      <c r="R1396" s="136">
        <f>Q1396*H1396</f>
        <v>0</v>
      </c>
      <c r="S1396" s="136">
        <v>0</v>
      </c>
      <c r="T1396" s="137">
        <f>S1396*H1396</f>
        <v>0</v>
      </c>
      <c r="AR1396" s="138" t="s">
        <v>2424</v>
      </c>
      <c r="AT1396" s="138" t="s">
        <v>154</v>
      </c>
      <c r="AU1396" s="138" t="s">
        <v>81</v>
      </c>
      <c r="AY1396" s="17" t="s">
        <v>152</v>
      </c>
      <c r="BE1396" s="139">
        <f>IF(N1396="základní",J1396,0)</f>
        <v>0</v>
      </c>
      <c r="BF1396" s="139">
        <f>IF(N1396="snížená",J1396,0)</f>
        <v>0</v>
      </c>
      <c r="BG1396" s="139">
        <f>IF(N1396="zákl. přenesená",J1396,0)</f>
        <v>0</v>
      </c>
      <c r="BH1396" s="139">
        <f>IF(N1396="sníž. přenesená",J1396,0)</f>
        <v>0</v>
      </c>
      <c r="BI1396" s="139">
        <f>IF(N1396="nulová",J1396,0)</f>
        <v>0</v>
      </c>
      <c r="BJ1396" s="17" t="s">
        <v>79</v>
      </c>
      <c r="BK1396" s="139">
        <f>ROUND(I1396*H1396,2)</f>
        <v>0</v>
      </c>
      <c r="BL1396" s="17" t="s">
        <v>2424</v>
      </c>
      <c r="BM1396" s="138" t="s">
        <v>2439</v>
      </c>
    </row>
    <row r="1397" spans="2:65" s="1" customFormat="1">
      <c r="B1397" s="32"/>
      <c r="D1397" s="140" t="s">
        <v>161</v>
      </c>
      <c r="F1397" s="141" t="s">
        <v>2440</v>
      </c>
      <c r="I1397" s="142"/>
      <c r="L1397" s="32"/>
      <c r="M1397" s="143"/>
      <c r="T1397" s="53"/>
      <c r="AT1397" s="17" t="s">
        <v>161</v>
      </c>
      <c r="AU1397" s="17" t="s">
        <v>81</v>
      </c>
    </row>
    <row r="1398" spans="2:65" s="1" customFormat="1" ht="19.2">
      <c r="B1398" s="32"/>
      <c r="D1398" s="145" t="s">
        <v>347</v>
      </c>
      <c r="F1398" s="169" t="s">
        <v>2441</v>
      </c>
      <c r="I1398" s="142"/>
      <c r="L1398" s="32"/>
      <c r="M1398" s="143"/>
      <c r="T1398" s="53"/>
      <c r="AT1398" s="17" t="s">
        <v>347</v>
      </c>
      <c r="AU1398" s="17" t="s">
        <v>81</v>
      </c>
    </row>
    <row r="1399" spans="2:65" s="12" customFormat="1">
      <c r="B1399" s="144"/>
      <c r="D1399" s="145" t="s">
        <v>163</v>
      </c>
      <c r="E1399" s="146" t="s">
        <v>19</v>
      </c>
      <c r="F1399" s="147" t="s">
        <v>79</v>
      </c>
      <c r="H1399" s="148">
        <v>1</v>
      </c>
      <c r="I1399" s="149"/>
      <c r="L1399" s="144"/>
      <c r="M1399" s="150"/>
      <c r="T1399" s="151"/>
      <c r="AT1399" s="146" t="s">
        <v>163</v>
      </c>
      <c r="AU1399" s="146" t="s">
        <v>81</v>
      </c>
      <c r="AV1399" s="12" t="s">
        <v>81</v>
      </c>
      <c r="AW1399" s="12" t="s">
        <v>33</v>
      </c>
      <c r="AX1399" s="12" t="s">
        <v>79</v>
      </c>
      <c r="AY1399" s="146" t="s">
        <v>152</v>
      </c>
    </row>
    <row r="1400" spans="2:65" s="11" customFormat="1" ht="22.8" customHeight="1">
      <c r="B1400" s="115"/>
      <c r="D1400" s="116" t="s">
        <v>70</v>
      </c>
      <c r="E1400" s="125" t="s">
        <v>2442</v>
      </c>
      <c r="F1400" s="125" t="s">
        <v>2443</v>
      </c>
      <c r="I1400" s="118"/>
      <c r="J1400" s="126">
        <f>BK1400</f>
        <v>0</v>
      </c>
      <c r="L1400" s="115"/>
      <c r="M1400" s="120"/>
      <c r="P1400" s="121">
        <f>SUM(P1401:P1404)</f>
        <v>0</v>
      </c>
      <c r="R1400" s="121">
        <f>SUM(R1401:R1404)</f>
        <v>0</v>
      </c>
      <c r="T1400" s="122">
        <f>SUM(T1401:T1404)</f>
        <v>0</v>
      </c>
      <c r="AR1400" s="116" t="s">
        <v>182</v>
      </c>
      <c r="AT1400" s="123" t="s">
        <v>70</v>
      </c>
      <c r="AU1400" s="123" t="s">
        <v>79</v>
      </c>
      <c r="AY1400" s="116" t="s">
        <v>152</v>
      </c>
      <c r="BK1400" s="124">
        <f>SUM(BK1401:BK1404)</f>
        <v>0</v>
      </c>
    </row>
    <row r="1401" spans="2:65" s="1" customFormat="1" ht="16.5" customHeight="1">
      <c r="B1401" s="32"/>
      <c r="C1401" s="127" t="s">
        <v>2444</v>
      </c>
      <c r="D1401" s="127" t="s">
        <v>154</v>
      </c>
      <c r="E1401" s="128" t="s">
        <v>2445</v>
      </c>
      <c r="F1401" s="129" t="s">
        <v>2446</v>
      </c>
      <c r="G1401" s="130" t="s">
        <v>2423</v>
      </c>
      <c r="H1401" s="176"/>
      <c r="I1401" s="132"/>
      <c r="J1401" s="133">
        <f>ROUND(I1401*H1401,2)</f>
        <v>0</v>
      </c>
      <c r="K1401" s="129" t="s">
        <v>158</v>
      </c>
      <c r="L1401" s="32"/>
      <c r="M1401" s="134" t="s">
        <v>19</v>
      </c>
      <c r="N1401" s="135" t="s">
        <v>42</v>
      </c>
      <c r="P1401" s="136">
        <f>O1401*H1401</f>
        <v>0</v>
      </c>
      <c r="Q1401" s="136">
        <v>0</v>
      </c>
      <c r="R1401" s="136">
        <f>Q1401*H1401</f>
        <v>0</v>
      </c>
      <c r="S1401" s="136">
        <v>0</v>
      </c>
      <c r="T1401" s="137">
        <f>S1401*H1401</f>
        <v>0</v>
      </c>
      <c r="AR1401" s="138" t="s">
        <v>2424</v>
      </c>
      <c r="AT1401" s="138" t="s">
        <v>154</v>
      </c>
      <c r="AU1401" s="138" t="s">
        <v>81</v>
      </c>
      <c r="AY1401" s="17" t="s">
        <v>152</v>
      </c>
      <c r="BE1401" s="139">
        <f>IF(N1401="základní",J1401,0)</f>
        <v>0</v>
      </c>
      <c r="BF1401" s="139">
        <f>IF(N1401="snížená",J1401,0)</f>
        <v>0</v>
      </c>
      <c r="BG1401" s="139">
        <f>IF(N1401="zákl. přenesená",J1401,0)</f>
        <v>0</v>
      </c>
      <c r="BH1401" s="139">
        <f>IF(N1401="sníž. přenesená",J1401,0)</f>
        <v>0</v>
      </c>
      <c r="BI1401" s="139">
        <f>IF(N1401="nulová",J1401,0)</f>
        <v>0</v>
      </c>
      <c r="BJ1401" s="17" t="s">
        <v>79</v>
      </c>
      <c r="BK1401" s="139">
        <f>ROUND(I1401*H1401,2)</f>
        <v>0</v>
      </c>
      <c r="BL1401" s="17" t="s">
        <v>2424</v>
      </c>
      <c r="BM1401" s="138" t="s">
        <v>2447</v>
      </c>
    </row>
    <row r="1402" spans="2:65" s="1" customFormat="1">
      <c r="B1402" s="32"/>
      <c r="D1402" s="140" t="s">
        <v>161</v>
      </c>
      <c r="F1402" s="141" t="s">
        <v>2448</v>
      </c>
      <c r="I1402" s="142"/>
      <c r="L1402" s="32"/>
      <c r="M1402" s="143"/>
      <c r="T1402" s="53"/>
      <c r="AT1402" s="17" t="s">
        <v>161</v>
      </c>
      <c r="AU1402" s="17" t="s">
        <v>81</v>
      </c>
    </row>
    <row r="1403" spans="2:65" s="1" customFormat="1" ht="19.2">
      <c r="B1403" s="32"/>
      <c r="D1403" s="145" t="s">
        <v>347</v>
      </c>
      <c r="F1403" s="169" t="s">
        <v>2449</v>
      </c>
      <c r="I1403" s="142"/>
      <c r="L1403" s="32"/>
      <c r="M1403" s="143"/>
      <c r="T1403" s="53"/>
      <c r="AT1403" s="17" t="s">
        <v>347</v>
      </c>
      <c r="AU1403" s="17" t="s">
        <v>81</v>
      </c>
    </row>
    <row r="1404" spans="2:65" s="12" customFormat="1">
      <c r="B1404" s="144"/>
      <c r="D1404" s="145" t="s">
        <v>163</v>
      </c>
      <c r="E1404" s="146" t="s">
        <v>19</v>
      </c>
      <c r="F1404" s="147" t="s">
        <v>2450</v>
      </c>
      <c r="H1404" s="148">
        <v>3</v>
      </c>
      <c r="I1404" s="149"/>
      <c r="L1404" s="144"/>
      <c r="M1404" s="177"/>
      <c r="N1404" s="178"/>
      <c r="O1404" s="178"/>
      <c r="P1404" s="178"/>
      <c r="Q1404" s="178"/>
      <c r="R1404" s="178"/>
      <c r="S1404" s="178"/>
      <c r="T1404" s="179"/>
      <c r="AT1404" s="146" t="s">
        <v>163</v>
      </c>
      <c r="AU1404" s="146" t="s">
        <v>81</v>
      </c>
      <c r="AV1404" s="12" t="s">
        <v>81</v>
      </c>
      <c r="AW1404" s="12" t="s">
        <v>33</v>
      </c>
      <c r="AX1404" s="12" t="s">
        <v>79</v>
      </c>
      <c r="AY1404" s="146" t="s">
        <v>152</v>
      </c>
    </row>
    <row r="1405" spans="2:65" s="1" customFormat="1" ht="6.9" customHeight="1">
      <c r="B1405" s="41"/>
      <c r="C1405" s="42"/>
      <c r="D1405" s="42"/>
      <c r="E1405" s="42"/>
      <c r="F1405" s="42"/>
      <c r="G1405" s="42"/>
      <c r="H1405" s="42"/>
      <c r="I1405" s="42"/>
      <c r="J1405" s="42"/>
      <c r="K1405" s="42"/>
      <c r="L1405" s="32"/>
    </row>
  </sheetData>
  <sheetProtection algorithmName="SHA-512" hashValue="zrm+NfSQBbHMXhVbYMi8AZJu5wceNbq4rCkItM0XOn+I8CGrJ4TM8xwwyqOKcTBAGcXU4Z+UAWhmx09WzHTQ5w==" saltValue="1cjdGtP91BhYBSjXk3QKgQlZ9NErtnuQprxgrxPHCyVf6QJifVFQsoytbsmXWgbdaXbXDzmHDR6jgbUH3np4Lw==" spinCount="100000" sheet="1" objects="1" scenarios="1" formatColumns="0" formatRows="0" autoFilter="0"/>
  <autoFilter ref="C113:K1404" xr:uid="{00000000-0009-0000-0000-000001000000}"/>
  <mergeCells count="9">
    <mergeCell ref="E50:H50"/>
    <mergeCell ref="E104:H104"/>
    <mergeCell ref="E106:H106"/>
    <mergeCell ref="L2:V2"/>
    <mergeCell ref="E7:H7"/>
    <mergeCell ref="E9:H9"/>
    <mergeCell ref="E18:H18"/>
    <mergeCell ref="E27:H27"/>
    <mergeCell ref="E48:H48"/>
  </mergeCells>
  <hyperlinks>
    <hyperlink ref="F118" r:id="rId1" xr:uid="{00000000-0004-0000-0100-000000000000}"/>
    <hyperlink ref="F121" r:id="rId2" xr:uid="{00000000-0004-0000-0100-000001000000}"/>
    <hyperlink ref="F124" r:id="rId3" xr:uid="{00000000-0004-0000-0100-000002000000}"/>
    <hyperlink ref="F127" r:id="rId4" xr:uid="{00000000-0004-0000-0100-000003000000}"/>
    <hyperlink ref="F130" r:id="rId5" xr:uid="{00000000-0004-0000-0100-000004000000}"/>
    <hyperlink ref="F133" r:id="rId6" xr:uid="{00000000-0004-0000-0100-000005000000}"/>
    <hyperlink ref="F136" r:id="rId7" xr:uid="{00000000-0004-0000-0100-000006000000}"/>
    <hyperlink ref="F139" r:id="rId8" xr:uid="{00000000-0004-0000-0100-000007000000}"/>
    <hyperlink ref="F142" r:id="rId9" xr:uid="{00000000-0004-0000-0100-000008000000}"/>
    <hyperlink ref="F145" r:id="rId10" xr:uid="{00000000-0004-0000-0100-000009000000}"/>
    <hyperlink ref="F148" r:id="rId11" xr:uid="{00000000-0004-0000-0100-00000A000000}"/>
    <hyperlink ref="F151" r:id="rId12" xr:uid="{00000000-0004-0000-0100-00000B000000}"/>
    <hyperlink ref="F154" r:id="rId13" xr:uid="{00000000-0004-0000-0100-00000C000000}"/>
    <hyperlink ref="F157" r:id="rId14" xr:uid="{00000000-0004-0000-0100-00000D000000}"/>
    <hyperlink ref="F161" r:id="rId15" xr:uid="{00000000-0004-0000-0100-00000E000000}"/>
    <hyperlink ref="F164" r:id="rId16" xr:uid="{00000000-0004-0000-0100-00000F000000}"/>
    <hyperlink ref="F167" r:id="rId17" xr:uid="{00000000-0004-0000-0100-000010000000}"/>
    <hyperlink ref="F170" r:id="rId18" xr:uid="{00000000-0004-0000-0100-000011000000}"/>
    <hyperlink ref="F174" r:id="rId19" xr:uid="{00000000-0004-0000-0100-000012000000}"/>
    <hyperlink ref="F177" r:id="rId20" xr:uid="{00000000-0004-0000-0100-000013000000}"/>
    <hyperlink ref="F183" r:id="rId21" xr:uid="{00000000-0004-0000-0100-000014000000}"/>
    <hyperlink ref="F186" r:id="rId22" xr:uid="{00000000-0004-0000-0100-000015000000}"/>
    <hyperlink ref="F191" r:id="rId23" xr:uid="{00000000-0004-0000-0100-000016000000}"/>
    <hyperlink ref="F196" r:id="rId24" xr:uid="{00000000-0004-0000-0100-000017000000}"/>
    <hyperlink ref="F202" r:id="rId25" xr:uid="{00000000-0004-0000-0100-000018000000}"/>
    <hyperlink ref="F209" r:id="rId26" xr:uid="{00000000-0004-0000-0100-000019000000}"/>
    <hyperlink ref="F212" r:id="rId27" xr:uid="{00000000-0004-0000-0100-00001A000000}"/>
    <hyperlink ref="F215" r:id="rId28" xr:uid="{00000000-0004-0000-0100-00001B000000}"/>
    <hyperlink ref="F218" r:id="rId29" xr:uid="{00000000-0004-0000-0100-00001C000000}"/>
    <hyperlink ref="F222" r:id="rId30" xr:uid="{00000000-0004-0000-0100-00001D000000}"/>
    <hyperlink ref="F227" r:id="rId31" xr:uid="{00000000-0004-0000-0100-00001E000000}"/>
    <hyperlink ref="F230" r:id="rId32" xr:uid="{00000000-0004-0000-0100-00001F000000}"/>
    <hyperlink ref="F234" r:id="rId33" xr:uid="{00000000-0004-0000-0100-000020000000}"/>
    <hyperlink ref="F241" r:id="rId34" xr:uid="{00000000-0004-0000-0100-000021000000}"/>
    <hyperlink ref="F246" r:id="rId35" xr:uid="{00000000-0004-0000-0100-000022000000}"/>
    <hyperlink ref="F251" r:id="rId36" xr:uid="{00000000-0004-0000-0100-000023000000}"/>
    <hyperlink ref="F257" r:id="rId37" xr:uid="{00000000-0004-0000-0100-000024000000}"/>
    <hyperlink ref="F267" r:id="rId38" xr:uid="{00000000-0004-0000-0100-000025000000}"/>
    <hyperlink ref="F270" r:id="rId39" xr:uid="{00000000-0004-0000-0100-000026000000}"/>
    <hyperlink ref="F273" r:id="rId40" xr:uid="{00000000-0004-0000-0100-000027000000}"/>
    <hyperlink ref="F279" r:id="rId41" xr:uid="{00000000-0004-0000-0100-000028000000}"/>
    <hyperlink ref="F284" r:id="rId42" xr:uid="{00000000-0004-0000-0100-000029000000}"/>
    <hyperlink ref="F289" r:id="rId43" xr:uid="{00000000-0004-0000-0100-00002A000000}"/>
    <hyperlink ref="F297" r:id="rId44" xr:uid="{00000000-0004-0000-0100-00002B000000}"/>
    <hyperlink ref="F306" r:id="rId45" xr:uid="{00000000-0004-0000-0100-00002C000000}"/>
    <hyperlink ref="F309" r:id="rId46" xr:uid="{00000000-0004-0000-0100-00002D000000}"/>
    <hyperlink ref="F320" r:id="rId47" xr:uid="{00000000-0004-0000-0100-00002E000000}"/>
    <hyperlink ref="F323" r:id="rId48" xr:uid="{00000000-0004-0000-0100-00002F000000}"/>
    <hyperlink ref="F326" r:id="rId49" xr:uid="{00000000-0004-0000-0100-000030000000}"/>
    <hyperlink ref="F331" r:id="rId50" xr:uid="{00000000-0004-0000-0100-000031000000}"/>
    <hyperlink ref="F336" r:id="rId51" xr:uid="{00000000-0004-0000-0100-000032000000}"/>
    <hyperlink ref="F342" r:id="rId52" xr:uid="{00000000-0004-0000-0100-000033000000}"/>
    <hyperlink ref="F350" r:id="rId53" xr:uid="{00000000-0004-0000-0100-000034000000}"/>
    <hyperlink ref="F354" r:id="rId54" xr:uid="{00000000-0004-0000-0100-000035000000}"/>
    <hyperlink ref="F361" r:id="rId55" xr:uid="{00000000-0004-0000-0100-000036000000}"/>
    <hyperlink ref="F377" r:id="rId56" xr:uid="{00000000-0004-0000-0100-000037000000}"/>
    <hyperlink ref="F380" r:id="rId57" xr:uid="{00000000-0004-0000-0100-000038000000}"/>
    <hyperlink ref="F383" r:id="rId58" xr:uid="{00000000-0004-0000-0100-000039000000}"/>
    <hyperlink ref="F386" r:id="rId59" xr:uid="{00000000-0004-0000-0100-00003A000000}"/>
    <hyperlink ref="F389" r:id="rId60" xr:uid="{00000000-0004-0000-0100-00003B000000}"/>
    <hyperlink ref="F393" r:id="rId61" xr:uid="{00000000-0004-0000-0100-00003C000000}"/>
    <hyperlink ref="F402" r:id="rId62" xr:uid="{00000000-0004-0000-0100-00003D000000}"/>
    <hyperlink ref="F405" r:id="rId63" xr:uid="{00000000-0004-0000-0100-00003E000000}"/>
    <hyperlink ref="F409" r:id="rId64" xr:uid="{00000000-0004-0000-0100-00003F000000}"/>
    <hyperlink ref="F413" r:id="rId65" xr:uid="{00000000-0004-0000-0100-000040000000}"/>
    <hyperlink ref="F417" r:id="rId66" xr:uid="{00000000-0004-0000-0100-000041000000}"/>
    <hyperlink ref="F420" r:id="rId67" xr:uid="{00000000-0004-0000-0100-000042000000}"/>
    <hyperlink ref="F423" r:id="rId68" xr:uid="{00000000-0004-0000-0100-000043000000}"/>
    <hyperlink ref="F426" r:id="rId69" xr:uid="{00000000-0004-0000-0100-000044000000}"/>
    <hyperlink ref="F429" r:id="rId70" xr:uid="{00000000-0004-0000-0100-000045000000}"/>
    <hyperlink ref="F433" r:id="rId71" xr:uid="{00000000-0004-0000-0100-000046000000}"/>
    <hyperlink ref="F436" r:id="rId72" xr:uid="{00000000-0004-0000-0100-000047000000}"/>
    <hyperlink ref="F439" r:id="rId73" xr:uid="{00000000-0004-0000-0100-000048000000}"/>
    <hyperlink ref="F445" r:id="rId74" xr:uid="{00000000-0004-0000-0100-000049000000}"/>
    <hyperlink ref="F456" r:id="rId75" xr:uid="{00000000-0004-0000-0100-00004A000000}"/>
    <hyperlink ref="F461" r:id="rId76" xr:uid="{00000000-0004-0000-0100-00004B000000}"/>
    <hyperlink ref="F474" r:id="rId77" xr:uid="{00000000-0004-0000-0100-00004C000000}"/>
    <hyperlink ref="F480" r:id="rId78" xr:uid="{00000000-0004-0000-0100-00004D000000}"/>
    <hyperlink ref="F485" r:id="rId79" xr:uid="{00000000-0004-0000-0100-00004E000000}"/>
    <hyperlink ref="F488" r:id="rId80" xr:uid="{00000000-0004-0000-0100-00004F000000}"/>
    <hyperlink ref="F491" r:id="rId81" xr:uid="{00000000-0004-0000-0100-000050000000}"/>
    <hyperlink ref="F494" r:id="rId82" xr:uid="{00000000-0004-0000-0100-000051000000}"/>
    <hyperlink ref="F497" r:id="rId83" xr:uid="{00000000-0004-0000-0100-000052000000}"/>
    <hyperlink ref="F500" r:id="rId84" xr:uid="{00000000-0004-0000-0100-000053000000}"/>
    <hyperlink ref="F505" r:id="rId85" xr:uid="{00000000-0004-0000-0100-000054000000}"/>
    <hyperlink ref="F508" r:id="rId86" xr:uid="{00000000-0004-0000-0100-000055000000}"/>
    <hyperlink ref="F513" r:id="rId87" xr:uid="{00000000-0004-0000-0100-000056000000}"/>
    <hyperlink ref="F518" r:id="rId88" xr:uid="{00000000-0004-0000-0100-000057000000}"/>
    <hyperlink ref="F521" r:id="rId89" xr:uid="{00000000-0004-0000-0100-000058000000}"/>
    <hyperlink ref="F524" r:id="rId90" xr:uid="{00000000-0004-0000-0100-000059000000}"/>
    <hyperlink ref="F527" r:id="rId91" xr:uid="{00000000-0004-0000-0100-00005A000000}"/>
    <hyperlink ref="F530" r:id="rId92" xr:uid="{00000000-0004-0000-0100-00005B000000}"/>
    <hyperlink ref="F533" r:id="rId93" xr:uid="{00000000-0004-0000-0100-00005C000000}"/>
    <hyperlink ref="F536" r:id="rId94" xr:uid="{00000000-0004-0000-0100-00005D000000}"/>
    <hyperlink ref="F539" r:id="rId95" xr:uid="{00000000-0004-0000-0100-00005E000000}"/>
    <hyperlink ref="F542" r:id="rId96" xr:uid="{00000000-0004-0000-0100-00005F000000}"/>
    <hyperlink ref="F545" r:id="rId97" xr:uid="{00000000-0004-0000-0100-000060000000}"/>
    <hyperlink ref="F549" r:id="rId98" xr:uid="{00000000-0004-0000-0100-000061000000}"/>
    <hyperlink ref="F555" r:id="rId99" xr:uid="{00000000-0004-0000-0100-000062000000}"/>
    <hyperlink ref="F558" r:id="rId100" xr:uid="{00000000-0004-0000-0100-000063000000}"/>
    <hyperlink ref="F561" r:id="rId101" xr:uid="{00000000-0004-0000-0100-000064000000}"/>
    <hyperlink ref="F564" r:id="rId102" xr:uid="{00000000-0004-0000-0100-000065000000}"/>
    <hyperlink ref="F569" r:id="rId103" xr:uid="{00000000-0004-0000-0100-000066000000}"/>
    <hyperlink ref="F572" r:id="rId104" xr:uid="{00000000-0004-0000-0100-000067000000}"/>
    <hyperlink ref="F575" r:id="rId105" xr:uid="{00000000-0004-0000-0100-000068000000}"/>
    <hyperlink ref="F578" r:id="rId106" xr:uid="{00000000-0004-0000-0100-000069000000}"/>
    <hyperlink ref="F584" r:id="rId107" xr:uid="{00000000-0004-0000-0100-00006A000000}"/>
    <hyperlink ref="F587" r:id="rId108" xr:uid="{00000000-0004-0000-0100-00006B000000}"/>
    <hyperlink ref="F592" r:id="rId109" xr:uid="{00000000-0004-0000-0100-00006C000000}"/>
    <hyperlink ref="F595" r:id="rId110" xr:uid="{00000000-0004-0000-0100-00006D000000}"/>
    <hyperlink ref="F600" r:id="rId111" xr:uid="{00000000-0004-0000-0100-00006E000000}"/>
    <hyperlink ref="F605" r:id="rId112" xr:uid="{00000000-0004-0000-0100-00006F000000}"/>
    <hyperlink ref="F608" r:id="rId113" xr:uid="{00000000-0004-0000-0100-000070000000}"/>
    <hyperlink ref="F613" r:id="rId114" xr:uid="{00000000-0004-0000-0100-000071000000}"/>
    <hyperlink ref="F616" r:id="rId115" xr:uid="{00000000-0004-0000-0100-000072000000}"/>
    <hyperlink ref="F619" r:id="rId116" xr:uid="{00000000-0004-0000-0100-000073000000}"/>
    <hyperlink ref="F624" r:id="rId117" xr:uid="{00000000-0004-0000-0100-000074000000}"/>
    <hyperlink ref="F627" r:id="rId118" xr:uid="{00000000-0004-0000-0100-000075000000}"/>
    <hyperlink ref="F630" r:id="rId119" xr:uid="{00000000-0004-0000-0100-000076000000}"/>
    <hyperlink ref="F633" r:id="rId120" xr:uid="{00000000-0004-0000-0100-000077000000}"/>
    <hyperlink ref="F636" r:id="rId121" xr:uid="{00000000-0004-0000-0100-000078000000}"/>
    <hyperlink ref="F647" r:id="rId122" xr:uid="{00000000-0004-0000-0100-000079000000}"/>
    <hyperlink ref="F650" r:id="rId123" xr:uid="{00000000-0004-0000-0100-00007A000000}"/>
    <hyperlink ref="F655" r:id="rId124" xr:uid="{00000000-0004-0000-0100-00007B000000}"/>
    <hyperlink ref="F658" r:id="rId125" xr:uid="{00000000-0004-0000-0100-00007C000000}"/>
    <hyperlink ref="F662" r:id="rId126" xr:uid="{00000000-0004-0000-0100-00007D000000}"/>
    <hyperlink ref="F665" r:id="rId127" xr:uid="{00000000-0004-0000-0100-00007E000000}"/>
    <hyperlink ref="F668" r:id="rId128" xr:uid="{00000000-0004-0000-0100-00007F000000}"/>
    <hyperlink ref="F674" r:id="rId129" xr:uid="{00000000-0004-0000-0100-000080000000}"/>
    <hyperlink ref="F676" r:id="rId130" xr:uid="{00000000-0004-0000-0100-000081000000}"/>
    <hyperlink ref="F678" r:id="rId131" xr:uid="{00000000-0004-0000-0100-000082000000}"/>
    <hyperlink ref="F681" r:id="rId132" xr:uid="{00000000-0004-0000-0100-000083000000}"/>
    <hyperlink ref="F683" r:id="rId133" xr:uid="{00000000-0004-0000-0100-000084000000}"/>
    <hyperlink ref="F685" r:id="rId134" xr:uid="{00000000-0004-0000-0100-000085000000}"/>
    <hyperlink ref="F688" r:id="rId135" xr:uid="{00000000-0004-0000-0100-000086000000}"/>
    <hyperlink ref="F693" r:id="rId136" xr:uid="{00000000-0004-0000-0100-000087000000}"/>
    <hyperlink ref="F696" r:id="rId137" xr:uid="{00000000-0004-0000-0100-000088000000}"/>
    <hyperlink ref="F700" r:id="rId138" xr:uid="{00000000-0004-0000-0100-000089000000}"/>
    <hyperlink ref="F702" r:id="rId139" xr:uid="{00000000-0004-0000-0100-00008A000000}"/>
    <hyperlink ref="F707" r:id="rId140" xr:uid="{00000000-0004-0000-0100-00008B000000}"/>
    <hyperlink ref="F713" r:id="rId141" xr:uid="{00000000-0004-0000-0100-00008C000000}"/>
    <hyperlink ref="F719" r:id="rId142" xr:uid="{00000000-0004-0000-0100-00008D000000}"/>
    <hyperlink ref="F724" r:id="rId143" xr:uid="{00000000-0004-0000-0100-00008E000000}"/>
    <hyperlink ref="F729" r:id="rId144" xr:uid="{00000000-0004-0000-0100-00008F000000}"/>
    <hyperlink ref="F732" r:id="rId145" xr:uid="{00000000-0004-0000-0100-000090000000}"/>
    <hyperlink ref="F736" r:id="rId146" xr:uid="{00000000-0004-0000-0100-000091000000}"/>
    <hyperlink ref="F745" r:id="rId147" xr:uid="{00000000-0004-0000-0100-000092000000}"/>
    <hyperlink ref="F752" r:id="rId148" xr:uid="{00000000-0004-0000-0100-000093000000}"/>
    <hyperlink ref="F757" r:id="rId149" xr:uid="{00000000-0004-0000-0100-000094000000}"/>
    <hyperlink ref="F762" r:id="rId150" xr:uid="{00000000-0004-0000-0100-000095000000}"/>
    <hyperlink ref="F765" r:id="rId151" xr:uid="{00000000-0004-0000-0100-000096000000}"/>
    <hyperlink ref="F771" r:id="rId152" xr:uid="{00000000-0004-0000-0100-000097000000}"/>
    <hyperlink ref="F777" r:id="rId153" xr:uid="{00000000-0004-0000-0100-000098000000}"/>
    <hyperlink ref="F780" r:id="rId154" xr:uid="{00000000-0004-0000-0100-000099000000}"/>
    <hyperlink ref="F783" r:id="rId155" xr:uid="{00000000-0004-0000-0100-00009A000000}"/>
    <hyperlink ref="F786" r:id="rId156" xr:uid="{00000000-0004-0000-0100-00009B000000}"/>
    <hyperlink ref="F789" r:id="rId157" xr:uid="{00000000-0004-0000-0100-00009C000000}"/>
    <hyperlink ref="F792" r:id="rId158" xr:uid="{00000000-0004-0000-0100-00009D000000}"/>
    <hyperlink ref="F795" r:id="rId159" xr:uid="{00000000-0004-0000-0100-00009E000000}"/>
    <hyperlink ref="F798" r:id="rId160" xr:uid="{00000000-0004-0000-0100-00009F000000}"/>
    <hyperlink ref="F801" r:id="rId161" xr:uid="{00000000-0004-0000-0100-0000A0000000}"/>
    <hyperlink ref="F805" r:id="rId162" xr:uid="{00000000-0004-0000-0100-0000A1000000}"/>
    <hyperlink ref="F809" r:id="rId163" xr:uid="{00000000-0004-0000-0100-0000A2000000}"/>
    <hyperlink ref="F812" r:id="rId164" xr:uid="{00000000-0004-0000-0100-0000A3000000}"/>
    <hyperlink ref="F818" r:id="rId165" xr:uid="{00000000-0004-0000-0100-0000A4000000}"/>
    <hyperlink ref="F823" r:id="rId166" xr:uid="{00000000-0004-0000-0100-0000A5000000}"/>
    <hyperlink ref="F828" r:id="rId167" xr:uid="{00000000-0004-0000-0100-0000A6000000}"/>
    <hyperlink ref="F847" r:id="rId168" xr:uid="{00000000-0004-0000-0100-0000A7000000}"/>
    <hyperlink ref="F853" r:id="rId169" xr:uid="{00000000-0004-0000-0100-0000A8000000}"/>
    <hyperlink ref="F863" r:id="rId170" xr:uid="{00000000-0004-0000-0100-0000A9000000}"/>
    <hyperlink ref="F866" r:id="rId171" xr:uid="{00000000-0004-0000-0100-0000AA000000}"/>
    <hyperlink ref="F874" r:id="rId172" xr:uid="{00000000-0004-0000-0100-0000AB000000}"/>
    <hyperlink ref="F877" r:id="rId173" xr:uid="{00000000-0004-0000-0100-0000AC000000}"/>
    <hyperlink ref="F883" r:id="rId174" xr:uid="{00000000-0004-0000-0100-0000AD000000}"/>
    <hyperlink ref="F886" r:id="rId175" xr:uid="{00000000-0004-0000-0100-0000AE000000}"/>
    <hyperlink ref="F892" r:id="rId176" xr:uid="{00000000-0004-0000-0100-0000AF000000}"/>
    <hyperlink ref="F898" r:id="rId177" xr:uid="{00000000-0004-0000-0100-0000B0000000}"/>
    <hyperlink ref="F901" r:id="rId178" xr:uid="{00000000-0004-0000-0100-0000B1000000}"/>
    <hyperlink ref="F904" r:id="rId179" xr:uid="{00000000-0004-0000-0100-0000B2000000}"/>
    <hyperlink ref="F907" r:id="rId180" xr:uid="{00000000-0004-0000-0100-0000B3000000}"/>
    <hyperlink ref="F910" r:id="rId181" xr:uid="{00000000-0004-0000-0100-0000B4000000}"/>
    <hyperlink ref="F913" r:id="rId182" xr:uid="{00000000-0004-0000-0100-0000B5000000}"/>
    <hyperlink ref="F916" r:id="rId183" xr:uid="{00000000-0004-0000-0100-0000B6000000}"/>
    <hyperlink ref="F919" r:id="rId184" xr:uid="{00000000-0004-0000-0100-0000B7000000}"/>
    <hyperlink ref="F922" r:id="rId185" xr:uid="{00000000-0004-0000-0100-0000B8000000}"/>
    <hyperlink ref="F930" r:id="rId186" xr:uid="{00000000-0004-0000-0100-0000B9000000}"/>
    <hyperlink ref="F935" r:id="rId187" xr:uid="{00000000-0004-0000-0100-0000BA000000}"/>
    <hyperlink ref="F940" r:id="rId188" xr:uid="{00000000-0004-0000-0100-0000BB000000}"/>
    <hyperlink ref="F945" r:id="rId189" xr:uid="{00000000-0004-0000-0100-0000BC000000}"/>
    <hyperlink ref="F948" r:id="rId190" xr:uid="{00000000-0004-0000-0100-0000BD000000}"/>
    <hyperlink ref="F951" r:id="rId191" xr:uid="{00000000-0004-0000-0100-0000BE000000}"/>
    <hyperlink ref="F954" r:id="rId192" xr:uid="{00000000-0004-0000-0100-0000BF000000}"/>
    <hyperlink ref="F959" r:id="rId193" xr:uid="{00000000-0004-0000-0100-0000C0000000}"/>
    <hyperlink ref="F962" r:id="rId194" xr:uid="{00000000-0004-0000-0100-0000C1000000}"/>
    <hyperlink ref="F965" r:id="rId195" xr:uid="{00000000-0004-0000-0100-0000C2000000}"/>
    <hyperlink ref="F968" r:id="rId196" xr:uid="{00000000-0004-0000-0100-0000C3000000}"/>
    <hyperlink ref="F971" r:id="rId197" xr:uid="{00000000-0004-0000-0100-0000C4000000}"/>
    <hyperlink ref="F974" r:id="rId198" xr:uid="{00000000-0004-0000-0100-0000C5000000}"/>
    <hyperlink ref="F978" r:id="rId199" xr:uid="{00000000-0004-0000-0100-0000C6000000}"/>
    <hyperlink ref="F981" r:id="rId200" xr:uid="{00000000-0004-0000-0100-0000C7000000}"/>
    <hyperlink ref="F984" r:id="rId201" xr:uid="{00000000-0004-0000-0100-0000C8000000}"/>
    <hyperlink ref="F987" r:id="rId202" xr:uid="{00000000-0004-0000-0100-0000C9000000}"/>
    <hyperlink ref="F990" r:id="rId203" xr:uid="{00000000-0004-0000-0100-0000CA000000}"/>
    <hyperlink ref="F996" r:id="rId204" xr:uid="{00000000-0004-0000-0100-0000CB000000}"/>
    <hyperlink ref="F999" r:id="rId205" xr:uid="{00000000-0004-0000-0100-0000CC000000}"/>
    <hyperlink ref="F1004" r:id="rId206" xr:uid="{00000000-0004-0000-0100-0000CD000000}"/>
    <hyperlink ref="F1007" r:id="rId207" xr:uid="{00000000-0004-0000-0100-0000CE000000}"/>
    <hyperlink ref="F1010" r:id="rId208" xr:uid="{00000000-0004-0000-0100-0000CF000000}"/>
    <hyperlink ref="F1013" r:id="rId209" xr:uid="{00000000-0004-0000-0100-0000D0000000}"/>
    <hyperlink ref="F1016" r:id="rId210" xr:uid="{00000000-0004-0000-0100-0000D1000000}"/>
    <hyperlink ref="F1019" r:id="rId211" xr:uid="{00000000-0004-0000-0100-0000D2000000}"/>
    <hyperlink ref="F1022" r:id="rId212" xr:uid="{00000000-0004-0000-0100-0000D3000000}"/>
    <hyperlink ref="F1032" r:id="rId213" xr:uid="{00000000-0004-0000-0100-0000D4000000}"/>
    <hyperlink ref="F1037" r:id="rId214" xr:uid="{00000000-0004-0000-0100-0000D5000000}"/>
    <hyperlink ref="F1041" r:id="rId215" xr:uid="{00000000-0004-0000-0100-0000D6000000}"/>
    <hyperlink ref="F1050" r:id="rId216" xr:uid="{00000000-0004-0000-0100-0000D7000000}"/>
    <hyperlink ref="F1055" r:id="rId217" xr:uid="{00000000-0004-0000-0100-0000D8000000}"/>
    <hyperlink ref="F1060" r:id="rId218" xr:uid="{00000000-0004-0000-0100-0000D9000000}"/>
    <hyperlink ref="F1065" r:id="rId219" xr:uid="{00000000-0004-0000-0100-0000DA000000}"/>
    <hyperlink ref="F1070" r:id="rId220" xr:uid="{00000000-0004-0000-0100-0000DB000000}"/>
    <hyperlink ref="F1075" r:id="rId221" xr:uid="{00000000-0004-0000-0100-0000DC000000}"/>
    <hyperlink ref="F1080" r:id="rId222" xr:uid="{00000000-0004-0000-0100-0000DD000000}"/>
    <hyperlink ref="F1088" r:id="rId223" xr:uid="{00000000-0004-0000-0100-0000DE000000}"/>
    <hyperlink ref="F1091" r:id="rId224" xr:uid="{00000000-0004-0000-0100-0000DF000000}"/>
    <hyperlink ref="F1094" r:id="rId225" xr:uid="{00000000-0004-0000-0100-0000E0000000}"/>
    <hyperlink ref="F1097" r:id="rId226" xr:uid="{00000000-0004-0000-0100-0000E1000000}"/>
    <hyperlink ref="F1100" r:id="rId227" xr:uid="{00000000-0004-0000-0100-0000E2000000}"/>
    <hyperlink ref="F1103" r:id="rId228" xr:uid="{00000000-0004-0000-0100-0000E3000000}"/>
    <hyperlink ref="F1108" r:id="rId229" xr:uid="{00000000-0004-0000-0100-0000E4000000}"/>
    <hyperlink ref="F1111" r:id="rId230" xr:uid="{00000000-0004-0000-0100-0000E5000000}"/>
    <hyperlink ref="F1114" r:id="rId231" xr:uid="{00000000-0004-0000-0100-0000E6000000}"/>
    <hyperlink ref="F1119" r:id="rId232" xr:uid="{00000000-0004-0000-0100-0000E7000000}"/>
    <hyperlink ref="F1124" r:id="rId233" xr:uid="{00000000-0004-0000-0100-0000E8000000}"/>
    <hyperlink ref="F1137" r:id="rId234" xr:uid="{00000000-0004-0000-0100-0000E9000000}"/>
    <hyperlink ref="F1142" r:id="rId235" xr:uid="{00000000-0004-0000-0100-0000EA000000}"/>
    <hyperlink ref="F1145" r:id="rId236" xr:uid="{00000000-0004-0000-0100-0000EB000000}"/>
    <hyperlink ref="F1148" r:id="rId237" xr:uid="{00000000-0004-0000-0100-0000EC000000}"/>
    <hyperlink ref="F1151" r:id="rId238" xr:uid="{00000000-0004-0000-0100-0000ED000000}"/>
    <hyperlink ref="F1154" r:id="rId239" xr:uid="{00000000-0004-0000-0100-0000EE000000}"/>
    <hyperlink ref="F1157" r:id="rId240" xr:uid="{00000000-0004-0000-0100-0000EF000000}"/>
    <hyperlink ref="F1160" r:id="rId241" xr:uid="{00000000-0004-0000-0100-0000F0000000}"/>
    <hyperlink ref="F1163" r:id="rId242" xr:uid="{00000000-0004-0000-0100-0000F1000000}"/>
    <hyperlink ref="F1166" r:id="rId243" xr:uid="{00000000-0004-0000-0100-0000F2000000}"/>
    <hyperlink ref="F1175" r:id="rId244" xr:uid="{00000000-0004-0000-0100-0000F3000000}"/>
    <hyperlink ref="F1180" r:id="rId245" xr:uid="{00000000-0004-0000-0100-0000F4000000}"/>
    <hyperlink ref="F1194" r:id="rId246" xr:uid="{00000000-0004-0000-0100-0000F5000000}"/>
    <hyperlink ref="F1200" r:id="rId247" xr:uid="{00000000-0004-0000-0100-0000F6000000}"/>
    <hyperlink ref="F1207" r:id="rId248" xr:uid="{00000000-0004-0000-0100-0000F7000000}"/>
    <hyperlink ref="F1215" r:id="rId249" xr:uid="{00000000-0004-0000-0100-0000F8000000}"/>
    <hyperlink ref="F1218" r:id="rId250" xr:uid="{00000000-0004-0000-0100-0000F9000000}"/>
    <hyperlink ref="F1221" r:id="rId251" xr:uid="{00000000-0004-0000-0100-0000FA000000}"/>
    <hyperlink ref="F1226" r:id="rId252" xr:uid="{00000000-0004-0000-0100-0000FB000000}"/>
    <hyperlink ref="F1236" r:id="rId253" xr:uid="{00000000-0004-0000-0100-0000FC000000}"/>
    <hyperlink ref="F1242" r:id="rId254" xr:uid="{00000000-0004-0000-0100-0000FD000000}"/>
    <hyperlink ref="F1250" r:id="rId255" xr:uid="{00000000-0004-0000-0100-0000FE000000}"/>
    <hyperlink ref="F1253" r:id="rId256" xr:uid="{00000000-0004-0000-0100-0000FF000000}"/>
    <hyperlink ref="F1256" r:id="rId257" xr:uid="{00000000-0004-0000-0100-000000010000}"/>
    <hyperlink ref="F1261" r:id="rId258" xr:uid="{00000000-0004-0000-0100-000001010000}"/>
    <hyperlink ref="F1267" r:id="rId259" xr:uid="{00000000-0004-0000-0100-000002010000}"/>
    <hyperlink ref="F1273" r:id="rId260" xr:uid="{00000000-0004-0000-0100-000003010000}"/>
    <hyperlink ref="F1276" r:id="rId261" xr:uid="{00000000-0004-0000-0100-000004010000}"/>
    <hyperlink ref="F1279" r:id="rId262" xr:uid="{00000000-0004-0000-0100-000005010000}"/>
    <hyperlink ref="F1282" r:id="rId263" xr:uid="{00000000-0004-0000-0100-000006010000}"/>
    <hyperlink ref="F1285" r:id="rId264" xr:uid="{00000000-0004-0000-0100-000007010000}"/>
    <hyperlink ref="F1288" r:id="rId265" xr:uid="{00000000-0004-0000-0100-000008010000}"/>
    <hyperlink ref="F1291" r:id="rId266" xr:uid="{00000000-0004-0000-0100-000009010000}"/>
    <hyperlink ref="F1300" r:id="rId267" xr:uid="{00000000-0004-0000-0100-00000A010000}"/>
    <hyperlink ref="F1303" r:id="rId268" xr:uid="{00000000-0004-0000-0100-00000B010000}"/>
    <hyperlink ref="F1311" r:id="rId269" xr:uid="{00000000-0004-0000-0100-00000C010000}"/>
    <hyperlink ref="F1314" r:id="rId270" xr:uid="{00000000-0004-0000-0100-00000D010000}"/>
    <hyperlink ref="F1317" r:id="rId271" xr:uid="{00000000-0004-0000-0100-00000E010000}"/>
    <hyperlink ref="F1320" r:id="rId272" xr:uid="{00000000-0004-0000-0100-00000F010000}"/>
    <hyperlink ref="F1325" r:id="rId273" xr:uid="{00000000-0004-0000-0100-000010010000}"/>
    <hyperlink ref="F1330" r:id="rId274" xr:uid="{00000000-0004-0000-0100-000011010000}"/>
    <hyperlink ref="F1333" r:id="rId275" xr:uid="{00000000-0004-0000-0100-000012010000}"/>
    <hyperlink ref="F1336" r:id="rId276" xr:uid="{00000000-0004-0000-0100-000013010000}"/>
    <hyperlink ref="F1339" r:id="rId277" xr:uid="{00000000-0004-0000-0100-000014010000}"/>
    <hyperlink ref="F1344" r:id="rId278" xr:uid="{00000000-0004-0000-0100-000015010000}"/>
    <hyperlink ref="F1349" r:id="rId279" xr:uid="{00000000-0004-0000-0100-000016010000}"/>
    <hyperlink ref="F1352" r:id="rId280" xr:uid="{00000000-0004-0000-0100-000017010000}"/>
    <hyperlink ref="F1355" r:id="rId281" xr:uid="{00000000-0004-0000-0100-000018010000}"/>
    <hyperlink ref="F1359" r:id="rId282" xr:uid="{00000000-0004-0000-0100-000019010000}"/>
    <hyperlink ref="F1366" r:id="rId283" xr:uid="{00000000-0004-0000-0100-00001A010000}"/>
    <hyperlink ref="F1373" r:id="rId284" xr:uid="{00000000-0004-0000-0100-00001B010000}"/>
    <hyperlink ref="F1382" r:id="rId285" xr:uid="{00000000-0004-0000-0100-00001C010000}"/>
    <hyperlink ref="F1393" r:id="rId286" xr:uid="{00000000-0004-0000-0100-00001D010000}"/>
    <hyperlink ref="F1397" r:id="rId287" xr:uid="{00000000-0004-0000-0100-00001E010000}"/>
    <hyperlink ref="F1402" r:id="rId288" xr:uid="{00000000-0004-0000-0100-00001F010000}"/>
  </hyperlinks>
  <pageMargins left="0.39370078740157483" right="0.39370078740157483" top="0.39370078740157483" bottom="0.39370078740157483" header="0" footer="0"/>
  <pageSetup paperSize="9" scale="76" fitToHeight="100" orientation="portrait" r:id="rId289"/>
  <headerFooter>
    <oddFooter>&amp;CStrana &amp;P z &amp;N</oddFooter>
  </headerFooter>
  <drawing r:id="rId29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84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Stavební úprava pož. zbrojnice Kaznějov</v>
      </c>
      <c r="F7" s="309"/>
      <c r="G7" s="309"/>
      <c r="H7" s="309"/>
      <c r="L7" s="20"/>
    </row>
    <row r="8" spans="2:46" s="1" customFormat="1" ht="12" customHeight="1">
      <c r="B8" s="32"/>
      <c r="D8" s="27" t="s">
        <v>95</v>
      </c>
      <c r="L8" s="32"/>
    </row>
    <row r="9" spans="2:46" s="1" customFormat="1" ht="16.5" customHeight="1">
      <c r="B9" s="32"/>
      <c r="E9" s="298" t="s">
        <v>2451</v>
      </c>
      <c r="F9" s="307"/>
      <c r="G9" s="307"/>
      <c r="H9" s="30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Měsrto Kaznějov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0" t="str">
        <f>'Rekapitulace stavby'!E14</f>
        <v>Vyplň údaj</v>
      </c>
      <c r="F18" s="281"/>
      <c r="G18" s="281"/>
      <c r="H18" s="28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Radim Hucl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285" t="s">
        <v>19</v>
      </c>
      <c r="F27" s="285"/>
      <c r="G27" s="285"/>
      <c r="H27" s="285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ROUND(J85,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ROUND((SUM(BE85:BE203)),  2)</f>
        <v>0</v>
      </c>
      <c r="I33" s="89">
        <v>0.21</v>
      </c>
      <c r="J33" s="88">
        <f>ROUND(((SUM(BE85:BE203))*I33),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ROUND((SUM(BF85:BF203)),  2)</f>
        <v>0</v>
      </c>
      <c r="I34" s="89">
        <v>0.12</v>
      </c>
      <c r="J34" s="88">
        <f>ROUND(((SUM(BF85:BF203))*I34),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ROUND((SUM(BG85:BG203)),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ROUND((SUM(BH85:BH203)),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ROUND((SUM(BI85:BI203)),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Stavební úprava pož. zbrojnice Kaznějov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95</v>
      </c>
      <c r="L49" s="32"/>
    </row>
    <row r="50" spans="2:47" s="1" customFormat="1" ht="16.5" customHeight="1">
      <c r="B50" s="32"/>
      <c r="E50" s="298" t="str">
        <f>E9</f>
        <v>D.1.3 - ZTI</v>
      </c>
      <c r="F50" s="307"/>
      <c r="G50" s="307"/>
      <c r="H50" s="307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Měsrto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J85</f>
        <v>0</v>
      </c>
      <c r="L59" s="32"/>
      <c r="AU59" s="17" t="s">
        <v>101</v>
      </c>
    </row>
    <row r="60" spans="2:47" s="8" customFormat="1" ht="24.9" customHeight="1">
      <c r="B60" s="99"/>
      <c r="D60" s="100" t="s">
        <v>2452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8" customFormat="1" ht="24.9" customHeight="1">
      <c r="B61" s="99"/>
      <c r="D61" s="100" t="s">
        <v>2453</v>
      </c>
      <c r="E61" s="101"/>
      <c r="F61" s="101"/>
      <c r="G61" s="101"/>
      <c r="H61" s="101"/>
      <c r="I61" s="101"/>
      <c r="J61" s="102">
        <f>J93</f>
        <v>0</v>
      </c>
      <c r="L61" s="99"/>
    </row>
    <row r="62" spans="2:47" s="8" customFormat="1" ht="24.9" customHeight="1">
      <c r="B62" s="99"/>
      <c r="D62" s="100" t="s">
        <v>2454</v>
      </c>
      <c r="E62" s="101"/>
      <c r="F62" s="101"/>
      <c r="G62" s="101"/>
      <c r="H62" s="101"/>
      <c r="I62" s="101"/>
      <c r="J62" s="102">
        <f>J96</f>
        <v>0</v>
      </c>
      <c r="L62" s="99"/>
    </row>
    <row r="63" spans="2:47" s="8" customFormat="1" ht="24.9" customHeight="1">
      <c r="B63" s="99"/>
      <c r="D63" s="100" t="s">
        <v>2455</v>
      </c>
      <c r="E63" s="101"/>
      <c r="F63" s="101"/>
      <c r="G63" s="101"/>
      <c r="H63" s="101"/>
      <c r="I63" s="101"/>
      <c r="J63" s="102">
        <f>J125</f>
        <v>0</v>
      </c>
      <c r="L63" s="99"/>
    </row>
    <row r="64" spans="2:47" s="8" customFormat="1" ht="24.9" customHeight="1">
      <c r="B64" s="99"/>
      <c r="D64" s="100" t="s">
        <v>2456</v>
      </c>
      <c r="E64" s="101"/>
      <c r="F64" s="101"/>
      <c r="G64" s="101"/>
      <c r="H64" s="101"/>
      <c r="I64" s="101"/>
      <c r="J64" s="102">
        <f>J168</f>
        <v>0</v>
      </c>
      <c r="L64" s="99"/>
    </row>
    <row r="65" spans="2:12" s="8" customFormat="1" ht="24.9" customHeight="1">
      <c r="B65" s="99"/>
      <c r="D65" s="100" t="s">
        <v>2457</v>
      </c>
      <c r="E65" s="101"/>
      <c r="F65" s="101"/>
      <c r="G65" s="101"/>
      <c r="H65" s="101"/>
      <c r="I65" s="101"/>
      <c r="J65" s="102">
        <f>J170</f>
        <v>0</v>
      </c>
      <c r="L65" s="99"/>
    </row>
    <row r="66" spans="2:12" s="1" customFormat="1" ht="21.75" customHeight="1">
      <c r="B66" s="32"/>
      <c r="L66" s="32"/>
    </row>
    <row r="67" spans="2:12" s="1" customFormat="1" ht="6.9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" customHeight="1">
      <c r="B72" s="32"/>
      <c r="C72" s="21" t="s">
        <v>137</v>
      </c>
      <c r="L72" s="32"/>
    </row>
    <row r="73" spans="2:12" s="1" customFormat="1" ht="6.9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308" t="str">
        <f>E7</f>
        <v>Stavební úprava pož. zbrojnice Kaznějov</v>
      </c>
      <c r="F75" s="309"/>
      <c r="G75" s="309"/>
      <c r="H75" s="309"/>
      <c r="L75" s="32"/>
    </row>
    <row r="76" spans="2:12" s="1" customFormat="1" ht="12" customHeight="1">
      <c r="B76" s="32"/>
      <c r="C76" s="27" t="s">
        <v>95</v>
      </c>
      <c r="L76" s="32"/>
    </row>
    <row r="77" spans="2:12" s="1" customFormat="1" ht="16.5" customHeight="1">
      <c r="B77" s="32"/>
      <c r="E77" s="298" t="str">
        <f>E9</f>
        <v>D.1.3 - ZTI</v>
      </c>
      <c r="F77" s="307"/>
      <c r="G77" s="307"/>
      <c r="H77" s="307"/>
      <c r="L77" s="32"/>
    </row>
    <row r="78" spans="2:12" s="1" customFormat="1" ht="6.9" customHeight="1">
      <c r="B78" s="32"/>
      <c r="L78" s="32"/>
    </row>
    <row r="79" spans="2:12" s="1" customFormat="1" ht="12" customHeight="1">
      <c r="B79" s="32"/>
      <c r="C79" s="27" t="s">
        <v>21</v>
      </c>
      <c r="F79" s="25" t="str">
        <f>F12</f>
        <v xml:space="preserve"> </v>
      </c>
      <c r="I79" s="27" t="s">
        <v>23</v>
      </c>
      <c r="J79" s="49" t="str">
        <f>IF(J12="","",J12)</f>
        <v>2. 4. 2024</v>
      </c>
      <c r="L79" s="32"/>
    </row>
    <row r="80" spans="2:12" s="1" customFormat="1" ht="6.9" customHeight="1">
      <c r="B80" s="32"/>
      <c r="L80" s="32"/>
    </row>
    <row r="81" spans="2:65" s="1" customFormat="1" ht="15.15" customHeight="1">
      <c r="B81" s="32"/>
      <c r="C81" s="27" t="s">
        <v>25</v>
      </c>
      <c r="F81" s="25" t="str">
        <f>E15</f>
        <v>Měsrto Kaznějov</v>
      </c>
      <c r="I81" s="27" t="s">
        <v>31</v>
      </c>
      <c r="J81" s="30" t="str">
        <f>E21</f>
        <v>Radim Hucl</v>
      </c>
      <c r="L81" s="32"/>
    </row>
    <row r="82" spans="2:65" s="1" customFormat="1" ht="15.15" customHeight="1">
      <c r="B82" s="32"/>
      <c r="C82" s="27" t="s">
        <v>29</v>
      </c>
      <c r="F82" s="25" t="str">
        <f>IF(E18="","",E18)</f>
        <v>Vyplň údaj</v>
      </c>
      <c r="I82" s="27" t="s">
        <v>34</v>
      </c>
      <c r="J82" s="30" t="str">
        <f>E24</f>
        <v xml:space="preserve"> </v>
      </c>
      <c r="L82" s="32"/>
    </row>
    <row r="83" spans="2:65" s="1" customFormat="1" ht="10.35" customHeight="1">
      <c r="B83" s="32"/>
      <c r="L83" s="32"/>
    </row>
    <row r="84" spans="2:65" s="10" customFormat="1" ht="29.25" customHeight="1">
      <c r="B84" s="107"/>
      <c r="C84" s="108" t="s">
        <v>138</v>
      </c>
      <c r="D84" s="109" t="s">
        <v>56</v>
      </c>
      <c r="E84" s="109" t="s">
        <v>52</v>
      </c>
      <c r="F84" s="109" t="s">
        <v>53</v>
      </c>
      <c r="G84" s="109" t="s">
        <v>139</v>
      </c>
      <c r="H84" s="109" t="s">
        <v>140</v>
      </c>
      <c r="I84" s="109" t="s">
        <v>141</v>
      </c>
      <c r="J84" s="109" t="s">
        <v>100</v>
      </c>
      <c r="K84" s="110" t="s">
        <v>142</v>
      </c>
      <c r="L84" s="107"/>
      <c r="M84" s="56" t="s">
        <v>19</v>
      </c>
      <c r="N84" s="57" t="s">
        <v>41</v>
      </c>
      <c r="O84" s="57" t="s">
        <v>143</v>
      </c>
      <c r="P84" s="57" t="s">
        <v>144</v>
      </c>
      <c r="Q84" s="57" t="s">
        <v>145</v>
      </c>
      <c r="R84" s="57" t="s">
        <v>146</v>
      </c>
      <c r="S84" s="57" t="s">
        <v>147</v>
      </c>
      <c r="T84" s="58" t="s">
        <v>148</v>
      </c>
    </row>
    <row r="85" spans="2:65" s="1" customFormat="1" ht="22.8" customHeight="1">
      <c r="B85" s="32"/>
      <c r="C85" s="61" t="s">
        <v>149</v>
      </c>
      <c r="J85" s="111">
        <f>BK85</f>
        <v>0</v>
      </c>
      <c r="L85" s="32"/>
      <c r="M85" s="59"/>
      <c r="N85" s="50"/>
      <c r="O85" s="50"/>
      <c r="P85" s="112">
        <f>P86+P93+P96+P125+P168+P170</f>
        <v>0</v>
      </c>
      <c r="Q85" s="50"/>
      <c r="R85" s="112">
        <f>R86+R93+R96+R125+R168+R170</f>
        <v>27.188999999999989</v>
      </c>
      <c r="S85" s="50"/>
      <c r="T85" s="113">
        <f>T86+T93+T96+T125+T168+T170</f>
        <v>0</v>
      </c>
      <c r="AT85" s="17" t="s">
        <v>70</v>
      </c>
      <c r="AU85" s="17" t="s">
        <v>101</v>
      </c>
      <c r="BK85" s="114">
        <f>BK86+BK93+BK96+BK125+BK168+BK170</f>
        <v>0</v>
      </c>
    </row>
    <row r="86" spans="2:65" s="11" customFormat="1" ht="25.95" customHeight="1">
      <c r="B86" s="115"/>
      <c r="D86" s="116" t="s">
        <v>70</v>
      </c>
      <c r="E86" s="117" t="s">
        <v>2458</v>
      </c>
      <c r="F86" s="117" t="s">
        <v>2459</v>
      </c>
      <c r="I86" s="118"/>
      <c r="J86" s="119">
        <f>BK86</f>
        <v>0</v>
      </c>
      <c r="L86" s="115"/>
      <c r="M86" s="120"/>
      <c r="P86" s="121">
        <f>SUM(P87:P92)</f>
        <v>0</v>
      </c>
      <c r="R86" s="121">
        <f>SUM(R87:R92)</f>
        <v>0</v>
      </c>
      <c r="T86" s="122">
        <f>SUM(T87:T92)</f>
        <v>0</v>
      </c>
      <c r="AR86" s="116" t="s">
        <v>79</v>
      </c>
      <c r="AT86" s="123" t="s">
        <v>70</v>
      </c>
      <c r="AU86" s="123" t="s">
        <v>71</v>
      </c>
      <c r="AY86" s="116" t="s">
        <v>152</v>
      </c>
      <c r="BK86" s="124">
        <f>SUM(BK87:BK92)</f>
        <v>0</v>
      </c>
    </row>
    <row r="87" spans="2:65" s="1" customFormat="1" ht="24.15" customHeight="1">
      <c r="B87" s="32"/>
      <c r="C87" s="127" t="s">
        <v>79</v>
      </c>
      <c r="D87" s="127" t="s">
        <v>154</v>
      </c>
      <c r="E87" s="128" t="s">
        <v>2460</v>
      </c>
      <c r="F87" s="129" t="s">
        <v>2461</v>
      </c>
      <c r="G87" s="130" t="s">
        <v>173</v>
      </c>
      <c r="H87" s="131">
        <v>19.95</v>
      </c>
      <c r="I87" s="132"/>
      <c r="J87" s="133">
        <f t="shared" ref="J87:J92" si="0">ROUND(I87*H87,2)</f>
        <v>0</v>
      </c>
      <c r="K87" s="129" t="s">
        <v>19</v>
      </c>
      <c r="L87" s="32"/>
      <c r="M87" s="134" t="s">
        <v>19</v>
      </c>
      <c r="N87" s="135" t="s">
        <v>42</v>
      </c>
      <c r="P87" s="136">
        <f t="shared" ref="P87:P92" si="1">O87*H87</f>
        <v>0</v>
      </c>
      <c r="Q87" s="136">
        <v>0</v>
      </c>
      <c r="R87" s="136">
        <f t="shared" ref="R87:R92" si="2">Q87*H87</f>
        <v>0</v>
      </c>
      <c r="S87" s="136">
        <v>0</v>
      </c>
      <c r="T87" s="137">
        <f t="shared" ref="T87:T92" si="3">S87*H87</f>
        <v>0</v>
      </c>
      <c r="AR87" s="138" t="s">
        <v>159</v>
      </c>
      <c r="AT87" s="138" t="s">
        <v>154</v>
      </c>
      <c r="AU87" s="138" t="s">
        <v>79</v>
      </c>
      <c r="AY87" s="17" t="s">
        <v>152</v>
      </c>
      <c r="BE87" s="139">
        <f t="shared" ref="BE87:BE92" si="4">IF(N87="základní",J87,0)</f>
        <v>0</v>
      </c>
      <c r="BF87" s="139">
        <f t="shared" ref="BF87:BF92" si="5">IF(N87="snížená",J87,0)</f>
        <v>0</v>
      </c>
      <c r="BG87" s="139">
        <f t="shared" ref="BG87:BG92" si="6">IF(N87="zákl. přenesená",J87,0)</f>
        <v>0</v>
      </c>
      <c r="BH87" s="139">
        <f t="shared" ref="BH87:BH92" si="7">IF(N87="sníž. přenesená",J87,0)</f>
        <v>0</v>
      </c>
      <c r="BI87" s="139">
        <f t="shared" ref="BI87:BI92" si="8">IF(N87="nulová",J87,0)</f>
        <v>0</v>
      </c>
      <c r="BJ87" s="17" t="s">
        <v>79</v>
      </c>
      <c r="BK87" s="139">
        <f t="shared" ref="BK87:BK92" si="9">ROUND(I87*H87,2)</f>
        <v>0</v>
      </c>
      <c r="BL87" s="17" t="s">
        <v>159</v>
      </c>
      <c r="BM87" s="138" t="s">
        <v>81</v>
      </c>
    </row>
    <row r="88" spans="2:65" s="1" customFormat="1" ht="24.15" customHeight="1">
      <c r="B88" s="32"/>
      <c r="C88" s="127" t="s">
        <v>81</v>
      </c>
      <c r="D88" s="127" t="s">
        <v>154</v>
      </c>
      <c r="E88" s="128" t="s">
        <v>2462</v>
      </c>
      <c r="F88" s="129" t="s">
        <v>2463</v>
      </c>
      <c r="G88" s="130" t="s">
        <v>173</v>
      </c>
      <c r="H88" s="131">
        <v>19.95</v>
      </c>
      <c r="I88" s="132"/>
      <c r="J88" s="133">
        <f t="shared" si="0"/>
        <v>0</v>
      </c>
      <c r="K88" s="129" t="s">
        <v>19</v>
      </c>
      <c r="L88" s="32"/>
      <c r="M88" s="134" t="s">
        <v>19</v>
      </c>
      <c r="N88" s="135" t="s">
        <v>42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159</v>
      </c>
      <c r="AT88" s="138" t="s">
        <v>154</v>
      </c>
      <c r="AU88" s="138" t="s">
        <v>79</v>
      </c>
      <c r="AY88" s="17" t="s">
        <v>152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79</v>
      </c>
      <c r="BK88" s="139">
        <f t="shared" si="9"/>
        <v>0</v>
      </c>
      <c r="BL88" s="17" t="s">
        <v>159</v>
      </c>
      <c r="BM88" s="138" t="s">
        <v>159</v>
      </c>
    </row>
    <row r="89" spans="2:65" s="1" customFormat="1" ht="24.15" customHeight="1">
      <c r="B89" s="32"/>
      <c r="C89" s="127" t="s">
        <v>170</v>
      </c>
      <c r="D89" s="127" t="s">
        <v>154</v>
      </c>
      <c r="E89" s="128" t="s">
        <v>2464</v>
      </c>
      <c r="F89" s="129" t="s">
        <v>2465</v>
      </c>
      <c r="G89" s="130" t="s">
        <v>173</v>
      </c>
      <c r="H89" s="131">
        <v>13.65</v>
      </c>
      <c r="I89" s="132"/>
      <c r="J89" s="133">
        <f t="shared" si="0"/>
        <v>0</v>
      </c>
      <c r="K89" s="129" t="s">
        <v>19</v>
      </c>
      <c r="L89" s="32"/>
      <c r="M89" s="134" t="s">
        <v>19</v>
      </c>
      <c r="N89" s="135" t="s">
        <v>42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159</v>
      </c>
      <c r="AT89" s="138" t="s">
        <v>154</v>
      </c>
      <c r="AU89" s="138" t="s">
        <v>79</v>
      </c>
      <c r="AY89" s="17" t="s">
        <v>152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79</v>
      </c>
      <c r="BK89" s="139">
        <f t="shared" si="9"/>
        <v>0</v>
      </c>
      <c r="BL89" s="17" t="s">
        <v>159</v>
      </c>
      <c r="BM89" s="138" t="s">
        <v>188</v>
      </c>
    </row>
    <row r="90" spans="2:65" s="1" customFormat="1" ht="24.15" customHeight="1">
      <c r="B90" s="32"/>
      <c r="C90" s="127" t="s">
        <v>159</v>
      </c>
      <c r="D90" s="127" t="s">
        <v>154</v>
      </c>
      <c r="E90" s="128" t="s">
        <v>2466</v>
      </c>
      <c r="F90" s="129" t="s">
        <v>2467</v>
      </c>
      <c r="G90" s="130" t="s">
        <v>173</v>
      </c>
      <c r="H90" s="131">
        <v>13.65</v>
      </c>
      <c r="I90" s="132"/>
      <c r="J90" s="133">
        <f t="shared" si="0"/>
        <v>0</v>
      </c>
      <c r="K90" s="129" t="s">
        <v>19</v>
      </c>
      <c r="L90" s="32"/>
      <c r="M90" s="134" t="s">
        <v>19</v>
      </c>
      <c r="N90" s="135" t="s">
        <v>42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159</v>
      </c>
      <c r="AT90" s="138" t="s">
        <v>154</v>
      </c>
      <c r="AU90" s="138" t="s">
        <v>79</v>
      </c>
      <c r="AY90" s="17" t="s">
        <v>152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79</v>
      </c>
      <c r="BK90" s="139">
        <f t="shared" si="9"/>
        <v>0</v>
      </c>
      <c r="BL90" s="17" t="s">
        <v>159</v>
      </c>
      <c r="BM90" s="138" t="s">
        <v>200</v>
      </c>
    </row>
    <row r="91" spans="2:65" s="1" customFormat="1" ht="16.5" customHeight="1">
      <c r="B91" s="32"/>
      <c r="C91" s="127" t="s">
        <v>182</v>
      </c>
      <c r="D91" s="127" t="s">
        <v>154</v>
      </c>
      <c r="E91" s="128" t="s">
        <v>2468</v>
      </c>
      <c r="F91" s="129" t="s">
        <v>2469</v>
      </c>
      <c r="G91" s="130" t="s">
        <v>173</v>
      </c>
      <c r="H91" s="131">
        <v>13.65</v>
      </c>
      <c r="I91" s="132"/>
      <c r="J91" s="133">
        <f t="shared" si="0"/>
        <v>0</v>
      </c>
      <c r="K91" s="129" t="s">
        <v>19</v>
      </c>
      <c r="L91" s="32"/>
      <c r="M91" s="134" t="s">
        <v>19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159</v>
      </c>
      <c r="AT91" s="138" t="s">
        <v>154</v>
      </c>
      <c r="AU91" s="138" t="s">
        <v>79</v>
      </c>
      <c r="AY91" s="17" t="s">
        <v>152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79</v>
      </c>
      <c r="BK91" s="139">
        <f t="shared" si="9"/>
        <v>0</v>
      </c>
      <c r="BL91" s="17" t="s">
        <v>159</v>
      </c>
      <c r="BM91" s="138" t="s">
        <v>212</v>
      </c>
    </row>
    <row r="92" spans="2:65" s="1" customFormat="1" ht="24.15" customHeight="1">
      <c r="B92" s="32"/>
      <c r="C92" s="127" t="s">
        <v>188</v>
      </c>
      <c r="D92" s="127" t="s">
        <v>154</v>
      </c>
      <c r="E92" s="128" t="s">
        <v>2470</v>
      </c>
      <c r="F92" s="129" t="s">
        <v>2471</v>
      </c>
      <c r="G92" s="130" t="s">
        <v>173</v>
      </c>
      <c r="H92" s="131">
        <v>6.3</v>
      </c>
      <c r="I92" s="132"/>
      <c r="J92" s="133">
        <f t="shared" si="0"/>
        <v>0</v>
      </c>
      <c r="K92" s="129" t="s">
        <v>19</v>
      </c>
      <c r="L92" s="32"/>
      <c r="M92" s="134" t="s">
        <v>19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159</v>
      </c>
      <c r="AT92" s="138" t="s">
        <v>154</v>
      </c>
      <c r="AU92" s="138" t="s">
        <v>79</v>
      </c>
      <c r="AY92" s="17" t="s">
        <v>152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79</v>
      </c>
      <c r="BK92" s="139">
        <f t="shared" si="9"/>
        <v>0</v>
      </c>
      <c r="BL92" s="17" t="s">
        <v>159</v>
      </c>
      <c r="BM92" s="138" t="s">
        <v>8</v>
      </c>
    </row>
    <row r="93" spans="2:65" s="11" customFormat="1" ht="25.95" customHeight="1">
      <c r="B93" s="115"/>
      <c r="D93" s="116" t="s">
        <v>70</v>
      </c>
      <c r="E93" s="117" t="s">
        <v>2472</v>
      </c>
      <c r="F93" s="117" t="s">
        <v>2473</v>
      </c>
      <c r="I93" s="118"/>
      <c r="J93" s="119">
        <f>BK93</f>
        <v>0</v>
      </c>
      <c r="L93" s="115"/>
      <c r="M93" s="120"/>
      <c r="P93" s="121">
        <f>SUM(P94:P95)</f>
        <v>0</v>
      </c>
      <c r="R93" s="121">
        <f>SUM(R94:R95)</f>
        <v>12.28</v>
      </c>
      <c r="T93" s="122">
        <f>SUM(T94:T95)</f>
        <v>0</v>
      </c>
      <c r="AR93" s="116" t="s">
        <v>79</v>
      </c>
      <c r="AT93" s="123" t="s">
        <v>70</v>
      </c>
      <c r="AU93" s="123" t="s">
        <v>71</v>
      </c>
      <c r="AY93" s="116" t="s">
        <v>152</v>
      </c>
      <c r="BK93" s="124">
        <f>SUM(BK94:BK95)</f>
        <v>0</v>
      </c>
    </row>
    <row r="94" spans="2:65" s="1" customFormat="1" ht="24.15" customHeight="1">
      <c r="B94" s="32"/>
      <c r="C94" s="127" t="s">
        <v>79</v>
      </c>
      <c r="D94" s="127" t="s">
        <v>154</v>
      </c>
      <c r="E94" s="128" t="s">
        <v>2474</v>
      </c>
      <c r="F94" s="129" t="s">
        <v>2475</v>
      </c>
      <c r="G94" s="130" t="s">
        <v>173</v>
      </c>
      <c r="H94" s="131">
        <v>12.28</v>
      </c>
      <c r="I94" s="132"/>
      <c r="J94" s="133">
        <f>ROUND(I94*H94,2)</f>
        <v>0</v>
      </c>
      <c r="K94" s="129" t="s">
        <v>19</v>
      </c>
      <c r="L94" s="32"/>
      <c r="M94" s="134" t="s">
        <v>19</v>
      </c>
      <c r="N94" s="135" t="s">
        <v>42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159</v>
      </c>
      <c r="AT94" s="138" t="s">
        <v>154</v>
      </c>
      <c r="AU94" s="138" t="s">
        <v>79</v>
      </c>
      <c r="AY94" s="17" t="s">
        <v>152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79</v>
      </c>
      <c r="BK94" s="139">
        <f>ROUND(I94*H94,2)</f>
        <v>0</v>
      </c>
      <c r="BL94" s="17" t="s">
        <v>159</v>
      </c>
      <c r="BM94" s="138" t="s">
        <v>235</v>
      </c>
    </row>
    <row r="95" spans="2:65" s="1" customFormat="1" ht="16.5" customHeight="1">
      <c r="B95" s="32"/>
      <c r="C95" s="127" t="s">
        <v>81</v>
      </c>
      <c r="D95" s="127" t="s">
        <v>154</v>
      </c>
      <c r="E95" s="128" t="s">
        <v>2476</v>
      </c>
      <c r="F95" s="129" t="s">
        <v>2477</v>
      </c>
      <c r="G95" s="130" t="s">
        <v>284</v>
      </c>
      <c r="H95" s="131">
        <v>12.28</v>
      </c>
      <c r="I95" s="132"/>
      <c r="J95" s="133">
        <f>ROUND(I95*H95,2)</f>
        <v>0</v>
      </c>
      <c r="K95" s="129" t="s">
        <v>19</v>
      </c>
      <c r="L95" s="32"/>
      <c r="M95" s="134" t="s">
        <v>19</v>
      </c>
      <c r="N95" s="135" t="s">
        <v>42</v>
      </c>
      <c r="P95" s="136">
        <f>O95*H95</f>
        <v>0</v>
      </c>
      <c r="Q95" s="136">
        <v>1</v>
      </c>
      <c r="R95" s="136">
        <f>Q95*H95</f>
        <v>12.28</v>
      </c>
      <c r="S95" s="136">
        <v>0</v>
      </c>
      <c r="T95" s="137">
        <f>S95*H95</f>
        <v>0</v>
      </c>
      <c r="AR95" s="138" t="s">
        <v>159</v>
      </c>
      <c r="AT95" s="138" t="s">
        <v>154</v>
      </c>
      <c r="AU95" s="138" t="s">
        <v>79</v>
      </c>
      <c r="AY95" s="17" t="s">
        <v>152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79</v>
      </c>
      <c r="BK95" s="139">
        <f>ROUND(I95*H95,2)</f>
        <v>0</v>
      </c>
      <c r="BL95" s="17" t="s">
        <v>159</v>
      </c>
      <c r="BM95" s="138" t="s">
        <v>248</v>
      </c>
    </row>
    <row r="96" spans="2:65" s="11" customFormat="1" ht="25.95" customHeight="1">
      <c r="B96" s="115"/>
      <c r="D96" s="116" t="s">
        <v>70</v>
      </c>
      <c r="E96" s="117" t="s">
        <v>2478</v>
      </c>
      <c r="F96" s="117" t="s">
        <v>2479</v>
      </c>
      <c r="I96" s="118"/>
      <c r="J96" s="119">
        <f>BK96</f>
        <v>0</v>
      </c>
      <c r="L96" s="115"/>
      <c r="M96" s="120"/>
      <c r="P96" s="121">
        <f>SUM(P97:P124)</f>
        <v>0</v>
      </c>
      <c r="R96" s="121">
        <f>SUM(R97:R124)</f>
        <v>5.710999999999995</v>
      </c>
      <c r="T96" s="122">
        <f>SUM(T97:T124)</f>
        <v>0</v>
      </c>
      <c r="AR96" s="116" t="s">
        <v>79</v>
      </c>
      <c r="AT96" s="123" t="s">
        <v>70</v>
      </c>
      <c r="AU96" s="123" t="s">
        <v>71</v>
      </c>
      <c r="AY96" s="116" t="s">
        <v>152</v>
      </c>
      <c r="BK96" s="124">
        <f>SUM(BK97:BK124)</f>
        <v>0</v>
      </c>
    </row>
    <row r="97" spans="2:65" s="1" customFormat="1" ht="24.15" customHeight="1">
      <c r="B97" s="32"/>
      <c r="C97" s="127" t="s">
        <v>79</v>
      </c>
      <c r="D97" s="127" t="s">
        <v>154</v>
      </c>
      <c r="E97" s="128" t="s">
        <v>2480</v>
      </c>
      <c r="F97" s="129" t="s">
        <v>2481</v>
      </c>
      <c r="G97" s="130" t="s">
        <v>173</v>
      </c>
      <c r="H97" s="131">
        <v>2.73</v>
      </c>
      <c r="I97" s="132"/>
      <c r="J97" s="133">
        <f t="shared" ref="J97:J124" si="10">ROUND(I97*H97,2)</f>
        <v>0</v>
      </c>
      <c r="K97" s="129" t="s">
        <v>19</v>
      </c>
      <c r="L97" s="32"/>
      <c r="M97" s="134" t="s">
        <v>19</v>
      </c>
      <c r="N97" s="135" t="s">
        <v>42</v>
      </c>
      <c r="P97" s="136">
        <f t="shared" ref="P97:P124" si="11">O97*H97</f>
        <v>0</v>
      </c>
      <c r="Q97" s="136">
        <v>1.8908424908424899</v>
      </c>
      <c r="R97" s="136">
        <f t="shared" ref="R97:R124" si="12">Q97*H97</f>
        <v>5.1619999999999973</v>
      </c>
      <c r="S97" s="136">
        <v>0</v>
      </c>
      <c r="T97" s="137">
        <f t="shared" ref="T97:T124" si="13">S97*H97</f>
        <v>0</v>
      </c>
      <c r="AR97" s="138" t="s">
        <v>159</v>
      </c>
      <c r="AT97" s="138" t="s">
        <v>154</v>
      </c>
      <c r="AU97" s="138" t="s">
        <v>79</v>
      </c>
      <c r="AY97" s="17" t="s">
        <v>152</v>
      </c>
      <c r="BE97" s="139">
        <f t="shared" ref="BE97:BE124" si="14">IF(N97="základní",J97,0)</f>
        <v>0</v>
      </c>
      <c r="BF97" s="139">
        <f t="shared" ref="BF97:BF124" si="15">IF(N97="snížená",J97,0)</f>
        <v>0</v>
      </c>
      <c r="BG97" s="139">
        <f t="shared" ref="BG97:BG124" si="16">IF(N97="zákl. přenesená",J97,0)</f>
        <v>0</v>
      </c>
      <c r="BH97" s="139">
        <f t="shared" ref="BH97:BH124" si="17">IF(N97="sníž. přenesená",J97,0)</f>
        <v>0</v>
      </c>
      <c r="BI97" s="139">
        <f t="shared" ref="BI97:BI124" si="18">IF(N97="nulová",J97,0)</f>
        <v>0</v>
      </c>
      <c r="BJ97" s="17" t="s">
        <v>79</v>
      </c>
      <c r="BK97" s="139">
        <f t="shared" ref="BK97:BK124" si="19">ROUND(I97*H97,2)</f>
        <v>0</v>
      </c>
      <c r="BL97" s="17" t="s">
        <v>159</v>
      </c>
      <c r="BM97" s="138" t="s">
        <v>260</v>
      </c>
    </row>
    <row r="98" spans="2:65" s="1" customFormat="1" ht="21.75" customHeight="1">
      <c r="B98" s="32"/>
      <c r="C98" s="127" t="s">
        <v>81</v>
      </c>
      <c r="D98" s="127" t="s">
        <v>154</v>
      </c>
      <c r="E98" s="128" t="s">
        <v>2482</v>
      </c>
      <c r="F98" s="129" t="s">
        <v>2483</v>
      </c>
      <c r="G98" s="130" t="s">
        <v>344</v>
      </c>
      <c r="H98" s="131">
        <v>20</v>
      </c>
      <c r="I98" s="132"/>
      <c r="J98" s="133">
        <f t="shared" si="10"/>
        <v>0</v>
      </c>
      <c r="K98" s="129" t="s">
        <v>19</v>
      </c>
      <c r="L98" s="32"/>
      <c r="M98" s="134" t="s">
        <v>19</v>
      </c>
      <c r="N98" s="135" t="s">
        <v>42</v>
      </c>
      <c r="P98" s="136">
        <f t="shared" si="11"/>
        <v>0</v>
      </c>
      <c r="Q98" s="136">
        <v>1.5499999999999999E-3</v>
      </c>
      <c r="R98" s="136">
        <f t="shared" si="12"/>
        <v>3.1E-2</v>
      </c>
      <c r="S98" s="136">
        <v>0</v>
      </c>
      <c r="T98" s="137">
        <f t="shared" si="13"/>
        <v>0</v>
      </c>
      <c r="AR98" s="138" t="s">
        <v>159</v>
      </c>
      <c r="AT98" s="138" t="s">
        <v>154</v>
      </c>
      <c r="AU98" s="138" t="s">
        <v>79</v>
      </c>
      <c r="AY98" s="17" t="s">
        <v>152</v>
      </c>
      <c r="BE98" s="139">
        <f t="shared" si="14"/>
        <v>0</v>
      </c>
      <c r="BF98" s="139">
        <f t="shared" si="15"/>
        <v>0</v>
      </c>
      <c r="BG98" s="139">
        <f t="shared" si="16"/>
        <v>0</v>
      </c>
      <c r="BH98" s="139">
        <f t="shared" si="17"/>
        <v>0</v>
      </c>
      <c r="BI98" s="139">
        <f t="shared" si="18"/>
        <v>0</v>
      </c>
      <c r="BJ98" s="17" t="s">
        <v>79</v>
      </c>
      <c r="BK98" s="139">
        <f t="shared" si="19"/>
        <v>0</v>
      </c>
      <c r="BL98" s="17" t="s">
        <v>159</v>
      </c>
      <c r="BM98" s="138" t="s">
        <v>273</v>
      </c>
    </row>
    <row r="99" spans="2:65" s="1" customFormat="1" ht="21.75" customHeight="1">
      <c r="B99" s="32"/>
      <c r="C99" s="127" t="s">
        <v>170</v>
      </c>
      <c r="D99" s="127" t="s">
        <v>154</v>
      </c>
      <c r="E99" s="128" t="s">
        <v>2484</v>
      </c>
      <c r="F99" s="129" t="s">
        <v>2485</v>
      </c>
      <c r="G99" s="130" t="s">
        <v>344</v>
      </c>
      <c r="H99" s="131">
        <v>22</v>
      </c>
      <c r="I99" s="132"/>
      <c r="J99" s="133">
        <f t="shared" si="10"/>
        <v>0</v>
      </c>
      <c r="K99" s="129" t="s">
        <v>19</v>
      </c>
      <c r="L99" s="32"/>
      <c r="M99" s="134" t="s">
        <v>19</v>
      </c>
      <c r="N99" s="135" t="s">
        <v>42</v>
      </c>
      <c r="P99" s="136">
        <f t="shared" si="11"/>
        <v>0</v>
      </c>
      <c r="Q99" s="136">
        <v>1.8181818181818199E-3</v>
      </c>
      <c r="R99" s="136">
        <f t="shared" si="12"/>
        <v>4.0000000000000036E-2</v>
      </c>
      <c r="S99" s="136">
        <v>0</v>
      </c>
      <c r="T99" s="137">
        <f t="shared" si="13"/>
        <v>0</v>
      </c>
      <c r="AR99" s="138" t="s">
        <v>159</v>
      </c>
      <c r="AT99" s="138" t="s">
        <v>154</v>
      </c>
      <c r="AU99" s="138" t="s">
        <v>79</v>
      </c>
      <c r="AY99" s="17" t="s">
        <v>152</v>
      </c>
      <c r="BE99" s="139">
        <f t="shared" si="14"/>
        <v>0</v>
      </c>
      <c r="BF99" s="139">
        <f t="shared" si="15"/>
        <v>0</v>
      </c>
      <c r="BG99" s="139">
        <f t="shared" si="16"/>
        <v>0</v>
      </c>
      <c r="BH99" s="139">
        <f t="shared" si="17"/>
        <v>0</v>
      </c>
      <c r="BI99" s="139">
        <f t="shared" si="18"/>
        <v>0</v>
      </c>
      <c r="BJ99" s="17" t="s">
        <v>79</v>
      </c>
      <c r="BK99" s="139">
        <f t="shared" si="19"/>
        <v>0</v>
      </c>
      <c r="BL99" s="17" t="s">
        <v>159</v>
      </c>
      <c r="BM99" s="138" t="s">
        <v>287</v>
      </c>
    </row>
    <row r="100" spans="2:65" s="1" customFormat="1" ht="21.75" customHeight="1">
      <c r="B100" s="32"/>
      <c r="C100" s="127" t="s">
        <v>159</v>
      </c>
      <c r="D100" s="127" t="s">
        <v>154</v>
      </c>
      <c r="E100" s="128" t="s">
        <v>2486</v>
      </c>
      <c r="F100" s="129" t="s">
        <v>2487</v>
      </c>
      <c r="G100" s="130" t="s">
        <v>344</v>
      </c>
      <c r="H100" s="131">
        <v>24</v>
      </c>
      <c r="I100" s="132"/>
      <c r="J100" s="133">
        <f t="shared" si="10"/>
        <v>0</v>
      </c>
      <c r="K100" s="129" t="s">
        <v>19</v>
      </c>
      <c r="L100" s="32"/>
      <c r="M100" s="134" t="s">
        <v>19</v>
      </c>
      <c r="N100" s="135" t="s">
        <v>42</v>
      </c>
      <c r="P100" s="136">
        <f t="shared" si="11"/>
        <v>0</v>
      </c>
      <c r="Q100" s="136">
        <v>2.70833333333333E-3</v>
      </c>
      <c r="R100" s="136">
        <f t="shared" si="12"/>
        <v>6.4999999999999919E-2</v>
      </c>
      <c r="S100" s="136">
        <v>0</v>
      </c>
      <c r="T100" s="137">
        <f t="shared" si="13"/>
        <v>0</v>
      </c>
      <c r="AR100" s="138" t="s">
        <v>159</v>
      </c>
      <c r="AT100" s="138" t="s">
        <v>154</v>
      </c>
      <c r="AU100" s="138" t="s">
        <v>79</v>
      </c>
      <c r="AY100" s="17" t="s">
        <v>152</v>
      </c>
      <c r="BE100" s="139">
        <f t="shared" si="14"/>
        <v>0</v>
      </c>
      <c r="BF100" s="139">
        <f t="shared" si="15"/>
        <v>0</v>
      </c>
      <c r="BG100" s="139">
        <f t="shared" si="16"/>
        <v>0</v>
      </c>
      <c r="BH100" s="139">
        <f t="shared" si="17"/>
        <v>0</v>
      </c>
      <c r="BI100" s="139">
        <f t="shared" si="18"/>
        <v>0</v>
      </c>
      <c r="BJ100" s="17" t="s">
        <v>79</v>
      </c>
      <c r="BK100" s="139">
        <f t="shared" si="19"/>
        <v>0</v>
      </c>
      <c r="BL100" s="17" t="s">
        <v>159</v>
      </c>
      <c r="BM100" s="138" t="s">
        <v>300</v>
      </c>
    </row>
    <row r="101" spans="2:65" s="1" customFormat="1" ht="24.15" customHeight="1">
      <c r="B101" s="32"/>
      <c r="C101" s="127" t="s">
        <v>182</v>
      </c>
      <c r="D101" s="127" t="s">
        <v>154</v>
      </c>
      <c r="E101" s="128" t="s">
        <v>2488</v>
      </c>
      <c r="F101" s="129" t="s">
        <v>2489</v>
      </c>
      <c r="G101" s="130" t="s">
        <v>344</v>
      </c>
      <c r="H101" s="131">
        <v>10</v>
      </c>
      <c r="I101" s="132"/>
      <c r="J101" s="133">
        <f t="shared" si="10"/>
        <v>0</v>
      </c>
      <c r="K101" s="129" t="s">
        <v>19</v>
      </c>
      <c r="L101" s="32"/>
      <c r="M101" s="134" t="s">
        <v>19</v>
      </c>
      <c r="N101" s="135" t="s">
        <v>42</v>
      </c>
      <c r="P101" s="136">
        <f t="shared" si="11"/>
        <v>0</v>
      </c>
      <c r="Q101" s="136">
        <v>2.9999999999999997E-4</v>
      </c>
      <c r="R101" s="136">
        <f t="shared" si="12"/>
        <v>2.9999999999999996E-3</v>
      </c>
      <c r="S101" s="136">
        <v>0</v>
      </c>
      <c r="T101" s="137">
        <f t="shared" si="13"/>
        <v>0</v>
      </c>
      <c r="AR101" s="138" t="s">
        <v>159</v>
      </c>
      <c r="AT101" s="138" t="s">
        <v>154</v>
      </c>
      <c r="AU101" s="138" t="s">
        <v>79</v>
      </c>
      <c r="AY101" s="17" t="s">
        <v>152</v>
      </c>
      <c r="BE101" s="139">
        <f t="shared" si="14"/>
        <v>0</v>
      </c>
      <c r="BF101" s="139">
        <f t="shared" si="15"/>
        <v>0</v>
      </c>
      <c r="BG101" s="139">
        <f t="shared" si="16"/>
        <v>0</v>
      </c>
      <c r="BH101" s="139">
        <f t="shared" si="17"/>
        <v>0</v>
      </c>
      <c r="BI101" s="139">
        <f t="shared" si="18"/>
        <v>0</v>
      </c>
      <c r="BJ101" s="17" t="s">
        <v>79</v>
      </c>
      <c r="BK101" s="139">
        <f t="shared" si="19"/>
        <v>0</v>
      </c>
      <c r="BL101" s="17" t="s">
        <v>159</v>
      </c>
      <c r="BM101" s="138" t="s">
        <v>314</v>
      </c>
    </row>
    <row r="102" spans="2:65" s="1" customFormat="1" ht="24.15" customHeight="1">
      <c r="B102" s="32"/>
      <c r="C102" s="127" t="s">
        <v>188</v>
      </c>
      <c r="D102" s="127" t="s">
        <v>154</v>
      </c>
      <c r="E102" s="128" t="s">
        <v>2490</v>
      </c>
      <c r="F102" s="129" t="s">
        <v>2491</v>
      </c>
      <c r="G102" s="130" t="s">
        <v>344</v>
      </c>
      <c r="H102" s="131">
        <v>4</v>
      </c>
      <c r="I102" s="132"/>
      <c r="J102" s="133">
        <f t="shared" si="10"/>
        <v>0</v>
      </c>
      <c r="K102" s="129" t="s">
        <v>19</v>
      </c>
      <c r="L102" s="32"/>
      <c r="M102" s="134" t="s">
        <v>19</v>
      </c>
      <c r="N102" s="135" t="s">
        <v>42</v>
      </c>
      <c r="P102" s="136">
        <f t="shared" si="11"/>
        <v>0</v>
      </c>
      <c r="Q102" s="136">
        <v>5.0000000000000001E-4</v>
      </c>
      <c r="R102" s="136">
        <f t="shared" si="12"/>
        <v>2E-3</v>
      </c>
      <c r="S102" s="136">
        <v>0</v>
      </c>
      <c r="T102" s="137">
        <f t="shared" si="13"/>
        <v>0</v>
      </c>
      <c r="AR102" s="138" t="s">
        <v>159</v>
      </c>
      <c r="AT102" s="138" t="s">
        <v>154</v>
      </c>
      <c r="AU102" s="138" t="s">
        <v>79</v>
      </c>
      <c r="AY102" s="17" t="s">
        <v>152</v>
      </c>
      <c r="BE102" s="139">
        <f t="shared" si="14"/>
        <v>0</v>
      </c>
      <c r="BF102" s="139">
        <f t="shared" si="15"/>
        <v>0</v>
      </c>
      <c r="BG102" s="139">
        <f t="shared" si="16"/>
        <v>0</v>
      </c>
      <c r="BH102" s="139">
        <f t="shared" si="17"/>
        <v>0</v>
      </c>
      <c r="BI102" s="139">
        <f t="shared" si="18"/>
        <v>0</v>
      </c>
      <c r="BJ102" s="17" t="s">
        <v>79</v>
      </c>
      <c r="BK102" s="139">
        <f t="shared" si="19"/>
        <v>0</v>
      </c>
      <c r="BL102" s="17" t="s">
        <v>159</v>
      </c>
      <c r="BM102" s="138" t="s">
        <v>329</v>
      </c>
    </row>
    <row r="103" spans="2:65" s="1" customFormat="1" ht="24.15" customHeight="1">
      <c r="B103" s="32"/>
      <c r="C103" s="127" t="s">
        <v>194</v>
      </c>
      <c r="D103" s="127" t="s">
        <v>154</v>
      </c>
      <c r="E103" s="128" t="s">
        <v>2492</v>
      </c>
      <c r="F103" s="129" t="s">
        <v>2493</v>
      </c>
      <c r="G103" s="130" t="s">
        <v>344</v>
      </c>
      <c r="H103" s="131">
        <v>11</v>
      </c>
      <c r="I103" s="132"/>
      <c r="J103" s="133">
        <f t="shared" si="10"/>
        <v>0</v>
      </c>
      <c r="K103" s="129" t="s">
        <v>19</v>
      </c>
      <c r="L103" s="32"/>
      <c r="M103" s="134" t="s">
        <v>19</v>
      </c>
      <c r="N103" s="135" t="s">
        <v>42</v>
      </c>
      <c r="P103" s="136">
        <f t="shared" si="11"/>
        <v>0</v>
      </c>
      <c r="Q103" s="136">
        <v>4.5454545454545498E-4</v>
      </c>
      <c r="R103" s="136">
        <f t="shared" si="12"/>
        <v>5.0000000000000044E-3</v>
      </c>
      <c r="S103" s="136">
        <v>0</v>
      </c>
      <c r="T103" s="137">
        <f t="shared" si="13"/>
        <v>0</v>
      </c>
      <c r="AR103" s="138" t="s">
        <v>159</v>
      </c>
      <c r="AT103" s="138" t="s">
        <v>154</v>
      </c>
      <c r="AU103" s="138" t="s">
        <v>79</v>
      </c>
      <c r="AY103" s="17" t="s">
        <v>152</v>
      </c>
      <c r="BE103" s="139">
        <f t="shared" si="14"/>
        <v>0</v>
      </c>
      <c r="BF103" s="139">
        <f t="shared" si="15"/>
        <v>0</v>
      </c>
      <c r="BG103" s="139">
        <f t="shared" si="16"/>
        <v>0</v>
      </c>
      <c r="BH103" s="139">
        <f t="shared" si="17"/>
        <v>0</v>
      </c>
      <c r="BI103" s="139">
        <f t="shared" si="18"/>
        <v>0</v>
      </c>
      <c r="BJ103" s="17" t="s">
        <v>79</v>
      </c>
      <c r="BK103" s="139">
        <f t="shared" si="19"/>
        <v>0</v>
      </c>
      <c r="BL103" s="17" t="s">
        <v>159</v>
      </c>
      <c r="BM103" s="138" t="s">
        <v>341</v>
      </c>
    </row>
    <row r="104" spans="2:65" s="1" customFormat="1" ht="24.15" customHeight="1">
      <c r="B104" s="32"/>
      <c r="C104" s="127" t="s">
        <v>200</v>
      </c>
      <c r="D104" s="127" t="s">
        <v>154</v>
      </c>
      <c r="E104" s="128" t="s">
        <v>2494</v>
      </c>
      <c r="F104" s="129" t="s">
        <v>2495</v>
      </c>
      <c r="G104" s="130" t="s">
        <v>344</v>
      </c>
      <c r="H104" s="131">
        <v>3</v>
      </c>
      <c r="I104" s="132"/>
      <c r="J104" s="133">
        <f t="shared" si="10"/>
        <v>0</v>
      </c>
      <c r="K104" s="129" t="s">
        <v>19</v>
      </c>
      <c r="L104" s="32"/>
      <c r="M104" s="134" t="s">
        <v>19</v>
      </c>
      <c r="N104" s="135" t="s">
        <v>42</v>
      </c>
      <c r="P104" s="136">
        <f t="shared" si="11"/>
        <v>0</v>
      </c>
      <c r="Q104" s="136">
        <v>1E-3</v>
      </c>
      <c r="R104" s="136">
        <f t="shared" si="12"/>
        <v>3.0000000000000001E-3</v>
      </c>
      <c r="S104" s="136">
        <v>0</v>
      </c>
      <c r="T104" s="137">
        <f t="shared" si="13"/>
        <v>0</v>
      </c>
      <c r="AR104" s="138" t="s">
        <v>159</v>
      </c>
      <c r="AT104" s="138" t="s">
        <v>154</v>
      </c>
      <c r="AU104" s="138" t="s">
        <v>79</v>
      </c>
      <c r="AY104" s="17" t="s">
        <v>152</v>
      </c>
      <c r="BE104" s="139">
        <f t="shared" si="14"/>
        <v>0</v>
      </c>
      <c r="BF104" s="139">
        <f t="shared" si="15"/>
        <v>0</v>
      </c>
      <c r="BG104" s="139">
        <f t="shared" si="16"/>
        <v>0</v>
      </c>
      <c r="BH104" s="139">
        <f t="shared" si="17"/>
        <v>0</v>
      </c>
      <c r="BI104" s="139">
        <f t="shared" si="18"/>
        <v>0</v>
      </c>
      <c r="BJ104" s="17" t="s">
        <v>79</v>
      </c>
      <c r="BK104" s="139">
        <f t="shared" si="19"/>
        <v>0</v>
      </c>
      <c r="BL104" s="17" t="s">
        <v>159</v>
      </c>
      <c r="BM104" s="138" t="s">
        <v>357</v>
      </c>
    </row>
    <row r="105" spans="2:65" s="1" customFormat="1" ht="24.15" customHeight="1">
      <c r="B105" s="32"/>
      <c r="C105" s="127" t="s">
        <v>206</v>
      </c>
      <c r="D105" s="127" t="s">
        <v>154</v>
      </c>
      <c r="E105" s="128" t="s">
        <v>2496</v>
      </c>
      <c r="F105" s="129" t="s">
        <v>2497</v>
      </c>
      <c r="G105" s="130" t="s">
        <v>344</v>
      </c>
      <c r="H105" s="131">
        <v>20</v>
      </c>
      <c r="I105" s="132"/>
      <c r="J105" s="133">
        <f t="shared" si="10"/>
        <v>0</v>
      </c>
      <c r="K105" s="129" t="s">
        <v>19</v>
      </c>
      <c r="L105" s="32"/>
      <c r="M105" s="134" t="s">
        <v>19</v>
      </c>
      <c r="N105" s="135" t="s">
        <v>42</v>
      </c>
      <c r="P105" s="136">
        <f t="shared" si="11"/>
        <v>0</v>
      </c>
      <c r="Q105" s="136">
        <v>1.4E-3</v>
      </c>
      <c r="R105" s="136">
        <f t="shared" si="12"/>
        <v>2.8000000000000001E-2</v>
      </c>
      <c r="S105" s="136">
        <v>0</v>
      </c>
      <c r="T105" s="137">
        <f t="shared" si="13"/>
        <v>0</v>
      </c>
      <c r="AR105" s="138" t="s">
        <v>159</v>
      </c>
      <c r="AT105" s="138" t="s">
        <v>154</v>
      </c>
      <c r="AU105" s="138" t="s">
        <v>79</v>
      </c>
      <c r="AY105" s="17" t="s">
        <v>152</v>
      </c>
      <c r="BE105" s="139">
        <f t="shared" si="14"/>
        <v>0</v>
      </c>
      <c r="BF105" s="139">
        <f t="shared" si="15"/>
        <v>0</v>
      </c>
      <c r="BG105" s="139">
        <f t="shared" si="16"/>
        <v>0</v>
      </c>
      <c r="BH105" s="139">
        <f t="shared" si="17"/>
        <v>0</v>
      </c>
      <c r="BI105" s="139">
        <f t="shared" si="18"/>
        <v>0</v>
      </c>
      <c r="BJ105" s="17" t="s">
        <v>79</v>
      </c>
      <c r="BK105" s="139">
        <f t="shared" si="19"/>
        <v>0</v>
      </c>
      <c r="BL105" s="17" t="s">
        <v>159</v>
      </c>
      <c r="BM105" s="138" t="s">
        <v>370</v>
      </c>
    </row>
    <row r="106" spans="2:65" s="1" customFormat="1" ht="16.5" customHeight="1">
      <c r="B106" s="32"/>
      <c r="C106" s="127" t="s">
        <v>212</v>
      </c>
      <c r="D106" s="127" t="s">
        <v>154</v>
      </c>
      <c r="E106" s="128" t="s">
        <v>2498</v>
      </c>
      <c r="F106" s="129" t="s">
        <v>2499</v>
      </c>
      <c r="G106" s="130" t="s">
        <v>284</v>
      </c>
      <c r="H106" s="131">
        <v>2</v>
      </c>
      <c r="I106" s="132"/>
      <c r="J106" s="133">
        <f t="shared" si="10"/>
        <v>0</v>
      </c>
      <c r="K106" s="129" t="s">
        <v>19</v>
      </c>
      <c r="L106" s="32"/>
      <c r="M106" s="134" t="s">
        <v>19</v>
      </c>
      <c r="N106" s="135" t="s">
        <v>42</v>
      </c>
      <c r="P106" s="136">
        <f t="shared" si="11"/>
        <v>0</v>
      </c>
      <c r="Q106" s="136">
        <v>1E-3</v>
      </c>
      <c r="R106" s="136">
        <f t="shared" si="12"/>
        <v>2E-3</v>
      </c>
      <c r="S106" s="136">
        <v>0</v>
      </c>
      <c r="T106" s="137">
        <f t="shared" si="13"/>
        <v>0</v>
      </c>
      <c r="AR106" s="138" t="s">
        <v>159</v>
      </c>
      <c r="AT106" s="138" t="s">
        <v>154</v>
      </c>
      <c r="AU106" s="138" t="s">
        <v>79</v>
      </c>
      <c r="AY106" s="17" t="s">
        <v>152</v>
      </c>
      <c r="BE106" s="139">
        <f t="shared" si="14"/>
        <v>0</v>
      </c>
      <c r="BF106" s="139">
        <f t="shared" si="15"/>
        <v>0</v>
      </c>
      <c r="BG106" s="139">
        <f t="shared" si="16"/>
        <v>0</v>
      </c>
      <c r="BH106" s="139">
        <f t="shared" si="17"/>
        <v>0</v>
      </c>
      <c r="BI106" s="139">
        <f t="shared" si="18"/>
        <v>0</v>
      </c>
      <c r="BJ106" s="17" t="s">
        <v>79</v>
      </c>
      <c r="BK106" s="139">
        <f t="shared" si="19"/>
        <v>0</v>
      </c>
      <c r="BL106" s="17" t="s">
        <v>159</v>
      </c>
      <c r="BM106" s="138" t="s">
        <v>384</v>
      </c>
    </row>
    <row r="107" spans="2:65" s="1" customFormat="1" ht="16.5" customHeight="1">
      <c r="B107" s="32"/>
      <c r="C107" s="127" t="s">
        <v>217</v>
      </c>
      <c r="D107" s="127" t="s">
        <v>154</v>
      </c>
      <c r="E107" s="128" t="s">
        <v>2500</v>
      </c>
      <c r="F107" s="129" t="s">
        <v>2501</v>
      </c>
      <c r="G107" s="130" t="s">
        <v>284</v>
      </c>
      <c r="H107" s="131">
        <v>1</v>
      </c>
      <c r="I107" s="132"/>
      <c r="J107" s="133">
        <f t="shared" si="10"/>
        <v>0</v>
      </c>
      <c r="K107" s="129" t="s">
        <v>19</v>
      </c>
      <c r="L107" s="32"/>
      <c r="M107" s="134" t="s">
        <v>19</v>
      </c>
      <c r="N107" s="135" t="s">
        <v>42</v>
      </c>
      <c r="P107" s="136">
        <f t="shared" si="11"/>
        <v>0</v>
      </c>
      <c r="Q107" s="136">
        <v>1E-3</v>
      </c>
      <c r="R107" s="136">
        <f t="shared" si="12"/>
        <v>1E-3</v>
      </c>
      <c r="S107" s="136">
        <v>0</v>
      </c>
      <c r="T107" s="137">
        <f t="shared" si="13"/>
        <v>0</v>
      </c>
      <c r="AR107" s="138" t="s">
        <v>159</v>
      </c>
      <c r="AT107" s="138" t="s">
        <v>154</v>
      </c>
      <c r="AU107" s="138" t="s">
        <v>79</v>
      </c>
      <c r="AY107" s="17" t="s">
        <v>152</v>
      </c>
      <c r="BE107" s="139">
        <f t="shared" si="14"/>
        <v>0</v>
      </c>
      <c r="BF107" s="139">
        <f t="shared" si="15"/>
        <v>0</v>
      </c>
      <c r="BG107" s="139">
        <f t="shared" si="16"/>
        <v>0</v>
      </c>
      <c r="BH107" s="139">
        <f t="shared" si="17"/>
        <v>0</v>
      </c>
      <c r="BI107" s="139">
        <f t="shared" si="18"/>
        <v>0</v>
      </c>
      <c r="BJ107" s="17" t="s">
        <v>79</v>
      </c>
      <c r="BK107" s="139">
        <f t="shared" si="19"/>
        <v>0</v>
      </c>
      <c r="BL107" s="17" t="s">
        <v>159</v>
      </c>
      <c r="BM107" s="138" t="s">
        <v>398</v>
      </c>
    </row>
    <row r="108" spans="2:65" s="1" customFormat="1" ht="16.5" customHeight="1">
      <c r="B108" s="32"/>
      <c r="C108" s="127" t="s">
        <v>8</v>
      </c>
      <c r="D108" s="127" t="s">
        <v>154</v>
      </c>
      <c r="E108" s="128" t="s">
        <v>2502</v>
      </c>
      <c r="F108" s="129" t="s">
        <v>2503</v>
      </c>
      <c r="G108" s="130" t="s">
        <v>284</v>
      </c>
      <c r="H108" s="131">
        <v>2</v>
      </c>
      <c r="I108" s="132"/>
      <c r="J108" s="133">
        <f t="shared" si="10"/>
        <v>0</v>
      </c>
      <c r="K108" s="129" t="s">
        <v>19</v>
      </c>
      <c r="L108" s="32"/>
      <c r="M108" s="134" t="s">
        <v>19</v>
      </c>
      <c r="N108" s="135" t="s">
        <v>42</v>
      </c>
      <c r="P108" s="136">
        <f t="shared" si="11"/>
        <v>0</v>
      </c>
      <c r="Q108" s="136">
        <v>1E-3</v>
      </c>
      <c r="R108" s="136">
        <f t="shared" si="12"/>
        <v>2E-3</v>
      </c>
      <c r="S108" s="136">
        <v>0</v>
      </c>
      <c r="T108" s="137">
        <f t="shared" si="13"/>
        <v>0</v>
      </c>
      <c r="AR108" s="138" t="s">
        <v>159</v>
      </c>
      <c r="AT108" s="138" t="s">
        <v>154</v>
      </c>
      <c r="AU108" s="138" t="s">
        <v>79</v>
      </c>
      <c r="AY108" s="17" t="s">
        <v>152</v>
      </c>
      <c r="BE108" s="139">
        <f t="shared" si="14"/>
        <v>0</v>
      </c>
      <c r="BF108" s="139">
        <f t="shared" si="15"/>
        <v>0</v>
      </c>
      <c r="BG108" s="139">
        <f t="shared" si="16"/>
        <v>0</v>
      </c>
      <c r="BH108" s="139">
        <f t="shared" si="17"/>
        <v>0</v>
      </c>
      <c r="BI108" s="139">
        <f t="shared" si="18"/>
        <v>0</v>
      </c>
      <c r="BJ108" s="17" t="s">
        <v>79</v>
      </c>
      <c r="BK108" s="139">
        <f t="shared" si="19"/>
        <v>0</v>
      </c>
      <c r="BL108" s="17" t="s">
        <v>159</v>
      </c>
      <c r="BM108" s="138" t="s">
        <v>412</v>
      </c>
    </row>
    <row r="109" spans="2:65" s="1" customFormat="1" ht="21.75" customHeight="1">
      <c r="B109" s="32"/>
      <c r="C109" s="127" t="s">
        <v>229</v>
      </c>
      <c r="D109" s="127" t="s">
        <v>154</v>
      </c>
      <c r="E109" s="128" t="s">
        <v>2504</v>
      </c>
      <c r="F109" s="129" t="s">
        <v>2505</v>
      </c>
      <c r="G109" s="130" t="s">
        <v>284</v>
      </c>
      <c r="H109" s="131">
        <v>2</v>
      </c>
      <c r="I109" s="132"/>
      <c r="J109" s="133">
        <f t="shared" si="10"/>
        <v>0</v>
      </c>
      <c r="K109" s="129" t="s">
        <v>19</v>
      </c>
      <c r="L109" s="32"/>
      <c r="M109" s="134" t="s">
        <v>19</v>
      </c>
      <c r="N109" s="135" t="s">
        <v>42</v>
      </c>
      <c r="P109" s="136">
        <f t="shared" si="11"/>
        <v>0</v>
      </c>
      <c r="Q109" s="136">
        <v>6.0000000000000001E-3</v>
      </c>
      <c r="R109" s="136">
        <f t="shared" si="12"/>
        <v>1.2E-2</v>
      </c>
      <c r="S109" s="136">
        <v>0</v>
      </c>
      <c r="T109" s="137">
        <f t="shared" si="13"/>
        <v>0</v>
      </c>
      <c r="AR109" s="138" t="s">
        <v>159</v>
      </c>
      <c r="AT109" s="138" t="s">
        <v>154</v>
      </c>
      <c r="AU109" s="138" t="s">
        <v>79</v>
      </c>
      <c r="AY109" s="17" t="s">
        <v>152</v>
      </c>
      <c r="BE109" s="139">
        <f t="shared" si="14"/>
        <v>0</v>
      </c>
      <c r="BF109" s="139">
        <f t="shared" si="15"/>
        <v>0</v>
      </c>
      <c r="BG109" s="139">
        <f t="shared" si="16"/>
        <v>0</v>
      </c>
      <c r="BH109" s="139">
        <f t="shared" si="17"/>
        <v>0</v>
      </c>
      <c r="BI109" s="139">
        <f t="shared" si="18"/>
        <v>0</v>
      </c>
      <c r="BJ109" s="17" t="s">
        <v>79</v>
      </c>
      <c r="BK109" s="139">
        <f t="shared" si="19"/>
        <v>0</v>
      </c>
      <c r="BL109" s="17" t="s">
        <v>159</v>
      </c>
      <c r="BM109" s="138" t="s">
        <v>426</v>
      </c>
    </row>
    <row r="110" spans="2:65" s="1" customFormat="1" ht="24.15" customHeight="1">
      <c r="B110" s="32"/>
      <c r="C110" s="127" t="s">
        <v>235</v>
      </c>
      <c r="D110" s="127" t="s">
        <v>154</v>
      </c>
      <c r="E110" s="128" t="s">
        <v>2506</v>
      </c>
      <c r="F110" s="129" t="s">
        <v>2507</v>
      </c>
      <c r="G110" s="130" t="s">
        <v>284</v>
      </c>
      <c r="H110" s="131">
        <v>1</v>
      </c>
      <c r="I110" s="132"/>
      <c r="J110" s="133">
        <f t="shared" si="10"/>
        <v>0</v>
      </c>
      <c r="K110" s="129" t="s">
        <v>19</v>
      </c>
      <c r="L110" s="32"/>
      <c r="M110" s="134" t="s">
        <v>19</v>
      </c>
      <c r="N110" s="135" t="s">
        <v>42</v>
      </c>
      <c r="P110" s="136">
        <f t="shared" si="11"/>
        <v>0</v>
      </c>
      <c r="Q110" s="136">
        <v>6.0000000000000001E-3</v>
      </c>
      <c r="R110" s="136">
        <f t="shared" si="12"/>
        <v>6.0000000000000001E-3</v>
      </c>
      <c r="S110" s="136">
        <v>0</v>
      </c>
      <c r="T110" s="137">
        <f t="shared" si="13"/>
        <v>0</v>
      </c>
      <c r="AR110" s="138" t="s">
        <v>159</v>
      </c>
      <c r="AT110" s="138" t="s">
        <v>154</v>
      </c>
      <c r="AU110" s="138" t="s">
        <v>79</v>
      </c>
      <c r="AY110" s="17" t="s">
        <v>152</v>
      </c>
      <c r="BE110" s="139">
        <f t="shared" si="14"/>
        <v>0</v>
      </c>
      <c r="BF110" s="139">
        <f t="shared" si="15"/>
        <v>0</v>
      </c>
      <c r="BG110" s="139">
        <f t="shared" si="16"/>
        <v>0</v>
      </c>
      <c r="BH110" s="139">
        <f t="shared" si="17"/>
        <v>0</v>
      </c>
      <c r="BI110" s="139">
        <f t="shared" si="18"/>
        <v>0</v>
      </c>
      <c r="BJ110" s="17" t="s">
        <v>79</v>
      </c>
      <c r="BK110" s="139">
        <f t="shared" si="19"/>
        <v>0</v>
      </c>
      <c r="BL110" s="17" t="s">
        <v>159</v>
      </c>
      <c r="BM110" s="138" t="s">
        <v>438</v>
      </c>
    </row>
    <row r="111" spans="2:65" s="1" customFormat="1" ht="16.5" customHeight="1">
      <c r="B111" s="32"/>
      <c r="C111" s="127" t="s">
        <v>242</v>
      </c>
      <c r="D111" s="127" t="s">
        <v>154</v>
      </c>
      <c r="E111" s="128" t="s">
        <v>2508</v>
      </c>
      <c r="F111" s="129" t="s">
        <v>2509</v>
      </c>
      <c r="G111" s="130" t="s">
        <v>284</v>
      </c>
      <c r="H111" s="131">
        <v>2</v>
      </c>
      <c r="I111" s="132"/>
      <c r="J111" s="133">
        <f t="shared" si="10"/>
        <v>0</v>
      </c>
      <c r="K111" s="129" t="s">
        <v>19</v>
      </c>
      <c r="L111" s="32"/>
      <c r="M111" s="134" t="s">
        <v>19</v>
      </c>
      <c r="N111" s="135" t="s">
        <v>42</v>
      </c>
      <c r="P111" s="136">
        <f t="shared" si="11"/>
        <v>0</v>
      </c>
      <c r="Q111" s="136">
        <v>0</v>
      </c>
      <c r="R111" s="136">
        <f t="shared" si="12"/>
        <v>0</v>
      </c>
      <c r="S111" s="136">
        <v>0</v>
      </c>
      <c r="T111" s="137">
        <f t="shared" si="13"/>
        <v>0</v>
      </c>
      <c r="AR111" s="138" t="s">
        <v>159</v>
      </c>
      <c r="AT111" s="138" t="s">
        <v>154</v>
      </c>
      <c r="AU111" s="138" t="s">
        <v>79</v>
      </c>
      <c r="AY111" s="17" t="s">
        <v>152</v>
      </c>
      <c r="BE111" s="139">
        <f t="shared" si="14"/>
        <v>0</v>
      </c>
      <c r="BF111" s="139">
        <f t="shared" si="15"/>
        <v>0</v>
      </c>
      <c r="BG111" s="139">
        <f t="shared" si="16"/>
        <v>0</v>
      </c>
      <c r="BH111" s="139">
        <f t="shared" si="17"/>
        <v>0</v>
      </c>
      <c r="BI111" s="139">
        <f t="shared" si="18"/>
        <v>0</v>
      </c>
      <c r="BJ111" s="17" t="s">
        <v>79</v>
      </c>
      <c r="BK111" s="139">
        <f t="shared" si="19"/>
        <v>0</v>
      </c>
      <c r="BL111" s="17" t="s">
        <v>159</v>
      </c>
      <c r="BM111" s="138" t="s">
        <v>451</v>
      </c>
    </row>
    <row r="112" spans="2:65" s="1" customFormat="1" ht="16.5" customHeight="1">
      <c r="B112" s="32"/>
      <c r="C112" s="127" t="s">
        <v>248</v>
      </c>
      <c r="D112" s="127" t="s">
        <v>154</v>
      </c>
      <c r="E112" s="128" t="s">
        <v>2510</v>
      </c>
      <c r="F112" s="129" t="s">
        <v>2511</v>
      </c>
      <c r="G112" s="130" t="s">
        <v>284</v>
      </c>
      <c r="H112" s="131">
        <v>5</v>
      </c>
      <c r="I112" s="132"/>
      <c r="J112" s="133">
        <f t="shared" si="10"/>
        <v>0</v>
      </c>
      <c r="K112" s="129" t="s">
        <v>19</v>
      </c>
      <c r="L112" s="32"/>
      <c r="M112" s="134" t="s">
        <v>19</v>
      </c>
      <c r="N112" s="135" t="s">
        <v>42</v>
      </c>
      <c r="P112" s="136">
        <f t="shared" si="11"/>
        <v>0</v>
      </c>
      <c r="Q112" s="136">
        <v>0</v>
      </c>
      <c r="R112" s="136">
        <f t="shared" si="12"/>
        <v>0</v>
      </c>
      <c r="S112" s="136">
        <v>0</v>
      </c>
      <c r="T112" s="137">
        <f t="shared" si="13"/>
        <v>0</v>
      </c>
      <c r="AR112" s="138" t="s">
        <v>159</v>
      </c>
      <c r="AT112" s="138" t="s">
        <v>154</v>
      </c>
      <c r="AU112" s="138" t="s">
        <v>79</v>
      </c>
      <c r="AY112" s="17" t="s">
        <v>152</v>
      </c>
      <c r="BE112" s="139">
        <f t="shared" si="14"/>
        <v>0</v>
      </c>
      <c r="BF112" s="139">
        <f t="shared" si="15"/>
        <v>0</v>
      </c>
      <c r="BG112" s="139">
        <f t="shared" si="16"/>
        <v>0</v>
      </c>
      <c r="BH112" s="139">
        <f t="shared" si="17"/>
        <v>0</v>
      </c>
      <c r="BI112" s="139">
        <f t="shared" si="18"/>
        <v>0</v>
      </c>
      <c r="BJ112" s="17" t="s">
        <v>79</v>
      </c>
      <c r="BK112" s="139">
        <f t="shared" si="19"/>
        <v>0</v>
      </c>
      <c r="BL112" s="17" t="s">
        <v>159</v>
      </c>
      <c r="BM112" s="138" t="s">
        <v>468</v>
      </c>
    </row>
    <row r="113" spans="2:65" s="1" customFormat="1" ht="16.5" customHeight="1">
      <c r="B113" s="32"/>
      <c r="C113" s="127" t="s">
        <v>254</v>
      </c>
      <c r="D113" s="127" t="s">
        <v>154</v>
      </c>
      <c r="E113" s="128" t="s">
        <v>2512</v>
      </c>
      <c r="F113" s="129" t="s">
        <v>2513</v>
      </c>
      <c r="G113" s="130" t="s">
        <v>284</v>
      </c>
      <c r="H113" s="131">
        <v>5</v>
      </c>
      <c r="I113" s="132"/>
      <c r="J113" s="133">
        <f t="shared" si="10"/>
        <v>0</v>
      </c>
      <c r="K113" s="129" t="s">
        <v>19</v>
      </c>
      <c r="L113" s="32"/>
      <c r="M113" s="134" t="s">
        <v>19</v>
      </c>
      <c r="N113" s="135" t="s">
        <v>42</v>
      </c>
      <c r="P113" s="136">
        <f t="shared" si="11"/>
        <v>0</v>
      </c>
      <c r="Q113" s="136">
        <v>0</v>
      </c>
      <c r="R113" s="136">
        <f t="shared" si="12"/>
        <v>0</v>
      </c>
      <c r="S113" s="136">
        <v>0</v>
      </c>
      <c r="T113" s="137">
        <f t="shared" si="13"/>
        <v>0</v>
      </c>
      <c r="AR113" s="138" t="s">
        <v>159</v>
      </c>
      <c r="AT113" s="138" t="s">
        <v>154</v>
      </c>
      <c r="AU113" s="138" t="s">
        <v>79</v>
      </c>
      <c r="AY113" s="17" t="s">
        <v>152</v>
      </c>
      <c r="BE113" s="139">
        <f t="shared" si="14"/>
        <v>0</v>
      </c>
      <c r="BF113" s="139">
        <f t="shared" si="15"/>
        <v>0</v>
      </c>
      <c r="BG113" s="139">
        <f t="shared" si="16"/>
        <v>0</v>
      </c>
      <c r="BH113" s="139">
        <f t="shared" si="17"/>
        <v>0</v>
      </c>
      <c r="BI113" s="139">
        <f t="shared" si="18"/>
        <v>0</v>
      </c>
      <c r="BJ113" s="17" t="s">
        <v>79</v>
      </c>
      <c r="BK113" s="139">
        <f t="shared" si="19"/>
        <v>0</v>
      </c>
      <c r="BL113" s="17" t="s">
        <v>159</v>
      </c>
      <c r="BM113" s="138" t="s">
        <v>482</v>
      </c>
    </row>
    <row r="114" spans="2:65" s="1" customFormat="1" ht="16.5" customHeight="1">
      <c r="B114" s="32"/>
      <c r="C114" s="127" t="s">
        <v>260</v>
      </c>
      <c r="D114" s="127" t="s">
        <v>154</v>
      </c>
      <c r="E114" s="128" t="s">
        <v>2514</v>
      </c>
      <c r="F114" s="129" t="s">
        <v>2515</v>
      </c>
      <c r="G114" s="130" t="s">
        <v>284</v>
      </c>
      <c r="H114" s="131">
        <v>2</v>
      </c>
      <c r="I114" s="132"/>
      <c r="J114" s="133">
        <f t="shared" si="10"/>
        <v>0</v>
      </c>
      <c r="K114" s="129" t="s">
        <v>19</v>
      </c>
      <c r="L114" s="32"/>
      <c r="M114" s="134" t="s">
        <v>19</v>
      </c>
      <c r="N114" s="135" t="s">
        <v>42</v>
      </c>
      <c r="P114" s="136">
        <f t="shared" si="11"/>
        <v>0</v>
      </c>
      <c r="Q114" s="136">
        <v>0</v>
      </c>
      <c r="R114" s="136">
        <f t="shared" si="12"/>
        <v>0</v>
      </c>
      <c r="S114" s="136">
        <v>0</v>
      </c>
      <c r="T114" s="137">
        <f t="shared" si="13"/>
        <v>0</v>
      </c>
      <c r="AR114" s="138" t="s">
        <v>159</v>
      </c>
      <c r="AT114" s="138" t="s">
        <v>154</v>
      </c>
      <c r="AU114" s="138" t="s">
        <v>79</v>
      </c>
      <c r="AY114" s="17" t="s">
        <v>152</v>
      </c>
      <c r="BE114" s="139">
        <f t="shared" si="14"/>
        <v>0</v>
      </c>
      <c r="BF114" s="139">
        <f t="shared" si="15"/>
        <v>0</v>
      </c>
      <c r="BG114" s="139">
        <f t="shared" si="16"/>
        <v>0</v>
      </c>
      <c r="BH114" s="139">
        <f t="shared" si="17"/>
        <v>0</v>
      </c>
      <c r="BI114" s="139">
        <f t="shared" si="18"/>
        <v>0</v>
      </c>
      <c r="BJ114" s="17" t="s">
        <v>79</v>
      </c>
      <c r="BK114" s="139">
        <f t="shared" si="19"/>
        <v>0</v>
      </c>
      <c r="BL114" s="17" t="s">
        <v>159</v>
      </c>
      <c r="BM114" s="138" t="s">
        <v>501</v>
      </c>
    </row>
    <row r="115" spans="2:65" s="1" customFormat="1" ht="16.5" customHeight="1">
      <c r="B115" s="32"/>
      <c r="C115" s="127" t="s">
        <v>267</v>
      </c>
      <c r="D115" s="127" t="s">
        <v>154</v>
      </c>
      <c r="E115" s="128" t="s">
        <v>2516</v>
      </c>
      <c r="F115" s="129" t="s">
        <v>2517</v>
      </c>
      <c r="G115" s="130" t="s">
        <v>284</v>
      </c>
      <c r="H115" s="131">
        <v>10</v>
      </c>
      <c r="I115" s="132"/>
      <c r="J115" s="133">
        <f t="shared" si="10"/>
        <v>0</v>
      </c>
      <c r="K115" s="129" t="s">
        <v>19</v>
      </c>
      <c r="L115" s="32"/>
      <c r="M115" s="134" t="s">
        <v>19</v>
      </c>
      <c r="N115" s="135" t="s">
        <v>42</v>
      </c>
      <c r="P115" s="136">
        <f t="shared" si="11"/>
        <v>0</v>
      </c>
      <c r="Q115" s="136">
        <v>3.8999999999999998E-3</v>
      </c>
      <c r="R115" s="136">
        <f t="shared" si="12"/>
        <v>3.9E-2</v>
      </c>
      <c r="S115" s="136">
        <v>0</v>
      </c>
      <c r="T115" s="137">
        <f t="shared" si="13"/>
        <v>0</v>
      </c>
      <c r="AR115" s="138" t="s">
        <v>159</v>
      </c>
      <c r="AT115" s="138" t="s">
        <v>154</v>
      </c>
      <c r="AU115" s="138" t="s">
        <v>79</v>
      </c>
      <c r="AY115" s="17" t="s">
        <v>152</v>
      </c>
      <c r="BE115" s="139">
        <f t="shared" si="14"/>
        <v>0</v>
      </c>
      <c r="BF115" s="139">
        <f t="shared" si="15"/>
        <v>0</v>
      </c>
      <c r="BG115" s="139">
        <f t="shared" si="16"/>
        <v>0</v>
      </c>
      <c r="BH115" s="139">
        <f t="shared" si="17"/>
        <v>0</v>
      </c>
      <c r="BI115" s="139">
        <f t="shared" si="18"/>
        <v>0</v>
      </c>
      <c r="BJ115" s="17" t="s">
        <v>79</v>
      </c>
      <c r="BK115" s="139">
        <f t="shared" si="19"/>
        <v>0</v>
      </c>
      <c r="BL115" s="17" t="s">
        <v>159</v>
      </c>
      <c r="BM115" s="138" t="s">
        <v>513</v>
      </c>
    </row>
    <row r="116" spans="2:65" s="1" customFormat="1" ht="21.75" customHeight="1">
      <c r="B116" s="32"/>
      <c r="C116" s="127" t="s">
        <v>273</v>
      </c>
      <c r="D116" s="127" t="s">
        <v>154</v>
      </c>
      <c r="E116" s="128" t="s">
        <v>2518</v>
      </c>
      <c r="F116" s="129" t="s">
        <v>2519</v>
      </c>
      <c r="G116" s="130" t="s">
        <v>344</v>
      </c>
      <c r="H116" s="131">
        <v>16</v>
      </c>
      <c r="I116" s="132"/>
      <c r="J116" s="133">
        <f t="shared" si="10"/>
        <v>0</v>
      </c>
      <c r="K116" s="129" t="s">
        <v>19</v>
      </c>
      <c r="L116" s="32"/>
      <c r="M116" s="134" t="s">
        <v>19</v>
      </c>
      <c r="N116" s="135" t="s">
        <v>42</v>
      </c>
      <c r="P116" s="136">
        <f t="shared" si="11"/>
        <v>0</v>
      </c>
      <c r="Q116" s="136">
        <v>3.5000000000000001E-3</v>
      </c>
      <c r="R116" s="136">
        <f t="shared" si="12"/>
        <v>5.6000000000000001E-2</v>
      </c>
      <c r="S116" s="136">
        <v>0</v>
      </c>
      <c r="T116" s="137">
        <f t="shared" si="13"/>
        <v>0</v>
      </c>
      <c r="AR116" s="138" t="s">
        <v>159</v>
      </c>
      <c r="AT116" s="138" t="s">
        <v>154</v>
      </c>
      <c r="AU116" s="138" t="s">
        <v>79</v>
      </c>
      <c r="AY116" s="17" t="s">
        <v>152</v>
      </c>
      <c r="BE116" s="139">
        <f t="shared" si="14"/>
        <v>0</v>
      </c>
      <c r="BF116" s="139">
        <f t="shared" si="15"/>
        <v>0</v>
      </c>
      <c r="BG116" s="139">
        <f t="shared" si="16"/>
        <v>0</v>
      </c>
      <c r="BH116" s="139">
        <f t="shared" si="17"/>
        <v>0</v>
      </c>
      <c r="BI116" s="139">
        <f t="shared" si="18"/>
        <v>0</v>
      </c>
      <c r="BJ116" s="17" t="s">
        <v>79</v>
      </c>
      <c r="BK116" s="139">
        <f t="shared" si="19"/>
        <v>0</v>
      </c>
      <c r="BL116" s="17" t="s">
        <v>159</v>
      </c>
      <c r="BM116" s="138" t="s">
        <v>437</v>
      </c>
    </row>
    <row r="117" spans="2:65" s="1" customFormat="1" ht="16.5" customHeight="1">
      <c r="B117" s="32"/>
      <c r="C117" s="127" t="s">
        <v>7</v>
      </c>
      <c r="D117" s="127" t="s">
        <v>154</v>
      </c>
      <c r="E117" s="128" t="s">
        <v>2520</v>
      </c>
      <c r="F117" s="129" t="s">
        <v>2521</v>
      </c>
      <c r="G117" s="130" t="s">
        <v>284</v>
      </c>
      <c r="H117" s="131">
        <v>4</v>
      </c>
      <c r="I117" s="132"/>
      <c r="J117" s="133">
        <f t="shared" si="10"/>
        <v>0</v>
      </c>
      <c r="K117" s="129" t="s">
        <v>19</v>
      </c>
      <c r="L117" s="32"/>
      <c r="M117" s="134" t="s">
        <v>19</v>
      </c>
      <c r="N117" s="135" t="s">
        <v>42</v>
      </c>
      <c r="P117" s="136">
        <f t="shared" si="11"/>
        <v>0</v>
      </c>
      <c r="Q117" s="136">
        <v>1E-3</v>
      </c>
      <c r="R117" s="136">
        <f t="shared" si="12"/>
        <v>4.0000000000000001E-3</v>
      </c>
      <c r="S117" s="136">
        <v>0</v>
      </c>
      <c r="T117" s="137">
        <f t="shared" si="13"/>
        <v>0</v>
      </c>
      <c r="AR117" s="138" t="s">
        <v>159</v>
      </c>
      <c r="AT117" s="138" t="s">
        <v>154</v>
      </c>
      <c r="AU117" s="138" t="s">
        <v>79</v>
      </c>
      <c r="AY117" s="17" t="s">
        <v>152</v>
      </c>
      <c r="BE117" s="139">
        <f t="shared" si="14"/>
        <v>0</v>
      </c>
      <c r="BF117" s="139">
        <f t="shared" si="15"/>
        <v>0</v>
      </c>
      <c r="BG117" s="139">
        <f t="shared" si="16"/>
        <v>0</v>
      </c>
      <c r="BH117" s="139">
        <f t="shared" si="17"/>
        <v>0</v>
      </c>
      <c r="BI117" s="139">
        <f t="shared" si="18"/>
        <v>0</v>
      </c>
      <c r="BJ117" s="17" t="s">
        <v>79</v>
      </c>
      <c r="BK117" s="139">
        <f t="shared" si="19"/>
        <v>0</v>
      </c>
      <c r="BL117" s="17" t="s">
        <v>159</v>
      </c>
      <c r="BM117" s="138" t="s">
        <v>534</v>
      </c>
    </row>
    <row r="118" spans="2:65" s="1" customFormat="1" ht="16.5" customHeight="1">
      <c r="B118" s="32"/>
      <c r="C118" s="127" t="s">
        <v>287</v>
      </c>
      <c r="D118" s="127" t="s">
        <v>154</v>
      </c>
      <c r="E118" s="128" t="s">
        <v>2522</v>
      </c>
      <c r="F118" s="129" t="s">
        <v>2523</v>
      </c>
      <c r="G118" s="130" t="s">
        <v>2524</v>
      </c>
      <c r="H118" s="131">
        <v>1</v>
      </c>
      <c r="I118" s="132"/>
      <c r="J118" s="133">
        <f t="shared" si="10"/>
        <v>0</v>
      </c>
      <c r="K118" s="129" t="s">
        <v>19</v>
      </c>
      <c r="L118" s="32"/>
      <c r="M118" s="134" t="s">
        <v>19</v>
      </c>
      <c r="N118" s="135" t="s">
        <v>42</v>
      </c>
      <c r="P118" s="136">
        <f t="shared" si="11"/>
        <v>0</v>
      </c>
      <c r="Q118" s="136">
        <v>0</v>
      </c>
      <c r="R118" s="136">
        <f t="shared" si="12"/>
        <v>0</v>
      </c>
      <c r="S118" s="136">
        <v>0</v>
      </c>
      <c r="T118" s="137">
        <f t="shared" si="13"/>
        <v>0</v>
      </c>
      <c r="AR118" s="138" t="s">
        <v>159</v>
      </c>
      <c r="AT118" s="138" t="s">
        <v>154</v>
      </c>
      <c r="AU118" s="138" t="s">
        <v>79</v>
      </c>
      <c r="AY118" s="17" t="s">
        <v>152</v>
      </c>
      <c r="BE118" s="139">
        <f t="shared" si="14"/>
        <v>0</v>
      </c>
      <c r="BF118" s="139">
        <f t="shared" si="15"/>
        <v>0</v>
      </c>
      <c r="BG118" s="139">
        <f t="shared" si="16"/>
        <v>0</v>
      </c>
      <c r="BH118" s="139">
        <f t="shared" si="17"/>
        <v>0</v>
      </c>
      <c r="BI118" s="139">
        <f t="shared" si="18"/>
        <v>0</v>
      </c>
      <c r="BJ118" s="17" t="s">
        <v>79</v>
      </c>
      <c r="BK118" s="139">
        <f t="shared" si="19"/>
        <v>0</v>
      </c>
      <c r="BL118" s="17" t="s">
        <v>159</v>
      </c>
      <c r="BM118" s="138" t="s">
        <v>547</v>
      </c>
    </row>
    <row r="119" spans="2:65" s="1" customFormat="1" ht="21.75" customHeight="1">
      <c r="B119" s="32"/>
      <c r="C119" s="127" t="s">
        <v>294</v>
      </c>
      <c r="D119" s="127" t="s">
        <v>154</v>
      </c>
      <c r="E119" s="128" t="s">
        <v>2525</v>
      </c>
      <c r="F119" s="129" t="s">
        <v>2526</v>
      </c>
      <c r="G119" s="130" t="s">
        <v>284</v>
      </c>
      <c r="H119" s="131">
        <v>1</v>
      </c>
      <c r="I119" s="132"/>
      <c r="J119" s="133">
        <f t="shared" si="10"/>
        <v>0</v>
      </c>
      <c r="K119" s="129" t="s">
        <v>19</v>
      </c>
      <c r="L119" s="32"/>
      <c r="M119" s="134" t="s">
        <v>19</v>
      </c>
      <c r="N119" s="135" t="s">
        <v>42</v>
      </c>
      <c r="P119" s="136">
        <f t="shared" si="11"/>
        <v>0</v>
      </c>
      <c r="Q119" s="136">
        <v>5.0000000000000001E-3</v>
      </c>
      <c r="R119" s="136">
        <f t="shared" si="12"/>
        <v>5.0000000000000001E-3</v>
      </c>
      <c r="S119" s="136">
        <v>0</v>
      </c>
      <c r="T119" s="137">
        <f t="shared" si="13"/>
        <v>0</v>
      </c>
      <c r="AR119" s="138" t="s">
        <v>159</v>
      </c>
      <c r="AT119" s="138" t="s">
        <v>154</v>
      </c>
      <c r="AU119" s="138" t="s">
        <v>79</v>
      </c>
      <c r="AY119" s="17" t="s">
        <v>152</v>
      </c>
      <c r="BE119" s="139">
        <f t="shared" si="14"/>
        <v>0</v>
      </c>
      <c r="BF119" s="139">
        <f t="shared" si="15"/>
        <v>0</v>
      </c>
      <c r="BG119" s="139">
        <f t="shared" si="16"/>
        <v>0</v>
      </c>
      <c r="BH119" s="139">
        <f t="shared" si="17"/>
        <v>0</v>
      </c>
      <c r="BI119" s="139">
        <f t="shared" si="18"/>
        <v>0</v>
      </c>
      <c r="BJ119" s="17" t="s">
        <v>79</v>
      </c>
      <c r="BK119" s="139">
        <f t="shared" si="19"/>
        <v>0</v>
      </c>
      <c r="BL119" s="17" t="s">
        <v>159</v>
      </c>
      <c r="BM119" s="138" t="s">
        <v>560</v>
      </c>
    </row>
    <row r="120" spans="2:65" s="1" customFormat="1" ht="21.75" customHeight="1">
      <c r="B120" s="32"/>
      <c r="C120" s="127" t="s">
        <v>300</v>
      </c>
      <c r="D120" s="127" t="s">
        <v>154</v>
      </c>
      <c r="E120" s="128" t="s">
        <v>2527</v>
      </c>
      <c r="F120" s="129" t="s">
        <v>2528</v>
      </c>
      <c r="G120" s="130" t="s">
        <v>344</v>
      </c>
      <c r="H120" s="131">
        <v>1</v>
      </c>
      <c r="I120" s="132"/>
      <c r="J120" s="133">
        <f t="shared" si="10"/>
        <v>0</v>
      </c>
      <c r="K120" s="129" t="s">
        <v>19</v>
      </c>
      <c r="L120" s="32"/>
      <c r="M120" s="134" t="s">
        <v>19</v>
      </c>
      <c r="N120" s="135" t="s">
        <v>42</v>
      </c>
      <c r="P120" s="136">
        <f t="shared" si="11"/>
        <v>0</v>
      </c>
      <c r="Q120" s="136">
        <v>0.02</v>
      </c>
      <c r="R120" s="136">
        <f t="shared" si="12"/>
        <v>0.02</v>
      </c>
      <c r="S120" s="136">
        <v>0</v>
      </c>
      <c r="T120" s="137">
        <f t="shared" si="13"/>
        <v>0</v>
      </c>
      <c r="AR120" s="138" t="s">
        <v>159</v>
      </c>
      <c r="AT120" s="138" t="s">
        <v>154</v>
      </c>
      <c r="AU120" s="138" t="s">
        <v>79</v>
      </c>
      <c r="AY120" s="17" t="s">
        <v>152</v>
      </c>
      <c r="BE120" s="139">
        <f t="shared" si="14"/>
        <v>0</v>
      </c>
      <c r="BF120" s="139">
        <f t="shared" si="15"/>
        <v>0</v>
      </c>
      <c r="BG120" s="139">
        <f t="shared" si="16"/>
        <v>0</v>
      </c>
      <c r="BH120" s="139">
        <f t="shared" si="17"/>
        <v>0</v>
      </c>
      <c r="BI120" s="139">
        <f t="shared" si="18"/>
        <v>0</v>
      </c>
      <c r="BJ120" s="17" t="s">
        <v>79</v>
      </c>
      <c r="BK120" s="139">
        <f t="shared" si="19"/>
        <v>0</v>
      </c>
      <c r="BL120" s="17" t="s">
        <v>159</v>
      </c>
      <c r="BM120" s="138" t="s">
        <v>573</v>
      </c>
    </row>
    <row r="121" spans="2:65" s="1" customFormat="1" ht="21.75" customHeight="1">
      <c r="B121" s="32"/>
      <c r="C121" s="127" t="s">
        <v>306</v>
      </c>
      <c r="D121" s="127" t="s">
        <v>154</v>
      </c>
      <c r="E121" s="128" t="s">
        <v>2529</v>
      </c>
      <c r="F121" s="129" t="s">
        <v>2530</v>
      </c>
      <c r="G121" s="130" t="s">
        <v>284</v>
      </c>
      <c r="H121" s="131">
        <v>1</v>
      </c>
      <c r="I121" s="132"/>
      <c r="J121" s="133">
        <f t="shared" si="10"/>
        <v>0</v>
      </c>
      <c r="K121" s="129" t="s">
        <v>19</v>
      </c>
      <c r="L121" s="32"/>
      <c r="M121" s="134" t="s">
        <v>19</v>
      </c>
      <c r="N121" s="135" t="s">
        <v>42</v>
      </c>
      <c r="P121" s="136">
        <f t="shared" si="11"/>
        <v>0</v>
      </c>
      <c r="Q121" s="136">
        <v>3.5000000000000003E-2</v>
      </c>
      <c r="R121" s="136">
        <f t="shared" si="12"/>
        <v>3.5000000000000003E-2</v>
      </c>
      <c r="S121" s="136">
        <v>0</v>
      </c>
      <c r="T121" s="137">
        <f t="shared" si="13"/>
        <v>0</v>
      </c>
      <c r="AR121" s="138" t="s">
        <v>159</v>
      </c>
      <c r="AT121" s="138" t="s">
        <v>154</v>
      </c>
      <c r="AU121" s="138" t="s">
        <v>79</v>
      </c>
      <c r="AY121" s="17" t="s">
        <v>152</v>
      </c>
      <c r="BE121" s="139">
        <f t="shared" si="14"/>
        <v>0</v>
      </c>
      <c r="BF121" s="139">
        <f t="shared" si="15"/>
        <v>0</v>
      </c>
      <c r="BG121" s="139">
        <f t="shared" si="16"/>
        <v>0</v>
      </c>
      <c r="BH121" s="139">
        <f t="shared" si="17"/>
        <v>0</v>
      </c>
      <c r="BI121" s="139">
        <f t="shared" si="18"/>
        <v>0</v>
      </c>
      <c r="BJ121" s="17" t="s">
        <v>79</v>
      </c>
      <c r="BK121" s="139">
        <f t="shared" si="19"/>
        <v>0</v>
      </c>
      <c r="BL121" s="17" t="s">
        <v>159</v>
      </c>
      <c r="BM121" s="138" t="s">
        <v>584</v>
      </c>
    </row>
    <row r="122" spans="2:65" s="1" customFormat="1" ht="16.5" customHeight="1">
      <c r="B122" s="32"/>
      <c r="C122" s="127" t="s">
        <v>314</v>
      </c>
      <c r="D122" s="127" t="s">
        <v>154</v>
      </c>
      <c r="E122" s="128" t="s">
        <v>2531</v>
      </c>
      <c r="F122" s="129" t="s">
        <v>2532</v>
      </c>
      <c r="G122" s="130" t="s">
        <v>344</v>
      </c>
      <c r="H122" s="131">
        <v>24</v>
      </c>
      <c r="I122" s="132"/>
      <c r="J122" s="133">
        <f t="shared" si="10"/>
        <v>0</v>
      </c>
      <c r="K122" s="129" t="s">
        <v>19</v>
      </c>
      <c r="L122" s="32"/>
      <c r="M122" s="134" t="s">
        <v>19</v>
      </c>
      <c r="N122" s="135" t="s">
        <v>42</v>
      </c>
      <c r="P122" s="136">
        <f t="shared" si="11"/>
        <v>0</v>
      </c>
      <c r="Q122" s="136">
        <v>7.9166666666666708E-3</v>
      </c>
      <c r="R122" s="136">
        <f t="shared" si="12"/>
        <v>0.19000000000000011</v>
      </c>
      <c r="S122" s="136">
        <v>0</v>
      </c>
      <c r="T122" s="137">
        <f t="shared" si="13"/>
        <v>0</v>
      </c>
      <c r="AR122" s="138" t="s">
        <v>159</v>
      </c>
      <c r="AT122" s="138" t="s">
        <v>154</v>
      </c>
      <c r="AU122" s="138" t="s">
        <v>79</v>
      </c>
      <c r="AY122" s="17" t="s">
        <v>152</v>
      </c>
      <c r="BE122" s="139">
        <f t="shared" si="14"/>
        <v>0</v>
      </c>
      <c r="BF122" s="139">
        <f t="shared" si="15"/>
        <v>0</v>
      </c>
      <c r="BG122" s="139">
        <f t="shared" si="16"/>
        <v>0</v>
      </c>
      <c r="BH122" s="139">
        <f t="shared" si="17"/>
        <v>0</v>
      </c>
      <c r="BI122" s="139">
        <f t="shared" si="18"/>
        <v>0</v>
      </c>
      <c r="BJ122" s="17" t="s">
        <v>79</v>
      </c>
      <c r="BK122" s="139">
        <f t="shared" si="19"/>
        <v>0</v>
      </c>
      <c r="BL122" s="17" t="s">
        <v>159</v>
      </c>
      <c r="BM122" s="138" t="s">
        <v>594</v>
      </c>
    </row>
    <row r="123" spans="2:65" s="1" customFormat="1" ht="16.5" customHeight="1">
      <c r="B123" s="32"/>
      <c r="C123" s="127" t="s">
        <v>323</v>
      </c>
      <c r="D123" s="127" t="s">
        <v>154</v>
      </c>
      <c r="E123" s="128" t="s">
        <v>2533</v>
      </c>
      <c r="F123" s="129" t="s">
        <v>2534</v>
      </c>
      <c r="G123" s="130" t="s">
        <v>344</v>
      </c>
      <c r="H123" s="131">
        <v>42</v>
      </c>
      <c r="I123" s="132"/>
      <c r="J123" s="133">
        <f t="shared" si="10"/>
        <v>0</v>
      </c>
      <c r="K123" s="129" t="s">
        <v>19</v>
      </c>
      <c r="L123" s="32"/>
      <c r="M123" s="134" t="s">
        <v>19</v>
      </c>
      <c r="N123" s="135" t="s">
        <v>42</v>
      </c>
      <c r="P123" s="136">
        <f t="shared" si="11"/>
        <v>0</v>
      </c>
      <c r="Q123" s="136">
        <v>0</v>
      </c>
      <c r="R123" s="136">
        <f t="shared" si="12"/>
        <v>0</v>
      </c>
      <c r="S123" s="136">
        <v>0</v>
      </c>
      <c r="T123" s="137">
        <f t="shared" si="13"/>
        <v>0</v>
      </c>
      <c r="AR123" s="138" t="s">
        <v>159</v>
      </c>
      <c r="AT123" s="138" t="s">
        <v>154</v>
      </c>
      <c r="AU123" s="138" t="s">
        <v>79</v>
      </c>
      <c r="AY123" s="17" t="s">
        <v>152</v>
      </c>
      <c r="BE123" s="139">
        <f t="shared" si="14"/>
        <v>0</v>
      </c>
      <c r="BF123" s="139">
        <f t="shared" si="15"/>
        <v>0</v>
      </c>
      <c r="BG123" s="139">
        <f t="shared" si="16"/>
        <v>0</v>
      </c>
      <c r="BH123" s="139">
        <f t="shared" si="17"/>
        <v>0</v>
      </c>
      <c r="BI123" s="139">
        <f t="shared" si="18"/>
        <v>0</v>
      </c>
      <c r="BJ123" s="17" t="s">
        <v>79</v>
      </c>
      <c r="BK123" s="139">
        <f t="shared" si="19"/>
        <v>0</v>
      </c>
      <c r="BL123" s="17" t="s">
        <v>159</v>
      </c>
      <c r="BM123" s="138" t="s">
        <v>605</v>
      </c>
    </row>
    <row r="124" spans="2:65" s="1" customFormat="1" ht="24.15" customHeight="1">
      <c r="B124" s="32"/>
      <c r="C124" s="127" t="s">
        <v>329</v>
      </c>
      <c r="D124" s="127" t="s">
        <v>154</v>
      </c>
      <c r="E124" s="128" t="s">
        <v>2535</v>
      </c>
      <c r="F124" s="129" t="s">
        <v>2536</v>
      </c>
      <c r="G124" s="130" t="s">
        <v>220</v>
      </c>
      <c r="H124" s="131">
        <v>5.7089999999999996</v>
      </c>
      <c r="I124" s="132"/>
      <c r="J124" s="133">
        <f t="shared" si="10"/>
        <v>0</v>
      </c>
      <c r="K124" s="129" t="s">
        <v>19</v>
      </c>
      <c r="L124" s="32"/>
      <c r="M124" s="134" t="s">
        <v>19</v>
      </c>
      <c r="N124" s="135" t="s">
        <v>42</v>
      </c>
      <c r="P124" s="136">
        <f t="shared" si="11"/>
        <v>0</v>
      </c>
      <c r="Q124" s="136">
        <v>0</v>
      </c>
      <c r="R124" s="136">
        <f t="shared" si="12"/>
        <v>0</v>
      </c>
      <c r="S124" s="136">
        <v>0</v>
      </c>
      <c r="T124" s="137">
        <f t="shared" si="13"/>
        <v>0</v>
      </c>
      <c r="AR124" s="138" t="s">
        <v>159</v>
      </c>
      <c r="AT124" s="138" t="s">
        <v>154</v>
      </c>
      <c r="AU124" s="138" t="s">
        <v>79</v>
      </c>
      <c r="AY124" s="17" t="s">
        <v>152</v>
      </c>
      <c r="BE124" s="139">
        <f t="shared" si="14"/>
        <v>0</v>
      </c>
      <c r="BF124" s="139">
        <f t="shared" si="15"/>
        <v>0</v>
      </c>
      <c r="BG124" s="139">
        <f t="shared" si="16"/>
        <v>0</v>
      </c>
      <c r="BH124" s="139">
        <f t="shared" si="17"/>
        <v>0</v>
      </c>
      <c r="BI124" s="139">
        <f t="shared" si="18"/>
        <v>0</v>
      </c>
      <c r="BJ124" s="17" t="s">
        <v>79</v>
      </c>
      <c r="BK124" s="139">
        <f t="shared" si="19"/>
        <v>0</v>
      </c>
      <c r="BL124" s="17" t="s">
        <v>159</v>
      </c>
      <c r="BM124" s="138" t="s">
        <v>617</v>
      </c>
    </row>
    <row r="125" spans="2:65" s="11" customFormat="1" ht="25.95" customHeight="1">
      <c r="B125" s="115"/>
      <c r="D125" s="116" t="s">
        <v>70</v>
      </c>
      <c r="E125" s="117" t="s">
        <v>2537</v>
      </c>
      <c r="F125" s="117" t="s">
        <v>2538</v>
      </c>
      <c r="I125" s="118"/>
      <c r="J125" s="119">
        <f>BK125</f>
        <v>0</v>
      </c>
      <c r="L125" s="115"/>
      <c r="M125" s="120"/>
      <c r="P125" s="121">
        <f>SUM(P126:P167)</f>
        <v>0</v>
      </c>
      <c r="R125" s="121">
        <f>SUM(R126:R167)</f>
        <v>8.979000000000001</v>
      </c>
      <c r="T125" s="122">
        <f>SUM(T126:T167)</f>
        <v>0</v>
      </c>
      <c r="AR125" s="116" t="s">
        <v>79</v>
      </c>
      <c r="AT125" s="123" t="s">
        <v>70</v>
      </c>
      <c r="AU125" s="123" t="s">
        <v>71</v>
      </c>
      <c r="AY125" s="116" t="s">
        <v>152</v>
      </c>
      <c r="BK125" s="124">
        <f>SUM(BK126:BK167)</f>
        <v>0</v>
      </c>
    </row>
    <row r="126" spans="2:65" s="1" customFormat="1" ht="21.75" customHeight="1">
      <c r="B126" s="32"/>
      <c r="C126" s="127" t="s">
        <v>79</v>
      </c>
      <c r="D126" s="127" t="s">
        <v>154</v>
      </c>
      <c r="E126" s="128" t="s">
        <v>2539</v>
      </c>
      <c r="F126" s="129" t="s">
        <v>2540</v>
      </c>
      <c r="G126" s="130" t="s">
        <v>344</v>
      </c>
      <c r="H126" s="131">
        <v>96</v>
      </c>
      <c r="I126" s="132"/>
      <c r="J126" s="133">
        <f t="shared" ref="J126:J167" si="20">ROUND(I126*H126,2)</f>
        <v>0</v>
      </c>
      <c r="K126" s="129" t="s">
        <v>19</v>
      </c>
      <c r="L126" s="32"/>
      <c r="M126" s="134" t="s">
        <v>19</v>
      </c>
      <c r="N126" s="135" t="s">
        <v>42</v>
      </c>
      <c r="P126" s="136">
        <f t="shared" ref="P126:P167" si="21">O126*H126</f>
        <v>0</v>
      </c>
      <c r="Q126" s="136">
        <v>5.3125000000000004E-4</v>
      </c>
      <c r="R126" s="136">
        <f t="shared" ref="R126:R167" si="22">Q126*H126</f>
        <v>5.1000000000000004E-2</v>
      </c>
      <c r="S126" s="136">
        <v>0</v>
      </c>
      <c r="T126" s="137">
        <f t="shared" ref="T126:T167" si="23">S126*H126</f>
        <v>0</v>
      </c>
      <c r="AR126" s="138" t="s">
        <v>159</v>
      </c>
      <c r="AT126" s="138" t="s">
        <v>154</v>
      </c>
      <c r="AU126" s="138" t="s">
        <v>79</v>
      </c>
      <c r="AY126" s="17" t="s">
        <v>152</v>
      </c>
      <c r="BE126" s="139">
        <f t="shared" ref="BE126:BE167" si="24">IF(N126="základní",J126,0)</f>
        <v>0</v>
      </c>
      <c r="BF126" s="139">
        <f t="shared" ref="BF126:BF167" si="25">IF(N126="snížená",J126,0)</f>
        <v>0</v>
      </c>
      <c r="BG126" s="139">
        <f t="shared" ref="BG126:BG167" si="26">IF(N126="zákl. přenesená",J126,0)</f>
        <v>0</v>
      </c>
      <c r="BH126" s="139">
        <f t="shared" ref="BH126:BH167" si="27">IF(N126="sníž. přenesená",J126,0)</f>
        <v>0</v>
      </c>
      <c r="BI126" s="139">
        <f t="shared" ref="BI126:BI167" si="28">IF(N126="nulová",J126,0)</f>
        <v>0</v>
      </c>
      <c r="BJ126" s="17" t="s">
        <v>79</v>
      </c>
      <c r="BK126" s="139">
        <f t="shared" ref="BK126:BK167" si="29">ROUND(I126*H126,2)</f>
        <v>0</v>
      </c>
      <c r="BL126" s="17" t="s">
        <v>159</v>
      </c>
      <c r="BM126" s="138" t="s">
        <v>630</v>
      </c>
    </row>
    <row r="127" spans="2:65" s="1" customFormat="1" ht="21.75" customHeight="1">
      <c r="B127" s="32"/>
      <c r="C127" s="127" t="s">
        <v>81</v>
      </c>
      <c r="D127" s="127" t="s">
        <v>154</v>
      </c>
      <c r="E127" s="128" t="s">
        <v>2541</v>
      </c>
      <c r="F127" s="129" t="s">
        <v>2542</v>
      </c>
      <c r="G127" s="130" t="s">
        <v>344</v>
      </c>
      <c r="H127" s="131">
        <v>44</v>
      </c>
      <c r="I127" s="132"/>
      <c r="J127" s="133">
        <f t="shared" si="20"/>
        <v>0</v>
      </c>
      <c r="K127" s="129" t="s">
        <v>19</v>
      </c>
      <c r="L127" s="32"/>
      <c r="M127" s="134" t="s">
        <v>19</v>
      </c>
      <c r="N127" s="135" t="s">
        <v>42</v>
      </c>
      <c r="P127" s="136">
        <f t="shared" si="21"/>
        <v>0</v>
      </c>
      <c r="Q127" s="136">
        <v>6.5909090909090898E-4</v>
      </c>
      <c r="R127" s="136">
        <f t="shared" si="22"/>
        <v>2.8999999999999995E-2</v>
      </c>
      <c r="S127" s="136">
        <v>0</v>
      </c>
      <c r="T127" s="137">
        <f t="shared" si="23"/>
        <v>0</v>
      </c>
      <c r="AR127" s="138" t="s">
        <v>159</v>
      </c>
      <c r="AT127" s="138" t="s">
        <v>154</v>
      </c>
      <c r="AU127" s="138" t="s">
        <v>79</v>
      </c>
      <c r="AY127" s="17" t="s">
        <v>152</v>
      </c>
      <c r="BE127" s="139">
        <f t="shared" si="24"/>
        <v>0</v>
      </c>
      <c r="BF127" s="139">
        <f t="shared" si="25"/>
        <v>0</v>
      </c>
      <c r="BG127" s="139">
        <f t="shared" si="26"/>
        <v>0</v>
      </c>
      <c r="BH127" s="139">
        <f t="shared" si="27"/>
        <v>0</v>
      </c>
      <c r="BI127" s="139">
        <f t="shared" si="28"/>
        <v>0</v>
      </c>
      <c r="BJ127" s="17" t="s">
        <v>79</v>
      </c>
      <c r="BK127" s="139">
        <f t="shared" si="29"/>
        <v>0</v>
      </c>
      <c r="BL127" s="17" t="s">
        <v>159</v>
      </c>
      <c r="BM127" s="138" t="s">
        <v>644</v>
      </c>
    </row>
    <row r="128" spans="2:65" s="1" customFormat="1" ht="21.75" customHeight="1">
      <c r="B128" s="32"/>
      <c r="C128" s="127" t="s">
        <v>170</v>
      </c>
      <c r="D128" s="127" t="s">
        <v>154</v>
      </c>
      <c r="E128" s="128" t="s">
        <v>2543</v>
      </c>
      <c r="F128" s="129" t="s">
        <v>2544</v>
      </c>
      <c r="G128" s="130" t="s">
        <v>344</v>
      </c>
      <c r="H128" s="131">
        <v>46</v>
      </c>
      <c r="I128" s="132"/>
      <c r="J128" s="133">
        <f t="shared" si="20"/>
        <v>0</v>
      </c>
      <c r="K128" s="129" t="s">
        <v>19</v>
      </c>
      <c r="L128" s="32"/>
      <c r="M128" s="134" t="s">
        <v>19</v>
      </c>
      <c r="N128" s="135" t="s">
        <v>42</v>
      </c>
      <c r="P128" s="136">
        <f t="shared" si="21"/>
        <v>0</v>
      </c>
      <c r="Q128" s="136">
        <v>8.6956521739130395E-4</v>
      </c>
      <c r="R128" s="136">
        <f t="shared" si="22"/>
        <v>3.999999999999998E-2</v>
      </c>
      <c r="S128" s="136">
        <v>0</v>
      </c>
      <c r="T128" s="137">
        <f t="shared" si="23"/>
        <v>0</v>
      </c>
      <c r="AR128" s="138" t="s">
        <v>159</v>
      </c>
      <c r="AT128" s="138" t="s">
        <v>154</v>
      </c>
      <c r="AU128" s="138" t="s">
        <v>79</v>
      </c>
      <c r="AY128" s="17" t="s">
        <v>152</v>
      </c>
      <c r="BE128" s="139">
        <f t="shared" si="24"/>
        <v>0</v>
      </c>
      <c r="BF128" s="139">
        <f t="shared" si="25"/>
        <v>0</v>
      </c>
      <c r="BG128" s="139">
        <f t="shared" si="26"/>
        <v>0</v>
      </c>
      <c r="BH128" s="139">
        <f t="shared" si="27"/>
        <v>0</v>
      </c>
      <c r="BI128" s="139">
        <f t="shared" si="28"/>
        <v>0</v>
      </c>
      <c r="BJ128" s="17" t="s">
        <v>79</v>
      </c>
      <c r="BK128" s="139">
        <f t="shared" si="29"/>
        <v>0</v>
      </c>
      <c r="BL128" s="17" t="s">
        <v>159</v>
      </c>
      <c r="BM128" s="138" t="s">
        <v>657</v>
      </c>
    </row>
    <row r="129" spans="2:65" s="1" customFormat="1" ht="24.15" customHeight="1">
      <c r="B129" s="32"/>
      <c r="C129" s="127" t="s">
        <v>159</v>
      </c>
      <c r="D129" s="127" t="s">
        <v>154</v>
      </c>
      <c r="E129" s="128" t="s">
        <v>2545</v>
      </c>
      <c r="F129" s="129" t="s">
        <v>2546</v>
      </c>
      <c r="G129" s="130" t="s">
        <v>344</v>
      </c>
      <c r="H129" s="131">
        <v>96</v>
      </c>
      <c r="I129" s="132"/>
      <c r="J129" s="133">
        <f t="shared" si="20"/>
        <v>0</v>
      </c>
      <c r="K129" s="129" t="s">
        <v>19</v>
      </c>
      <c r="L129" s="32"/>
      <c r="M129" s="134" t="s">
        <v>19</v>
      </c>
      <c r="N129" s="135" t="s">
        <v>42</v>
      </c>
      <c r="P129" s="136">
        <f t="shared" si="21"/>
        <v>0</v>
      </c>
      <c r="Q129" s="136">
        <v>2.9166666666666702E-4</v>
      </c>
      <c r="R129" s="136">
        <f t="shared" si="22"/>
        <v>2.8000000000000032E-2</v>
      </c>
      <c r="S129" s="136">
        <v>0</v>
      </c>
      <c r="T129" s="137">
        <f t="shared" si="23"/>
        <v>0</v>
      </c>
      <c r="AR129" s="138" t="s">
        <v>159</v>
      </c>
      <c r="AT129" s="138" t="s">
        <v>154</v>
      </c>
      <c r="AU129" s="138" t="s">
        <v>79</v>
      </c>
      <c r="AY129" s="17" t="s">
        <v>152</v>
      </c>
      <c r="BE129" s="139">
        <f t="shared" si="24"/>
        <v>0</v>
      </c>
      <c r="BF129" s="139">
        <f t="shared" si="25"/>
        <v>0</v>
      </c>
      <c r="BG129" s="139">
        <f t="shared" si="26"/>
        <v>0</v>
      </c>
      <c r="BH129" s="139">
        <f t="shared" si="27"/>
        <v>0</v>
      </c>
      <c r="BI129" s="139">
        <f t="shared" si="28"/>
        <v>0</v>
      </c>
      <c r="BJ129" s="17" t="s">
        <v>79</v>
      </c>
      <c r="BK129" s="139">
        <f t="shared" si="29"/>
        <v>0</v>
      </c>
      <c r="BL129" s="17" t="s">
        <v>159</v>
      </c>
      <c r="BM129" s="138" t="s">
        <v>671</v>
      </c>
    </row>
    <row r="130" spans="2:65" s="1" customFormat="1" ht="24.15" customHeight="1">
      <c r="B130" s="32"/>
      <c r="C130" s="127" t="s">
        <v>182</v>
      </c>
      <c r="D130" s="127" t="s">
        <v>154</v>
      </c>
      <c r="E130" s="128" t="s">
        <v>2547</v>
      </c>
      <c r="F130" s="129" t="s">
        <v>2548</v>
      </c>
      <c r="G130" s="130" t="s">
        <v>344</v>
      </c>
      <c r="H130" s="131">
        <v>44</v>
      </c>
      <c r="I130" s="132"/>
      <c r="J130" s="133">
        <f t="shared" si="20"/>
        <v>0</v>
      </c>
      <c r="K130" s="129" t="s">
        <v>19</v>
      </c>
      <c r="L130" s="32"/>
      <c r="M130" s="134" t="s">
        <v>19</v>
      </c>
      <c r="N130" s="135" t="s">
        <v>42</v>
      </c>
      <c r="P130" s="136">
        <f t="shared" si="21"/>
        <v>0</v>
      </c>
      <c r="Q130" s="136">
        <v>2.7272727272727301E-4</v>
      </c>
      <c r="R130" s="136">
        <f t="shared" si="22"/>
        <v>1.2000000000000012E-2</v>
      </c>
      <c r="S130" s="136">
        <v>0</v>
      </c>
      <c r="T130" s="137">
        <f t="shared" si="23"/>
        <v>0</v>
      </c>
      <c r="AR130" s="138" t="s">
        <v>159</v>
      </c>
      <c r="AT130" s="138" t="s">
        <v>154</v>
      </c>
      <c r="AU130" s="138" t="s">
        <v>79</v>
      </c>
      <c r="AY130" s="17" t="s">
        <v>152</v>
      </c>
      <c r="BE130" s="139">
        <f t="shared" si="24"/>
        <v>0</v>
      </c>
      <c r="BF130" s="139">
        <f t="shared" si="25"/>
        <v>0</v>
      </c>
      <c r="BG130" s="139">
        <f t="shared" si="26"/>
        <v>0</v>
      </c>
      <c r="BH130" s="139">
        <f t="shared" si="27"/>
        <v>0</v>
      </c>
      <c r="BI130" s="139">
        <f t="shared" si="28"/>
        <v>0</v>
      </c>
      <c r="BJ130" s="17" t="s">
        <v>79</v>
      </c>
      <c r="BK130" s="139">
        <f t="shared" si="29"/>
        <v>0</v>
      </c>
      <c r="BL130" s="17" t="s">
        <v>159</v>
      </c>
      <c r="BM130" s="138" t="s">
        <v>683</v>
      </c>
    </row>
    <row r="131" spans="2:65" s="1" customFormat="1" ht="24.15" customHeight="1">
      <c r="B131" s="32"/>
      <c r="C131" s="127" t="s">
        <v>188</v>
      </c>
      <c r="D131" s="127" t="s">
        <v>154</v>
      </c>
      <c r="E131" s="128" t="s">
        <v>2549</v>
      </c>
      <c r="F131" s="129" t="s">
        <v>2550</v>
      </c>
      <c r="G131" s="130" t="s">
        <v>344</v>
      </c>
      <c r="H131" s="131">
        <v>46</v>
      </c>
      <c r="I131" s="132"/>
      <c r="J131" s="133">
        <f t="shared" si="20"/>
        <v>0</v>
      </c>
      <c r="K131" s="129" t="s">
        <v>19</v>
      </c>
      <c r="L131" s="32"/>
      <c r="M131" s="134" t="s">
        <v>19</v>
      </c>
      <c r="N131" s="135" t="s">
        <v>42</v>
      </c>
      <c r="P131" s="136">
        <f t="shared" si="21"/>
        <v>0</v>
      </c>
      <c r="Q131" s="136">
        <v>2.82608695652174E-4</v>
      </c>
      <c r="R131" s="136">
        <f t="shared" si="22"/>
        <v>1.3000000000000005E-2</v>
      </c>
      <c r="S131" s="136">
        <v>0</v>
      </c>
      <c r="T131" s="137">
        <f t="shared" si="23"/>
        <v>0</v>
      </c>
      <c r="AR131" s="138" t="s">
        <v>159</v>
      </c>
      <c r="AT131" s="138" t="s">
        <v>154</v>
      </c>
      <c r="AU131" s="138" t="s">
        <v>79</v>
      </c>
      <c r="AY131" s="17" t="s">
        <v>152</v>
      </c>
      <c r="BE131" s="139">
        <f t="shared" si="24"/>
        <v>0</v>
      </c>
      <c r="BF131" s="139">
        <f t="shared" si="25"/>
        <v>0</v>
      </c>
      <c r="BG131" s="139">
        <f t="shared" si="26"/>
        <v>0</v>
      </c>
      <c r="BH131" s="139">
        <f t="shared" si="27"/>
        <v>0</v>
      </c>
      <c r="BI131" s="139">
        <f t="shared" si="28"/>
        <v>0</v>
      </c>
      <c r="BJ131" s="17" t="s">
        <v>79</v>
      </c>
      <c r="BK131" s="139">
        <f t="shared" si="29"/>
        <v>0</v>
      </c>
      <c r="BL131" s="17" t="s">
        <v>159</v>
      </c>
      <c r="BM131" s="138" t="s">
        <v>695</v>
      </c>
    </row>
    <row r="132" spans="2:65" s="1" customFormat="1" ht="16.5" customHeight="1">
      <c r="B132" s="32"/>
      <c r="C132" s="127" t="s">
        <v>194</v>
      </c>
      <c r="D132" s="127" t="s">
        <v>154</v>
      </c>
      <c r="E132" s="128" t="s">
        <v>2551</v>
      </c>
      <c r="F132" s="129" t="s">
        <v>2552</v>
      </c>
      <c r="G132" s="130" t="s">
        <v>284</v>
      </c>
      <c r="H132" s="131">
        <v>20</v>
      </c>
      <c r="I132" s="132"/>
      <c r="J132" s="133">
        <f t="shared" si="20"/>
        <v>0</v>
      </c>
      <c r="K132" s="129" t="s">
        <v>19</v>
      </c>
      <c r="L132" s="32"/>
      <c r="M132" s="134" t="s">
        <v>19</v>
      </c>
      <c r="N132" s="135" t="s">
        <v>42</v>
      </c>
      <c r="P132" s="136">
        <f t="shared" si="21"/>
        <v>0</v>
      </c>
      <c r="Q132" s="136">
        <v>0</v>
      </c>
      <c r="R132" s="136">
        <f t="shared" si="22"/>
        <v>0</v>
      </c>
      <c r="S132" s="136">
        <v>0</v>
      </c>
      <c r="T132" s="137">
        <f t="shared" si="23"/>
        <v>0</v>
      </c>
      <c r="AR132" s="138" t="s">
        <v>159</v>
      </c>
      <c r="AT132" s="138" t="s">
        <v>154</v>
      </c>
      <c r="AU132" s="138" t="s">
        <v>79</v>
      </c>
      <c r="AY132" s="17" t="s">
        <v>152</v>
      </c>
      <c r="BE132" s="139">
        <f t="shared" si="24"/>
        <v>0</v>
      </c>
      <c r="BF132" s="139">
        <f t="shared" si="25"/>
        <v>0</v>
      </c>
      <c r="BG132" s="139">
        <f t="shared" si="26"/>
        <v>0</v>
      </c>
      <c r="BH132" s="139">
        <f t="shared" si="27"/>
        <v>0</v>
      </c>
      <c r="BI132" s="139">
        <f t="shared" si="28"/>
        <v>0</v>
      </c>
      <c r="BJ132" s="17" t="s">
        <v>79</v>
      </c>
      <c r="BK132" s="139">
        <f t="shared" si="29"/>
        <v>0</v>
      </c>
      <c r="BL132" s="17" t="s">
        <v>159</v>
      </c>
      <c r="BM132" s="138" t="s">
        <v>707</v>
      </c>
    </row>
    <row r="133" spans="2:65" s="1" customFormat="1" ht="16.5" customHeight="1">
      <c r="B133" s="32"/>
      <c r="C133" s="159" t="s">
        <v>200</v>
      </c>
      <c r="D133" s="159" t="s">
        <v>301</v>
      </c>
      <c r="E133" s="160" t="s">
        <v>2553</v>
      </c>
      <c r="F133" s="161" t="s">
        <v>2554</v>
      </c>
      <c r="G133" s="162" t="s">
        <v>284</v>
      </c>
      <c r="H133" s="163">
        <v>12</v>
      </c>
      <c r="I133" s="164"/>
      <c r="J133" s="165">
        <f t="shared" si="20"/>
        <v>0</v>
      </c>
      <c r="K133" s="161" t="s">
        <v>19</v>
      </c>
      <c r="L133" s="166"/>
      <c r="M133" s="167" t="s">
        <v>19</v>
      </c>
      <c r="N133" s="168" t="s">
        <v>42</v>
      </c>
      <c r="P133" s="136">
        <f t="shared" si="21"/>
        <v>0</v>
      </c>
      <c r="Q133" s="136">
        <v>1.75E-3</v>
      </c>
      <c r="R133" s="136">
        <f t="shared" si="22"/>
        <v>2.1000000000000001E-2</v>
      </c>
      <c r="S133" s="136">
        <v>0</v>
      </c>
      <c r="T133" s="137">
        <f t="shared" si="23"/>
        <v>0</v>
      </c>
      <c r="AR133" s="138" t="s">
        <v>200</v>
      </c>
      <c r="AT133" s="138" t="s">
        <v>301</v>
      </c>
      <c r="AU133" s="138" t="s">
        <v>79</v>
      </c>
      <c r="AY133" s="17" t="s">
        <v>152</v>
      </c>
      <c r="BE133" s="139">
        <f t="shared" si="24"/>
        <v>0</v>
      </c>
      <c r="BF133" s="139">
        <f t="shared" si="25"/>
        <v>0</v>
      </c>
      <c r="BG133" s="139">
        <f t="shared" si="26"/>
        <v>0</v>
      </c>
      <c r="BH133" s="139">
        <f t="shared" si="27"/>
        <v>0</v>
      </c>
      <c r="BI133" s="139">
        <f t="shared" si="28"/>
        <v>0</v>
      </c>
      <c r="BJ133" s="17" t="s">
        <v>79</v>
      </c>
      <c r="BK133" s="139">
        <f t="shared" si="29"/>
        <v>0</v>
      </c>
      <c r="BL133" s="17" t="s">
        <v>159</v>
      </c>
      <c r="BM133" s="138" t="s">
        <v>2555</v>
      </c>
    </row>
    <row r="134" spans="2:65" s="1" customFormat="1" ht="16.5" customHeight="1">
      <c r="B134" s="32"/>
      <c r="C134" s="159" t="s">
        <v>206</v>
      </c>
      <c r="D134" s="159" t="s">
        <v>301</v>
      </c>
      <c r="E134" s="160" t="s">
        <v>2556</v>
      </c>
      <c r="F134" s="161" t="s">
        <v>2557</v>
      </c>
      <c r="G134" s="162" t="s">
        <v>284</v>
      </c>
      <c r="H134" s="163">
        <v>8</v>
      </c>
      <c r="I134" s="164"/>
      <c r="J134" s="165">
        <f t="shared" si="20"/>
        <v>0</v>
      </c>
      <c r="K134" s="161" t="s">
        <v>19</v>
      </c>
      <c r="L134" s="166"/>
      <c r="M134" s="167" t="s">
        <v>19</v>
      </c>
      <c r="N134" s="168" t="s">
        <v>42</v>
      </c>
      <c r="P134" s="136">
        <f t="shared" si="21"/>
        <v>0</v>
      </c>
      <c r="Q134" s="136">
        <v>1.75E-3</v>
      </c>
      <c r="R134" s="136">
        <f t="shared" si="22"/>
        <v>1.4E-2</v>
      </c>
      <c r="S134" s="136">
        <v>0</v>
      </c>
      <c r="T134" s="137">
        <f t="shared" si="23"/>
        <v>0</v>
      </c>
      <c r="AR134" s="138" t="s">
        <v>200</v>
      </c>
      <c r="AT134" s="138" t="s">
        <v>301</v>
      </c>
      <c r="AU134" s="138" t="s">
        <v>79</v>
      </c>
      <c r="AY134" s="17" t="s">
        <v>152</v>
      </c>
      <c r="BE134" s="139">
        <f t="shared" si="24"/>
        <v>0</v>
      </c>
      <c r="BF134" s="139">
        <f t="shared" si="25"/>
        <v>0</v>
      </c>
      <c r="BG134" s="139">
        <f t="shared" si="26"/>
        <v>0</v>
      </c>
      <c r="BH134" s="139">
        <f t="shared" si="27"/>
        <v>0</v>
      </c>
      <c r="BI134" s="139">
        <f t="shared" si="28"/>
        <v>0</v>
      </c>
      <c r="BJ134" s="17" t="s">
        <v>79</v>
      </c>
      <c r="BK134" s="139">
        <f t="shared" si="29"/>
        <v>0</v>
      </c>
      <c r="BL134" s="17" t="s">
        <v>159</v>
      </c>
      <c r="BM134" s="138" t="s">
        <v>2558</v>
      </c>
    </row>
    <row r="135" spans="2:65" s="1" customFormat="1" ht="16.5" customHeight="1">
      <c r="B135" s="32"/>
      <c r="C135" s="127" t="s">
        <v>212</v>
      </c>
      <c r="D135" s="127" t="s">
        <v>154</v>
      </c>
      <c r="E135" s="128" t="s">
        <v>2559</v>
      </c>
      <c r="F135" s="129" t="s">
        <v>2560</v>
      </c>
      <c r="G135" s="130" t="s">
        <v>284</v>
      </c>
      <c r="H135" s="131">
        <v>6</v>
      </c>
      <c r="I135" s="132"/>
      <c r="J135" s="133">
        <f t="shared" si="20"/>
        <v>0</v>
      </c>
      <c r="K135" s="129" t="s">
        <v>19</v>
      </c>
      <c r="L135" s="32"/>
      <c r="M135" s="134" t="s">
        <v>19</v>
      </c>
      <c r="N135" s="135" t="s">
        <v>42</v>
      </c>
      <c r="P135" s="136">
        <f t="shared" si="21"/>
        <v>0</v>
      </c>
      <c r="Q135" s="136">
        <v>3.33333333333333E-4</v>
      </c>
      <c r="R135" s="136">
        <f t="shared" si="22"/>
        <v>1.9999999999999979E-3</v>
      </c>
      <c r="S135" s="136">
        <v>0</v>
      </c>
      <c r="T135" s="137">
        <f t="shared" si="23"/>
        <v>0</v>
      </c>
      <c r="AR135" s="138" t="s">
        <v>159</v>
      </c>
      <c r="AT135" s="138" t="s">
        <v>154</v>
      </c>
      <c r="AU135" s="138" t="s">
        <v>79</v>
      </c>
      <c r="AY135" s="17" t="s">
        <v>152</v>
      </c>
      <c r="BE135" s="139">
        <f t="shared" si="24"/>
        <v>0</v>
      </c>
      <c r="BF135" s="139">
        <f t="shared" si="25"/>
        <v>0</v>
      </c>
      <c r="BG135" s="139">
        <f t="shared" si="26"/>
        <v>0</v>
      </c>
      <c r="BH135" s="139">
        <f t="shared" si="27"/>
        <v>0</v>
      </c>
      <c r="BI135" s="139">
        <f t="shared" si="28"/>
        <v>0</v>
      </c>
      <c r="BJ135" s="17" t="s">
        <v>79</v>
      </c>
      <c r="BK135" s="139">
        <f t="shared" si="29"/>
        <v>0</v>
      </c>
      <c r="BL135" s="17" t="s">
        <v>159</v>
      </c>
      <c r="BM135" s="138" t="s">
        <v>737</v>
      </c>
    </row>
    <row r="136" spans="2:65" s="1" customFormat="1" ht="16.5" customHeight="1">
      <c r="B136" s="32"/>
      <c r="C136" s="127" t="s">
        <v>217</v>
      </c>
      <c r="D136" s="127" t="s">
        <v>154</v>
      </c>
      <c r="E136" s="128" t="s">
        <v>2561</v>
      </c>
      <c r="F136" s="129" t="s">
        <v>2562</v>
      </c>
      <c r="G136" s="130" t="s">
        <v>284</v>
      </c>
      <c r="H136" s="131">
        <v>6</v>
      </c>
      <c r="I136" s="132"/>
      <c r="J136" s="133">
        <f t="shared" si="20"/>
        <v>0</v>
      </c>
      <c r="K136" s="129" t="s">
        <v>19</v>
      </c>
      <c r="L136" s="32"/>
      <c r="M136" s="134" t="s">
        <v>19</v>
      </c>
      <c r="N136" s="135" t="s">
        <v>42</v>
      </c>
      <c r="P136" s="136">
        <f t="shared" si="21"/>
        <v>0</v>
      </c>
      <c r="Q136" s="136">
        <v>5.0000000000000001E-4</v>
      </c>
      <c r="R136" s="136">
        <f t="shared" si="22"/>
        <v>3.0000000000000001E-3</v>
      </c>
      <c r="S136" s="136">
        <v>0</v>
      </c>
      <c r="T136" s="137">
        <f t="shared" si="23"/>
        <v>0</v>
      </c>
      <c r="AR136" s="138" t="s">
        <v>159</v>
      </c>
      <c r="AT136" s="138" t="s">
        <v>154</v>
      </c>
      <c r="AU136" s="138" t="s">
        <v>79</v>
      </c>
      <c r="AY136" s="17" t="s">
        <v>152</v>
      </c>
      <c r="BE136" s="139">
        <f t="shared" si="24"/>
        <v>0</v>
      </c>
      <c r="BF136" s="139">
        <f t="shared" si="25"/>
        <v>0</v>
      </c>
      <c r="BG136" s="139">
        <f t="shared" si="26"/>
        <v>0</v>
      </c>
      <c r="BH136" s="139">
        <f t="shared" si="27"/>
        <v>0</v>
      </c>
      <c r="BI136" s="139">
        <f t="shared" si="28"/>
        <v>0</v>
      </c>
      <c r="BJ136" s="17" t="s">
        <v>79</v>
      </c>
      <c r="BK136" s="139">
        <f t="shared" si="29"/>
        <v>0</v>
      </c>
      <c r="BL136" s="17" t="s">
        <v>159</v>
      </c>
      <c r="BM136" s="138" t="s">
        <v>747</v>
      </c>
    </row>
    <row r="137" spans="2:65" s="1" customFormat="1" ht="16.5" customHeight="1">
      <c r="B137" s="32"/>
      <c r="C137" s="127" t="s">
        <v>8</v>
      </c>
      <c r="D137" s="127" t="s">
        <v>154</v>
      </c>
      <c r="E137" s="128" t="s">
        <v>2563</v>
      </c>
      <c r="F137" s="129" t="s">
        <v>2564</v>
      </c>
      <c r="G137" s="130" t="s">
        <v>284</v>
      </c>
      <c r="H137" s="131">
        <v>6</v>
      </c>
      <c r="I137" s="132"/>
      <c r="J137" s="133">
        <f t="shared" si="20"/>
        <v>0</v>
      </c>
      <c r="K137" s="129" t="s">
        <v>19</v>
      </c>
      <c r="L137" s="32"/>
      <c r="M137" s="134" t="s">
        <v>19</v>
      </c>
      <c r="N137" s="135" t="s">
        <v>42</v>
      </c>
      <c r="P137" s="136">
        <f t="shared" si="21"/>
        <v>0</v>
      </c>
      <c r="Q137" s="136">
        <v>6.6666666666666697E-4</v>
      </c>
      <c r="R137" s="136">
        <f t="shared" si="22"/>
        <v>4.0000000000000018E-3</v>
      </c>
      <c r="S137" s="136">
        <v>0</v>
      </c>
      <c r="T137" s="137">
        <f t="shared" si="23"/>
        <v>0</v>
      </c>
      <c r="AR137" s="138" t="s">
        <v>159</v>
      </c>
      <c r="AT137" s="138" t="s">
        <v>154</v>
      </c>
      <c r="AU137" s="138" t="s">
        <v>79</v>
      </c>
      <c r="AY137" s="17" t="s">
        <v>152</v>
      </c>
      <c r="BE137" s="139">
        <f t="shared" si="24"/>
        <v>0</v>
      </c>
      <c r="BF137" s="139">
        <f t="shared" si="25"/>
        <v>0</v>
      </c>
      <c r="BG137" s="139">
        <f t="shared" si="26"/>
        <v>0</v>
      </c>
      <c r="BH137" s="139">
        <f t="shared" si="27"/>
        <v>0</v>
      </c>
      <c r="BI137" s="139">
        <f t="shared" si="28"/>
        <v>0</v>
      </c>
      <c r="BJ137" s="17" t="s">
        <v>79</v>
      </c>
      <c r="BK137" s="139">
        <f t="shared" si="29"/>
        <v>0</v>
      </c>
      <c r="BL137" s="17" t="s">
        <v>159</v>
      </c>
      <c r="BM137" s="138" t="s">
        <v>759</v>
      </c>
    </row>
    <row r="138" spans="2:65" s="1" customFormat="1" ht="16.5" customHeight="1">
      <c r="B138" s="32"/>
      <c r="C138" s="127" t="s">
        <v>229</v>
      </c>
      <c r="D138" s="127" t="s">
        <v>154</v>
      </c>
      <c r="E138" s="128" t="s">
        <v>2565</v>
      </c>
      <c r="F138" s="129" t="s">
        <v>2566</v>
      </c>
      <c r="G138" s="130" t="s">
        <v>284</v>
      </c>
      <c r="H138" s="131">
        <v>1</v>
      </c>
      <c r="I138" s="132"/>
      <c r="J138" s="133">
        <f t="shared" si="20"/>
        <v>0</v>
      </c>
      <c r="K138" s="129" t="s">
        <v>19</v>
      </c>
      <c r="L138" s="32"/>
      <c r="M138" s="134" t="s">
        <v>19</v>
      </c>
      <c r="N138" s="135" t="s">
        <v>42</v>
      </c>
      <c r="P138" s="136">
        <f t="shared" si="21"/>
        <v>0</v>
      </c>
      <c r="Q138" s="136">
        <v>1E-3</v>
      </c>
      <c r="R138" s="136">
        <f t="shared" si="22"/>
        <v>1E-3</v>
      </c>
      <c r="S138" s="136">
        <v>0</v>
      </c>
      <c r="T138" s="137">
        <f t="shared" si="23"/>
        <v>0</v>
      </c>
      <c r="AR138" s="138" t="s">
        <v>159</v>
      </c>
      <c r="AT138" s="138" t="s">
        <v>154</v>
      </c>
      <c r="AU138" s="138" t="s">
        <v>79</v>
      </c>
      <c r="AY138" s="17" t="s">
        <v>152</v>
      </c>
      <c r="BE138" s="139">
        <f t="shared" si="24"/>
        <v>0</v>
      </c>
      <c r="BF138" s="139">
        <f t="shared" si="25"/>
        <v>0</v>
      </c>
      <c r="BG138" s="139">
        <f t="shared" si="26"/>
        <v>0</v>
      </c>
      <c r="BH138" s="139">
        <f t="shared" si="27"/>
        <v>0</v>
      </c>
      <c r="BI138" s="139">
        <f t="shared" si="28"/>
        <v>0</v>
      </c>
      <c r="BJ138" s="17" t="s">
        <v>79</v>
      </c>
      <c r="BK138" s="139">
        <f t="shared" si="29"/>
        <v>0</v>
      </c>
      <c r="BL138" s="17" t="s">
        <v>159</v>
      </c>
      <c r="BM138" s="138" t="s">
        <v>769</v>
      </c>
    </row>
    <row r="139" spans="2:65" s="1" customFormat="1" ht="16.5" customHeight="1">
      <c r="B139" s="32"/>
      <c r="C139" s="127" t="s">
        <v>235</v>
      </c>
      <c r="D139" s="127" t="s">
        <v>154</v>
      </c>
      <c r="E139" s="128" t="s">
        <v>2567</v>
      </c>
      <c r="F139" s="129" t="s">
        <v>2568</v>
      </c>
      <c r="G139" s="130" t="s">
        <v>284</v>
      </c>
      <c r="H139" s="131">
        <v>2</v>
      </c>
      <c r="I139" s="132"/>
      <c r="J139" s="133">
        <f t="shared" si="20"/>
        <v>0</v>
      </c>
      <c r="K139" s="129" t="s">
        <v>19</v>
      </c>
      <c r="L139" s="32"/>
      <c r="M139" s="134" t="s">
        <v>19</v>
      </c>
      <c r="N139" s="135" t="s">
        <v>42</v>
      </c>
      <c r="P139" s="136">
        <f t="shared" si="21"/>
        <v>0</v>
      </c>
      <c r="Q139" s="136">
        <v>5.0000000000000001E-4</v>
      </c>
      <c r="R139" s="136">
        <f t="shared" si="22"/>
        <v>1E-3</v>
      </c>
      <c r="S139" s="136">
        <v>0</v>
      </c>
      <c r="T139" s="137">
        <f t="shared" si="23"/>
        <v>0</v>
      </c>
      <c r="AR139" s="138" t="s">
        <v>159</v>
      </c>
      <c r="AT139" s="138" t="s">
        <v>154</v>
      </c>
      <c r="AU139" s="138" t="s">
        <v>79</v>
      </c>
      <c r="AY139" s="17" t="s">
        <v>152</v>
      </c>
      <c r="BE139" s="139">
        <f t="shared" si="24"/>
        <v>0</v>
      </c>
      <c r="BF139" s="139">
        <f t="shared" si="25"/>
        <v>0</v>
      </c>
      <c r="BG139" s="139">
        <f t="shared" si="26"/>
        <v>0</v>
      </c>
      <c r="BH139" s="139">
        <f t="shared" si="27"/>
        <v>0</v>
      </c>
      <c r="BI139" s="139">
        <f t="shared" si="28"/>
        <v>0</v>
      </c>
      <c r="BJ139" s="17" t="s">
        <v>79</v>
      </c>
      <c r="BK139" s="139">
        <f t="shared" si="29"/>
        <v>0</v>
      </c>
      <c r="BL139" s="17" t="s">
        <v>159</v>
      </c>
      <c r="BM139" s="138" t="s">
        <v>780</v>
      </c>
    </row>
    <row r="140" spans="2:65" s="1" customFormat="1" ht="16.5" customHeight="1">
      <c r="B140" s="32"/>
      <c r="C140" s="127" t="s">
        <v>242</v>
      </c>
      <c r="D140" s="127" t="s">
        <v>154</v>
      </c>
      <c r="E140" s="128" t="s">
        <v>2569</v>
      </c>
      <c r="F140" s="129" t="s">
        <v>2570</v>
      </c>
      <c r="G140" s="130" t="s">
        <v>284</v>
      </c>
      <c r="H140" s="131">
        <v>1</v>
      </c>
      <c r="I140" s="132"/>
      <c r="J140" s="133">
        <f t="shared" si="20"/>
        <v>0</v>
      </c>
      <c r="K140" s="129" t="s">
        <v>19</v>
      </c>
      <c r="L140" s="32"/>
      <c r="M140" s="134" t="s">
        <v>19</v>
      </c>
      <c r="N140" s="135" t="s">
        <v>42</v>
      </c>
      <c r="P140" s="136">
        <f t="shared" si="21"/>
        <v>0</v>
      </c>
      <c r="Q140" s="136">
        <v>0</v>
      </c>
      <c r="R140" s="136">
        <f t="shared" si="22"/>
        <v>0</v>
      </c>
      <c r="S140" s="136">
        <v>0</v>
      </c>
      <c r="T140" s="137">
        <f t="shared" si="23"/>
        <v>0</v>
      </c>
      <c r="AR140" s="138" t="s">
        <v>159</v>
      </c>
      <c r="AT140" s="138" t="s">
        <v>154</v>
      </c>
      <c r="AU140" s="138" t="s">
        <v>79</v>
      </c>
      <c r="AY140" s="17" t="s">
        <v>152</v>
      </c>
      <c r="BE140" s="139">
        <f t="shared" si="24"/>
        <v>0</v>
      </c>
      <c r="BF140" s="139">
        <f t="shared" si="25"/>
        <v>0</v>
      </c>
      <c r="BG140" s="139">
        <f t="shared" si="26"/>
        <v>0</v>
      </c>
      <c r="BH140" s="139">
        <f t="shared" si="27"/>
        <v>0</v>
      </c>
      <c r="BI140" s="139">
        <f t="shared" si="28"/>
        <v>0</v>
      </c>
      <c r="BJ140" s="17" t="s">
        <v>79</v>
      </c>
      <c r="BK140" s="139">
        <f t="shared" si="29"/>
        <v>0</v>
      </c>
      <c r="BL140" s="17" t="s">
        <v>159</v>
      </c>
      <c r="BM140" s="138" t="s">
        <v>790</v>
      </c>
    </row>
    <row r="141" spans="2:65" s="1" customFormat="1" ht="16.5" customHeight="1">
      <c r="B141" s="32"/>
      <c r="C141" s="127" t="s">
        <v>248</v>
      </c>
      <c r="D141" s="127" t="s">
        <v>154</v>
      </c>
      <c r="E141" s="128" t="s">
        <v>2571</v>
      </c>
      <c r="F141" s="129" t="s">
        <v>2572</v>
      </c>
      <c r="G141" s="130" t="s">
        <v>284</v>
      </c>
      <c r="H141" s="131">
        <v>1</v>
      </c>
      <c r="I141" s="132"/>
      <c r="J141" s="133">
        <f t="shared" si="20"/>
        <v>0</v>
      </c>
      <c r="K141" s="129" t="s">
        <v>19</v>
      </c>
      <c r="L141" s="32"/>
      <c r="M141" s="134" t="s">
        <v>19</v>
      </c>
      <c r="N141" s="135" t="s">
        <v>42</v>
      </c>
      <c r="P141" s="136">
        <f t="shared" si="21"/>
        <v>0</v>
      </c>
      <c r="Q141" s="136">
        <v>1E-3</v>
      </c>
      <c r="R141" s="136">
        <f t="shared" si="22"/>
        <v>1E-3</v>
      </c>
      <c r="S141" s="136">
        <v>0</v>
      </c>
      <c r="T141" s="137">
        <f t="shared" si="23"/>
        <v>0</v>
      </c>
      <c r="AR141" s="138" t="s">
        <v>159</v>
      </c>
      <c r="AT141" s="138" t="s">
        <v>154</v>
      </c>
      <c r="AU141" s="138" t="s">
        <v>79</v>
      </c>
      <c r="AY141" s="17" t="s">
        <v>152</v>
      </c>
      <c r="BE141" s="139">
        <f t="shared" si="24"/>
        <v>0</v>
      </c>
      <c r="BF141" s="139">
        <f t="shared" si="25"/>
        <v>0</v>
      </c>
      <c r="BG141" s="139">
        <f t="shared" si="26"/>
        <v>0</v>
      </c>
      <c r="BH141" s="139">
        <f t="shared" si="27"/>
        <v>0</v>
      </c>
      <c r="BI141" s="139">
        <f t="shared" si="28"/>
        <v>0</v>
      </c>
      <c r="BJ141" s="17" t="s">
        <v>79</v>
      </c>
      <c r="BK141" s="139">
        <f t="shared" si="29"/>
        <v>0</v>
      </c>
      <c r="BL141" s="17" t="s">
        <v>159</v>
      </c>
      <c r="BM141" s="138" t="s">
        <v>800</v>
      </c>
    </row>
    <row r="142" spans="2:65" s="1" customFormat="1" ht="16.5" customHeight="1">
      <c r="B142" s="32"/>
      <c r="C142" s="127" t="s">
        <v>254</v>
      </c>
      <c r="D142" s="127" t="s">
        <v>154</v>
      </c>
      <c r="E142" s="128" t="s">
        <v>2573</v>
      </c>
      <c r="F142" s="129" t="s">
        <v>2574</v>
      </c>
      <c r="G142" s="130" t="s">
        <v>284</v>
      </c>
      <c r="H142" s="131">
        <v>3</v>
      </c>
      <c r="I142" s="132"/>
      <c r="J142" s="133">
        <f t="shared" si="20"/>
        <v>0</v>
      </c>
      <c r="K142" s="129" t="s">
        <v>19</v>
      </c>
      <c r="L142" s="32"/>
      <c r="M142" s="134" t="s">
        <v>19</v>
      </c>
      <c r="N142" s="135" t="s">
        <v>42</v>
      </c>
      <c r="P142" s="136">
        <f t="shared" si="21"/>
        <v>0</v>
      </c>
      <c r="Q142" s="136">
        <v>6.0000000000000001E-3</v>
      </c>
      <c r="R142" s="136">
        <f t="shared" si="22"/>
        <v>1.8000000000000002E-2</v>
      </c>
      <c r="S142" s="136">
        <v>0</v>
      </c>
      <c r="T142" s="137">
        <f t="shared" si="23"/>
        <v>0</v>
      </c>
      <c r="AR142" s="138" t="s">
        <v>159</v>
      </c>
      <c r="AT142" s="138" t="s">
        <v>154</v>
      </c>
      <c r="AU142" s="138" t="s">
        <v>79</v>
      </c>
      <c r="AY142" s="17" t="s">
        <v>152</v>
      </c>
      <c r="BE142" s="139">
        <f t="shared" si="24"/>
        <v>0</v>
      </c>
      <c r="BF142" s="139">
        <f t="shared" si="25"/>
        <v>0</v>
      </c>
      <c r="BG142" s="139">
        <f t="shared" si="26"/>
        <v>0</v>
      </c>
      <c r="BH142" s="139">
        <f t="shared" si="27"/>
        <v>0</v>
      </c>
      <c r="BI142" s="139">
        <f t="shared" si="28"/>
        <v>0</v>
      </c>
      <c r="BJ142" s="17" t="s">
        <v>79</v>
      </c>
      <c r="BK142" s="139">
        <f t="shared" si="29"/>
        <v>0</v>
      </c>
      <c r="BL142" s="17" t="s">
        <v>159</v>
      </c>
      <c r="BM142" s="138" t="s">
        <v>812</v>
      </c>
    </row>
    <row r="143" spans="2:65" s="1" customFormat="1" ht="16.5" customHeight="1">
      <c r="B143" s="32"/>
      <c r="C143" s="127" t="s">
        <v>260</v>
      </c>
      <c r="D143" s="127" t="s">
        <v>154</v>
      </c>
      <c r="E143" s="128" t="s">
        <v>2575</v>
      </c>
      <c r="F143" s="129" t="s">
        <v>2576</v>
      </c>
      <c r="G143" s="130" t="s">
        <v>284</v>
      </c>
      <c r="H143" s="131">
        <v>2</v>
      </c>
      <c r="I143" s="132"/>
      <c r="J143" s="133">
        <f t="shared" si="20"/>
        <v>0</v>
      </c>
      <c r="K143" s="129" t="s">
        <v>19</v>
      </c>
      <c r="L143" s="32"/>
      <c r="M143" s="134" t="s">
        <v>19</v>
      </c>
      <c r="N143" s="135" t="s">
        <v>42</v>
      </c>
      <c r="P143" s="136">
        <f t="shared" si="21"/>
        <v>0</v>
      </c>
      <c r="Q143" s="136">
        <v>5.0000000000000001E-4</v>
      </c>
      <c r="R143" s="136">
        <f t="shared" si="22"/>
        <v>1E-3</v>
      </c>
      <c r="S143" s="136">
        <v>0</v>
      </c>
      <c r="T143" s="137">
        <f t="shared" si="23"/>
        <v>0</v>
      </c>
      <c r="AR143" s="138" t="s">
        <v>159</v>
      </c>
      <c r="AT143" s="138" t="s">
        <v>154</v>
      </c>
      <c r="AU143" s="138" t="s">
        <v>79</v>
      </c>
      <c r="AY143" s="17" t="s">
        <v>152</v>
      </c>
      <c r="BE143" s="139">
        <f t="shared" si="24"/>
        <v>0</v>
      </c>
      <c r="BF143" s="139">
        <f t="shared" si="25"/>
        <v>0</v>
      </c>
      <c r="BG143" s="139">
        <f t="shared" si="26"/>
        <v>0</v>
      </c>
      <c r="BH143" s="139">
        <f t="shared" si="27"/>
        <v>0</v>
      </c>
      <c r="BI143" s="139">
        <f t="shared" si="28"/>
        <v>0</v>
      </c>
      <c r="BJ143" s="17" t="s">
        <v>79</v>
      </c>
      <c r="BK143" s="139">
        <f t="shared" si="29"/>
        <v>0</v>
      </c>
      <c r="BL143" s="17" t="s">
        <v>159</v>
      </c>
      <c r="BM143" s="138" t="s">
        <v>824</v>
      </c>
    </row>
    <row r="144" spans="2:65" s="1" customFormat="1" ht="16.5" customHeight="1">
      <c r="B144" s="32"/>
      <c r="C144" s="127" t="s">
        <v>267</v>
      </c>
      <c r="D144" s="127" t="s">
        <v>154</v>
      </c>
      <c r="E144" s="128" t="s">
        <v>2577</v>
      </c>
      <c r="F144" s="129" t="s">
        <v>2578</v>
      </c>
      <c r="G144" s="130" t="s">
        <v>284</v>
      </c>
      <c r="H144" s="131">
        <v>1</v>
      </c>
      <c r="I144" s="132"/>
      <c r="J144" s="133">
        <f t="shared" si="20"/>
        <v>0</v>
      </c>
      <c r="K144" s="129" t="s">
        <v>19</v>
      </c>
      <c r="L144" s="32"/>
      <c r="M144" s="134" t="s">
        <v>19</v>
      </c>
      <c r="N144" s="135" t="s">
        <v>42</v>
      </c>
      <c r="P144" s="136">
        <f t="shared" si="21"/>
        <v>0</v>
      </c>
      <c r="Q144" s="136">
        <v>1E-3</v>
      </c>
      <c r="R144" s="136">
        <f t="shared" si="22"/>
        <v>1E-3</v>
      </c>
      <c r="S144" s="136">
        <v>0</v>
      </c>
      <c r="T144" s="137">
        <f t="shared" si="23"/>
        <v>0</v>
      </c>
      <c r="AR144" s="138" t="s">
        <v>159</v>
      </c>
      <c r="AT144" s="138" t="s">
        <v>154</v>
      </c>
      <c r="AU144" s="138" t="s">
        <v>79</v>
      </c>
      <c r="AY144" s="17" t="s">
        <v>152</v>
      </c>
      <c r="BE144" s="139">
        <f t="shared" si="24"/>
        <v>0</v>
      </c>
      <c r="BF144" s="139">
        <f t="shared" si="25"/>
        <v>0</v>
      </c>
      <c r="BG144" s="139">
        <f t="shared" si="26"/>
        <v>0</v>
      </c>
      <c r="BH144" s="139">
        <f t="shared" si="27"/>
        <v>0</v>
      </c>
      <c r="BI144" s="139">
        <f t="shared" si="28"/>
        <v>0</v>
      </c>
      <c r="BJ144" s="17" t="s">
        <v>79</v>
      </c>
      <c r="BK144" s="139">
        <f t="shared" si="29"/>
        <v>0</v>
      </c>
      <c r="BL144" s="17" t="s">
        <v>159</v>
      </c>
      <c r="BM144" s="138" t="s">
        <v>834</v>
      </c>
    </row>
    <row r="145" spans="2:65" s="1" customFormat="1" ht="16.5" customHeight="1">
      <c r="B145" s="32"/>
      <c r="C145" s="127" t="s">
        <v>273</v>
      </c>
      <c r="D145" s="127" t="s">
        <v>154</v>
      </c>
      <c r="E145" s="128" t="s">
        <v>2579</v>
      </c>
      <c r="F145" s="129" t="s">
        <v>2580</v>
      </c>
      <c r="G145" s="130" t="s">
        <v>284</v>
      </c>
      <c r="H145" s="131">
        <v>1</v>
      </c>
      <c r="I145" s="132"/>
      <c r="J145" s="133">
        <f t="shared" si="20"/>
        <v>0</v>
      </c>
      <c r="K145" s="129" t="s">
        <v>19</v>
      </c>
      <c r="L145" s="32"/>
      <c r="M145" s="134" t="s">
        <v>19</v>
      </c>
      <c r="N145" s="135" t="s">
        <v>42</v>
      </c>
      <c r="P145" s="136">
        <f t="shared" si="21"/>
        <v>0</v>
      </c>
      <c r="Q145" s="136">
        <v>1E-3</v>
      </c>
      <c r="R145" s="136">
        <f t="shared" si="22"/>
        <v>1E-3</v>
      </c>
      <c r="S145" s="136">
        <v>0</v>
      </c>
      <c r="T145" s="137">
        <f t="shared" si="23"/>
        <v>0</v>
      </c>
      <c r="AR145" s="138" t="s">
        <v>159</v>
      </c>
      <c r="AT145" s="138" t="s">
        <v>154</v>
      </c>
      <c r="AU145" s="138" t="s">
        <v>79</v>
      </c>
      <c r="AY145" s="17" t="s">
        <v>152</v>
      </c>
      <c r="BE145" s="139">
        <f t="shared" si="24"/>
        <v>0</v>
      </c>
      <c r="BF145" s="139">
        <f t="shared" si="25"/>
        <v>0</v>
      </c>
      <c r="BG145" s="139">
        <f t="shared" si="26"/>
        <v>0</v>
      </c>
      <c r="BH145" s="139">
        <f t="shared" si="27"/>
        <v>0</v>
      </c>
      <c r="BI145" s="139">
        <f t="shared" si="28"/>
        <v>0</v>
      </c>
      <c r="BJ145" s="17" t="s">
        <v>79</v>
      </c>
      <c r="BK145" s="139">
        <f t="shared" si="29"/>
        <v>0</v>
      </c>
      <c r="BL145" s="17" t="s">
        <v>159</v>
      </c>
      <c r="BM145" s="138" t="s">
        <v>847</v>
      </c>
    </row>
    <row r="146" spans="2:65" s="1" customFormat="1" ht="16.5" customHeight="1">
      <c r="B146" s="32"/>
      <c r="C146" s="127" t="s">
        <v>7</v>
      </c>
      <c r="D146" s="127" t="s">
        <v>154</v>
      </c>
      <c r="E146" s="128" t="s">
        <v>2581</v>
      </c>
      <c r="F146" s="129" t="s">
        <v>2582</v>
      </c>
      <c r="G146" s="130" t="s">
        <v>284</v>
      </c>
      <c r="H146" s="131">
        <v>2</v>
      </c>
      <c r="I146" s="132"/>
      <c r="J146" s="133">
        <f t="shared" si="20"/>
        <v>0</v>
      </c>
      <c r="K146" s="129" t="s">
        <v>19</v>
      </c>
      <c r="L146" s="32"/>
      <c r="M146" s="134" t="s">
        <v>19</v>
      </c>
      <c r="N146" s="135" t="s">
        <v>42</v>
      </c>
      <c r="P146" s="136">
        <f t="shared" si="21"/>
        <v>0</v>
      </c>
      <c r="Q146" s="136">
        <v>4.0000000000000001E-3</v>
      </c>
      <c r="R146" s="136">
        <f t="shared" si="22"/>
        <v>8.0000000000000002E-3</v>
      </c>
      <c r="S146" s="136">
        <v>0</v>
      </c>
      <c r="T146" s="137">
        <f t="shared" si="23"/>
        <v>0</v>
      </c>
      <c r="AR146" s="138" t="s">
        <v>159</v>
      </c>
      <c r="AT146" s="138" t="s">
        <v>154</v>
      </c>
      <c r="AU146" s="138" t="s">
        <v>79</v>
      </c>
      <c r="AY146" s="17" t="s">
        <v>152</v>
      </c>
      <c r="BE146" s="139">
        <f t="shared" si="24"/>
        <v>0</v>
      </c>
      <c r="BF146" s="139">
        <f t="shared" si="25"/>
        <v>0</v>
      </c>
      <c r="BG146" s="139">
        <f t="shared" si="26"/>
        <v>0</v>
      </c>
      <c r="BH146" s="139">
        <f t="shared" si="27"/>
        <v>0</v>
      </c>
      <c r="BI146" s="139">
        <f t="shared" si="28"/>
        <v>0</v>
      </c>
      <c r="BJ146" s="17" t="s">
        <v>79</v>
      </c>
      <c r="BK146" s="139">
        <f t="shared" si="29"/>
        <v>0</v>
      </c>
      <c r="BL146" s="17" t="s">
        <v>159</v>
      </c>
      <c r="BM146" s="138" t="s">
        <v>860</v>
      </c>
    </row>
    <row r="147" spans="2:65" s="1" customFormat="1" ht="16.5" customHeight="1">
      <c r="B147" s="32"/>
      <c r="C147" s="127" t="s">
        <v>287</v>
      </c>
      <c r="D147" s="127" t="s">
        <v>154</v>
      </c>
      <c r="E147" s="128" t="s">
        <v>2583</v>
      </c>
      <c r="F147" s="129" t="s">
        <v>2584</v>
      </c>
      <c r="G147" s="130" t="s">
        <v>284</v>
      </c>
      <c r="H147" s="131">
        <v>2</v>
      </c>
      <c r="I147" s="132"/>
      <c r="J147" s="133">
        <f t="shared" si="20"/>
        <v>0</v>
      </c>
      <c r="K147" s="129" t="s">
        <v>19</v>
      </c>
      <c r="L147" s="32"/>
      <c r="M147" s="134" t="s">
        <v>19</v>
      </c>
      <c r="N147" s="135" t="s">
        <v>42</v>
      </c>
      <c r="P147" s="136">
        <f t="shared" si="21"/>
        <v>0</v>
      </c>
      <c r="Q147" s="136">
        <v>5.0000000000000001E-4</v>
      </c>
      <c r="R147" s="136">
        <f t="shared" si="22"/>
        <v>1E-3</v>
      </c>
      <c r="S147" s="136">
        <v>0</v>
      </c>
      <c r="T147" s="137">
        <f t="shared" si="23"/>
        <v>0</v>
      </c>
      <c r="AR147" s="138" t="s">
        <v>159</v>
      </c>
      <c r="AT147" s="138" t="s">
        <v>154</v>
      </c>
      <c r="AU147" s="138" t="s">
        <v>79</v>
      </c>
      <c r="AY147" s="17" t="s">
        <v>152</v>
      </c>
      <c r="BE147" s="139">
        <f t="shared" si="24"/>
        <v>0</v>
      </c>
      <c r="BF147" s="139">
        <f t="shared" si="25"/>
        <v>0</v>
      </c>
      <c r="BG147" s="139">
        <f t="shared" si="26"/>
        <v>0</v>
      </c>
      <c r="BH147" s="139">
        <f t="shared" si="27"/>
        <v>0</v>
      </c>
      <c r="BI147" s="139">
        <f t="shared" si="28"/>
        <v>0</v>
      </c>
      <c r="BJ147" s="17" t="s">
        <v>79</v>
      </c>
      <c r="BK147" s="139">
        <f t="shared" si="29"/>
        <v>0</v>
      </c>
      <c r="BL147" s="17" t="s">
        <v>159</v>
      </c>
      <c r="BM147" s="138" t="s">
        <v>872</v>
      </c>
    </row>
    <row r="148" spans="2:65" s="1" customFormat="1" ht="16.5" customHeight="1">
      <c r="B148" s="32"/>
      <c r="C148" s="127" t="s">
        <v>294</v>
      </c>
      <c r="D148" s="127" t="s">
        <v>154</v>
      </c>
      <c r="E148" s="128" t="s">
        <v>2585</v>
      </c>
      <c r="F148" s="129" t="s">
        <v>2586</v>
      </c>
      <c r="G148" s="130" t="s">
        <v>284</v>
      </c>
      <c r="H148" s="131">
        <v>1</v>
      </c>
      <c r="I148" s="132"/>
      <c r="J148" s="133">
        <f t="shared" si="20"/>
        <v>0</v>
      </c>
      <c r="K148" s="129" t="s">
        <v>19</v>
      </c>
      <c r="L148" s="32"/>
      <c r="M148" s="134" t="s">
        <v>19</v>
      </c>
      <c r="N148" s="135" t="s">
        <v>42</v>
      </c>
      <c r="P148" s="136">
        <f t="shared" si="21"/>
        <v>0</v>
      </c>
      <c r="Q148" s="136">
        <v>2E-3</v>
      </c>
      <c r="R148" s="136">
        <f t="shared" si="22"/>
        <v>2E-3</v>
      </c>
      <c r="S148" s="136">
        <v>0</v>
      </c>
      <c r="T148" s="137">
        <f t="shared" si="23"/>
        <v>0</v>
      </c>
      <c r="AR148" s="138" t="s">
        <v>159</v>
      </c>
      <c r="AT148" s="138" t="s">
        <v>154</v>
      </c>
      <c r="AU148" s="138" t="s">
        <v>79</v>
      </c>
      <c r="AY148" s="17" t="s">
        <v>152</v>
      </c>
      <c r="BE148" s="139">
        <f t="shared" si="24"/>
        <v>0</v>
      </c>
      <c r="BF148" s="139">
        <f t="shared" si="25"/>
        <v>0</v>
      </c>
      <c r="BG148" s="139">
        <f t="shared" si="26"/>
        <v>0</v>
      </c>
      <c r="BH148" s="139">
        <f t="shared" si="27"/>
        <v>0</v>
      </c>
      <c r="BI148" s="139">
        <f t="shared" si="28"/>
        <v>0</v>
      </c>
      <c r="BJ148" s="17" t="s">
        <v>79</v>
      </c>
      <c r="BK148" s="139">
        <f t="shared" si="29"/>
        <v>0</v>
      </c>
      <c r="BL148" s="17" t="s">
        <v>159</v>
      </c>
      <c r="BM148" s="138" t="s">
        <v>884</v>
      </c>
    </row>
    <row r="149" spans="2:65" s="1" customFormat="1" ht="16.5" customHeight="1">
      <c r="B149" s="32"/>
      <c r="C149" s="127" t="s">
        <v>300</v>
      </c>
      <c r="D149" s="127" t="s">
        <v>154</v>
      </c>
      <c r="E149" s="128" t="s">
        <v>2587</v>
      </c>
      <c r="F149" s="129" t="s">
        <v>2588</v>
      </c>
      <c r="G149" s="130" t="s">
        <v>284</v>
      </c>
      <c r="H149" s="131">
        <v>1</v>
      </c>
      <c r="I149" s="132"/>
      <c r="J149" s="133">
        <f t="shared" si="20"/>
        <v>0</v>
      </c>
      <c r="K149" s="129" t="s">
        <v>19</v>
      </c>
      <c r="L149" s="32"/>
      <c r="M149" s="134" t="s">
        <v>19</v>
      </c>
      <c r="N149" s="135" t="s">
        <v>42</v>
      </c>
      <c r="P149" s="136">
        <f t="shared" si="21"/>
        <v>0</v>
      </c>
      <c r="Q149" s="136">
        <v>3.0000000000000001E-3</v>
      </c>
      <c r="R149" s="136">
        <f t="shared" si="22"/>
        <v>3.0000000000000001E-3</v>
      </c>
      <c r="S149" s="136">
        <v>0</v>
      </c>
      <c r="T149" s="137">
        <f t="shared" si="23"/>
        <v>0</v>
      </c>
      <c r="AR149" s="138" t="s">
        <v>159</v>
      </c>
      <c r="AT149" s="138" t="s">
        <v>154</v>
      </c>
      <c r="AU149" s="138" t="s">
        <v>79</v>
      </c>
      <c r="AY149" s="17" t="s">
        <v>152</v>
      </c>
      <c r="BE149" s="139">
        <f t="shared" si="24"/>
        <v>0</v>
      </c>
      <c r="BF149" s="139">
        <f t="shared" si="25"/>
        <v>0</v>
      </c>
      <c r="BG149" s="139">
        <f t="shared" si="26"/>
        <v>0</v>
      </c>
      <c r="BH149" s="139">
        <f t="shared" si="27"/>
        <v>0</v>
      </c>
      <c r="BI149" s="139">
        <f t="shared" si="28"/>
        <v>0</v>
      </c>
      <c r="BJ149" s="17" t="s">
        <v>79</v>
      </c>
      <c r="BK149" s="139">
        <f t="shared" si="29"/>
        <v>0</v>
      </c>
      <c r="BL149" s="17" t="s">
        <v>159</v>
      </c>
      <c r="BM149" s="138" t="s">
        <v>896</v>
      </c>
    </row>
    <row r="150" spans="2:65" s="1" customFormat="1" ht="16.5" customHeight="1">
      <c r="B150" s="32"/>
      <c r="C150" s="127" t="s">
        <v>306</v>
      </c>
      <c r="D150" s="127" t="s">
        <v>154</v>
      </c>
      <c r="E150" s="128" t="s">
        <v>2589</v>
      </c>
      <c r="F150" s="129" t="s">
        <v>2590</v>
      </c>
      <c r="G150" s="130" t="s">
        <v>284</v>
      </c>
      <c r="H150" s="131">
        <v>1</v>
      </c>
      <c r="I150" s="132"/>
      <c r="J150" s="133">
        <f t="shared" si="20"/>
        <v>0</v>
      </c>
      <c r="K150" s="129" t="s">
        <v>19</v>
      </c>
      <c r="L150" s="32"/>
      <c r="M150" s="134" t="s">
        <v>19</v>
      </c>
      <c r="N150" s="135" t="s">
        <v>42</v>
      </c>
      <c r="P150" s="136">
        <f t="shared" si="21"/>
        <v>0</v>
      </c>
      <c r="Q150" s="136">
        <v>0</v>
      </c>
      <c r="R150" s="136">
        <f t="shared" si="22"/>
        <v>0</v>
      </c>
      <c r="S150" s="136">
        <v>0</v>
      </c>
      <c r="T150" s="137">
        <f t="shared" si="23"/>
        <v>0</v>
      </c>
      <c r="AR150" s="138" t="s">
        <v>159</v>
      </c>
      <c r="AT150" s="138" t="s">
        <v>154</v>
      </c>
      <c r="AU150" s="138" t="s">
        <v>79</v>
      </c>
      <c r="AY150" s="17" t="s">
        <v>152</v>
      </c>
      <c r="BE150" s="139">
        <f t="shared" si="24"/>
        <v>0</v>
      </c>
      <c r="BF150" s="139">
        <f t="shared" si="25"/>
        <v>0</v>
      </c>
      <c r="BG150" s="139">
        <f t="shared" si="26"/>
        <v>0</v>
      </c>
      <c r="BH150" s="139">
        <f t="shared" si="27"/>
        <v>0</v>
      </c>
      <c r="BI150" s="139">
        <f t="shared" si="28"/>
        <v>0</v>
      </c>
      <c r="BJ150" s="17" t="s">
        <v>79</v>
      </c>
      <c r="BK150" s="139">
        <f t="shared" si="29"/>
        <v>0</v>
      </c>
      <c r="BL150" s="17" t="s">
        <v>159</v>
      </c>
      <c r="BM150" s="138" t="s">
        <v>908</v>
      </c>
    </row>
    <row r="151" spans="2:65" s="1" customFormat="1" ht="16.5" customHeight="1">
      <c r="B151" s="32"/>
      <c r="C151" s="127" t="s">
        <v>314</v>
      </c>
      <c r="D151" s="127" t="s">
        <v>154</v>
      </c>
      <c r="E151" s="128" t="s">
        <v>2591</v>
      </c>
      <c r="F151" s="129" t="s">
        <v>2592</v>
      </c>
      <c r="G151" s="130" t="s">
        <v>284</v>
      </c>
      <c r="H151" s="131">
        <v>1</v>
      </c>
      <c r="I151" s="132"/>
      <c r="J151" s="133">
        <f t="shared" si="20"/>
        <v>0</v>
      </c>
      <c r="K151" s="129" t="s">
        <v>19</v>
      </c>
      <c r="L151" s="32"/>
      <c r="M151" s="134" t="s">
        <v>19</v>
      </c>
      <c r="N151" s="135" t="s">
        <v>42</v>
      </c>
      <c r="P151" s="136">
        <f t="shared" si="21"/>
        <v>0</v>
      </c>
      <c r="Q151" s="136">
        <v>5.0000000000000001E-3</v>
      </c>
      <c r="R151" s="136">
        <f t="shared" si="22"/>
        <v>5.0000000000000001E-3</v>
      </c>
      <c r="S151" s="136">
        <v>0</v>
      </c>
      <c r="T151" s="137">
        <f t="shared" si="23"/>
        <v>0</v>
      </c>
      <c r="AR151" s="138" t="s">
        <v>159</v>
      </c>
      <c r="AT151" s="138" t="s">
        <v>154</v>
      </c>
      <c r="AU151" s="138" t="s">
        <v>79</v>
      </c>
      <c r="AY151" s="17" t="s">
        <v>152</v>
      </c>
      <c r="BE151" s="139">
        <f t="shared" si="24"/>
        <v>0</v>
      </c>
      <c r="BF151" s="139">
        <f t="shared" si="25"/>
        <v>0</v>
      </c>
      <c r="BG151" s="139">
        <f t="shared" si="26"/>
        <v>0</v>
      </c>
      <c r="BH151" s="139">
        <f t="shared" si="27"/>
        <v>0</v>
      </c>
      <c r="BI151" s="139">
        <f t="shared" si="28"/>
        <v>0</v>
      </c>
      <c r="BJ151" s="17" t="s">
        <v>79</v>
      </c>
      <c r="BK151" s="139">
        <f t="shared" si="29"/>
        <v>0</v>
      </c>
      <c r="BL151" s="17" t="s">
        <v>159</v>
      </c>
      <c r="BM151" s="138" t="s">
        <v>923</v>
      </c>
    </row>
    <row r="152" spans="2:65" s="1" customFormat="1" ht="16.5" customHeight="1">
      <c r="B152" s="32"/>
      <c r="C152" s="127" t="s">
        <v>323</v>
      </c>
      <c r="D152" s="127" t="s">
        <v>154</v>
      </c>
      <c r="E152" s="128" t="s">
        <v>2593</v>
      </c>
      <c r="F152" s="129" t="s">
        <v>2594</v>
      </c>
      <c r="G152" s="130" t="s">
        <v>344</v>
      </c>
      <c r="H152" s="131">
        <v>66</v>
      </c>
      <c r="I152" s="132"/>
      <c r="J152" s="133">
        <f t="shared" si="20"/>
        <v>0</v>
      </c>
      <c r="K152" s="129" t="s">
        <v>19</v>
      </c>
      <c r="L152" s="32"/>
      <c r="M152" s="134" t="s">
        <v>19</v>
      </c>
      <c r="N152" s="135" t="s">
        <v>42</v>
      </c>
      <c r="P152" s="136">
        <f t="shared" si="21"/>
        <v>0</v>
      </c>
      <c r="Q152" s="136">
        <v>0</v>
      </c>
      <c r="R152" s="136">
        <f t="shared" si="22"/>
        <v>0</v>
      </c>
      <c r="S152" s="136">
        <v>0</v>
      </c>
      <c r="T152" s="137">
        <f t="shared" si="23"/>
        <v>0</v>
      </c>
      <c r="AR152" s="138" t="s">
        <v>159</v>
      </c>
      <c r="AT152" s="138" t="s">
        <v>154</v>
      </c>
      <c r="AU152" s="138" t="s">
        <v>79</v>
      </c>
      <c r="AY152" s="17" t="s">
        <v>152</v>
      </c>
      <c r="BE152" s="139">
        <f t="shared" si="24"/>
        <v>0</v>
      </c>
      <c r="BF152" s="139">
        <f t="shared" si="25"/>
        <v>0</v>
      </c>
      <c r="BG152" s="139">
        <f t="shared" si="26"/>
        <v>0</v>
      </c>
      <c r="BH152" s="139">
        <f t="shared" si="27"/>
        <v>0</v>
      </c>
      <c r="BI152" s="139">
        <f t="shared" si="28"/>
        <v>0</v>
      </c>
      <c r="BJ152" s="17" t="s">
        <v>79</v>
      </c>
      <c r="BK152" s="139">
        <f t="shared" si="29"/>
        <v>0</v>
      </c>
      <c r="BL152" s="17" t="s">
        <v>159</v>
      </c>
      <c r="BM152" s="138" t="s">
        <v>935</v>
      </c>
    </row>
    <row r="153" spans="2:65" s="1" customFormat="1" ht="16.5" customHeight="1">
      <c r="B153" s="32"/>
      <c r="C153" s="127" t="s">
        <v>329</v>
      </c>
      <c r="D153" s="127" t="s">
        <v>154</v>
      </c>
      <c r="E153" s="128" t="s">
        <v>2595</v>
      </c>
      <c r="F153" s="129" t="s">
        <v>2596</v>
      </c>
      <c r="G153" s="130" t="s">
        <v>344</v>
      </c>
      <c r="H153" s="131">
        <v>29</v>
      </c>
      <c r="I153" s="132"/>
      <c r="J153" s="133">
        <f t="shared" si="20"/>
        <v>0</v>
      </c>
      <c r="K153" s="129" t="s">
        <v>19</v>
      </c>
      <c r="L153" s="32"/>
      <c r="M153" s="134" t="s">
        <v>19</v>
      </c>
      <c r="N153" s="135" t="s">
        <v>42</v>
      </c>
      <c r="P153" s="136">
        <f t="shared" si="21"/>
        <v>0</v>
      </c>
      <c r="Q153" s="136">
        <v>0</v>
      </c>
      <c r="R153" s="136">
        <f t="shared" si="22"/>
        <v>0</v>
      </c>
      <c r="S153" s="136">
        <v>0</v>
      </c>
      <c r="T153" s="137">
        <f t="shared" si="23"/>
        <v>0</v>
      </c>
      <c r="AR153" s="138" t="s">
        <v>159</v>
      </c>
      <c r="AT153" s="138" t="s">
        <v>154</v>
      </c>
      <c r="AU153" s="138" t="s">
        <v>79</v>
      </c>
      <c r="AY153" s="17" t="s">
        <v>152</v>
      </c>
      <c r="BE153" s="139">
        <f t="shared" si="24"/>
        <v>0</v>
      </c>
      <c r="BF153" s="139">
        <f t="shared" si="25"/>
        <v>0</v>
      </c>
      <c r="BG153" s="139">
        <f t="shared" si="26"/>
        <v>0</v>
      </c>
      <c r="BH153" s="139">
        <f t="shared" si="27"/>
        <v>0</v>
      </c>
      <c r="BI153" s="139">
        <f t="shared" si="28"/>
        <v>0</v>
      </c>
      <c r="BJ153" s="17" t="s">
        <v>79</v>
      </c>
      <c r="BK153" s="139">
        <f t="shared" si="29"/>
        <v>0</v>
      </c>
      <c r="BL153" s="17" t="s">
        <v>159</v>
      </c>
      <c r="BM153" s="138" t="s">
        <v>948</v>
      </c>
    </row>
    <row r="154" spans="2:65" s="1" customFormat="1" ht="16.5" customHeight="1">
      <c r="B154" s="32"/>
      <c r="C154" s="127" t="s">
        <v>335</v>
      </c>
      <c r="D154" s="127" t="s">
        <v>154</v>
      </c>
      <c r="E154" s="128" t="s">
        <v>2597</v>
      </c>
      <c r="F154" s="129" t="s">
        <v>2598</v>
      </c>
      <c r="G154" s="130" t="s">
        <v>344</v>
      </c>
      <c r="H154" s="131">
        <v>35</v>
      </c>
      <c r="I154" s="132"/>
      <c r="J154" s="133">
        <f t="shared" si="20"/>
        <v>0</v>
      </c>
      <c r="K154" s="129" t="s">
        <v>19</v>
      </c>
      <c r="L154" s="32"/>
      <c r="M154" s="134" t="s">
        <v>19</v>
      </c>
      <c r="N154" s="135" t="s">
        <v>42</v>
      </c>
      <c r="P154" s="136">
        <f t="shared" si="21"/>
        <v>0</v>
      </c>
      <c r="Q154" s="136">
        <v>0</v>
      </c>
      <c r="R154" s="136">
        <f t="shared" si="22"/>
        <v>0</v>
      </c>
      <c r="S154" s="136">
        <v>0</v>
      </c>
      <c r="T154" s="137">
        <f t="shared" si="23"/>
        <v>0</v>
      </c>
      <c r="AR154" s="138" t="s">
        <v>159</v>
      </c>
      <c r="AT154" s="138" t="s">
        <v>154</v>
      </c>
      <c r="AU154" s="138" t="s">
        <v>79</v>
      </c>
      <c r="AY154" s="17" t="s">
        <v>152</v>
      </c>
      <c r="BE154" s="139">
        <f t="shared" si="24"/>
        <v>0</v>
      </c>
      <c r="BF154" s="139">
        <f t="shared" si="25"/>
        <v>0</v>
      </c>
      <c r="BG154" s="139">
        <f t="shared" si="26"/>
        <v>0</v>
      </c>
      <c r="BH154" s="139">
        <f t="shared" si="27"/>
        <v>0</v>
      </c>
      <c r="BI154" s="139">
        <f t="shared" si="28"/>
        <v>0</v>
      </c>
      <c r="BJ154" s="17" t="s">
        <v>79</v>
      </c>
      <c r="BK154" s="139">
        <f t="shared" si="29"/>
        <v>0</v>
      </c>
      <c r="BL154" s="17" t="s">
        <v>159</v>
      </c>
      <c r="BM154" s="138" t="s">
        <v>960</v>
      </c>
    </row>
    <row r="155" spans="2:65" s="1" customFormat="1" ht="24.15" customHeight="1">
      <c r="B155" s="32"/>
      <c r="C155" s="127" t="s">
        <v>341</v>
      </c>
      <c r="D155" s="127" t="s">
        <v>154</v>
      </c>
      <c r="E155" s="128" t="s">
        <v>2599</v>
      </c>
      <c r="F155" s="129" t="s">
        <v>2600</v>
      </c>
      <c r="G155" s="130" t="s">
        <v>344</v>
      </c>
      <c r="H155" s="131">
        <v>30</v>
      </c>
      <c r="I155" s="132"/>
      <c r="J155" s="133">
        <f t="shared" si="20"/>
        <v>0</v>
      </c>
      <c r="K155" s="129" t="s">
        <v>19</v>
      </c>
      <c r="L155" s="32"/>
      <c r="M155" s="134" t="s">
        <v>19</v>
      </c>
      <c r="N155" s="135" t="s">
        <v>42</v>
      </c>
      <c r="P155" s="136">
        <f t="shared" si="21"/>
        <v>0</v>
      </c>
      <c r="Q155" s="136">
        <v>1E-3</v>
      </c>
      <c r="R155" s="136">
        <f t="shared" si="22"/>
        <v>0.03</v>
      </c>
      <c r="S155" s="136">
        <v>0</v>
      </c>
      <c r="T155" s="137">
        <f t="shared" si="23"/>
        <v>0</v>
      </c>
      <c r="AR155" s="138" t="s">
        <v>159</v>
      </c>
      <c r="AT155" s="138" t="s">
        <v>154</v>
      </c>
      <c r="AU155" s="138" t="s">
        <v>79</v>
      </c>
      <c r="AY155" s="17" t="s">
        <v>152</v>
      </c>
      <c r="BE155" s="139">
        <f t="shared" si="24"/>
        <v>0</v>
      </c>
      <c r="BF155" s="139">
        <f t="shared" si="25"/>
        <v>0</v>
      </c>
      <c r="BG155" s="139">
        <f t="shared" si="26"/>
        <v>0</v>
      </c>
      <c r="BH155" s="139">
        <f t="shared" si="27"/>
        <v>0</v>
      </c>
      <c r="BI155" s="139">
        <f t="shared" si="28"/>
        <v>0</v>
      </c>
      <c r="BJ155" s="17" t="s">
        <v>79</v>
      </c>
      <c r="BK155" s="139">
        <f t="shared" si="29"/>
        <v>0</v>
      </c>
      <c r="BL155" s="17" t="s">
        <v>159</v>
      </c>
      <c r="BM155" s="138" t="s">
        <v>974</v>
      </c>
    </row>
    <row r="156" spans="2:65" s="1" customFormat="1" ht="24.15" customHeight="1">
      <c r="B156" s="32"/>
      <c r="C156" s="127" t="s">
        <v>350</v>
      </c>
      <c r="D156" s="127" t="s">
        <v>154</v>
      </c>
      <c r="E156" s="128" t="s">
        <v>2601</v>
      </c>
      <c r="F156" s="129" t="s">
        <v>2602</v>
      </c>
      <c r="G156" s="130" t="s">
        <v>344</v>
      </c>
      <c r="H156" s="131">
        <v>16</v>
      </c>
      <c r="I156" s="132"/>
      <c r="J156" s="133">
        <f t="shared" si="20"/>
        <v>0</v>
      </c>
      <c r="K156" s="129" t="s">
        <v>19</v>
      </c>
      <c r="L156" s="32"/>
      <c r="M156" s="134" t="s">
        <v>19</v>
      </c>
      <c r="N156" s="135" t="s">
        <v>42</v>
      </c>
      <c r="P156" s="136">
        <f t="shared" si="21"/>
        <v>0</v>
      </c>
      <c r="Q156" s="136">
        <v>1E-3</v>
      </c>
      <c r="R156" s="136">
        <f t="shared" si="22"/>
        <v>1.6E-2</v>
      </c>
      <c r="S156" s="136">
        <v>0</v>
      </c>
      <c r="T156" s="137">
        <f t="shared" si="23"/>
        <v>0</v>
      </c>
      <c r="AR156" s="138" t="s">
        <v>159</v>
      </c>
      <c r="AT156" s="138" t="s">
        <v>154</v>
      </c>
      <c r="AU156" s="138" t="s">
        <v>79</v>
      </c>
      <c r="AY156" s="17" t="s">
        <v>152</v>
      </c>
      <c r="BE156" s="139">
        <f t="shared" si="24"/>
        <v>0</v>
      </c>
      <c r="BF156" s="139">
        <f t="shared" si="25"/>
        <v>0</v>
      </c>
      <c r="BG156" s="139">
        <f t="shared" si="26"/>
        <v>0</v>
      </c>
      <c r="BH156" s="139">
        <f t="shared" si="27"/>
        <v>0</v>
      </c>
      <c r="BI156" s="139">
        <f t="shared" si="28"/>
        <v>0</v>
      </c>
      <c r="BJ156" s="17" t="s">
        <v>79</v>
      </c>
      <c r="BK156" s="139">
        <f t="shared" si="29"/>
        <v>0</v>
      </c>
      <c r="BL156" s="17" t="s">
        <v>159</v>
      </c>
      <c r="BM156" s="138" t="s">
        <v>987</v>
      </c>
    </row>
    <row r="157" spans="2:65" s="1" customFormat="1" ht="24.15" customHeight="1">
      <c r="B157" s="32"/>
      <c r="C157" s="127" t="s">
        <v>357</v>
      </c>
      <c r="D157" s="127" t="s">
        <v>154</v>
      </c>
      <c r="E157" s="128" t="s">
        <v>2603</v>
      </c>
      <c r="F157" s="129" t="s">
        <v>2604</v>
      </c>
      <c r="G157" s="130" t="s">
        <v>344</v>
      </c>
      <c r="H157" s="131">
        <v>15</v>
      </c>
      <c r="I157" s="132"/>
      <c r="J157" s="133">
        <f t="shared" si="20"/>
        <v>0</v>
      </c>
      <c r="K157" s="129" t="s">
        <v>19</v>
      </c>
      <c r="L157" s="32"/>
      <c r="M157" s="134" t="s">
        <v>19</v>
      </c>
      <c r="N157" s="135" t="s">
        <v>42</v>
      </c>
      <c r="P157" s="136">
        <f t="shared" si="21"/>
        <v>0</v>
      </c>
      <c r="Q157" s="136">
        <v>1.5333333333333299E-3</v>
      </c>
      <c r="R157" s="136">
        <f t="shared" si="22"/>
        <v>2.2999999999999948E-2</v>
      </c>
      <c r="S157" s="136">
        <v>0</v>
      </c>
      <c r="T157" s="137">
        <f t="shared" si="23"/>
        <v>0</v>
      </c>
      <c r="AR157" s="138" t="s">
        <v>159</v>
      </c>
      <c r="AT157" s="138" t="s">
        <v>154</v>
      </c>
      <c r="AU157" s="138" t="s">
        <v>79</v>
      </c>
      <c r="AY157" s="17" t="s">
        <v>152</v>
      </c>
      <c r="BE157" s="139">
        <f t="shared" si="24"/>
        <v>0</v>
      </c>
      <c r="BF157" s="139">
        <f t="shared" si="25"/>
        <v>0</v>
      </c>
      <c r="BG157" s="139">
        <f t="shared" si="26"/>
        <v>0</v>
      </c>
      <c r="BH157" s="139">
        <f t="shared" si="27"/>
        <v>0</v>
      </c>
      <c r="BI157" s="139">
        <f t="shared" si="28"/>
        <v>0</v>
      </c>
      <c r="BJ157" s="17" t="s">
        <v>79</v>
      </c>
      <c r="BK157" s="139">
        <f t="shared" si="29"/>
        <v>0</v>
      </c>
      <c r="BL157" s="17" t="s">
        <v>159</v>
      </c>
      <c r="BM157" s="138" t="s">
        <v>1000</v>
      </c>
    </row>
    <row r="158" spans="2:65" s="1" customFormat="1" ht="16.5" customHeight="1">
      <c r="B158" s="32"/>
      <c r="C158" s="127" t="s">
        <v>363</v>
      </c>
      <c r="D158" s="127" t="s">
        <v>154</v>
      </c>
      <c r="E158" s="128" t="s">
        <v>2605</v>
      </c>
      <c r="F158" s="129" t="s">
        <v>2606</v>
      </c>
      <c r="G158" s="130" t="s">
        <v>344</v>
      </c>
      <c r="H158" s="131">
        <v>30</v>
      </c>
      <c r="I158" s="132"/>
      <c r="J158" s="133">
        <f t="shared" si="20"/>
        <v>0</v>
      </c>
      <c r="K158" s="129" t="s">
        <v>19</v>
      </c>
      <c r="L158" s="32"/>
      <c r="M158" s="134" t="s">
        <v>19</v>
      </c>
      <c r="N158" s="135" t="s">
        <v>42</v>
      </c>
      <c r="P158" s="136">
        <f t="shared" si="21"/>
        <v>0</v>
      </c>
      <c r="Q158" s="136">
        <v>5.0000000000000001E-4</v>
      </c>
      <c r="R158" s="136">
        <f t="shared" si="22"/>
        <v>1.4999999999999999E-2</v>
      </c>
      <c r="S158" s="136">
        <v>0</v>
      </c>
      <c r="T158" s="137">
        <f t="shared" si="23"/>
        <v>0</v>
      </c>
      <c r="AR158" s="138" t="s">
        <v>159</v>
      </c>
      <c r="AT158" s="138" t="s">
        <v>154</v>
      </c>
      <c r="AU158" s="138" t="s">
        <v>79</v>
      </c>
      <c r="AY158" s="17" t="s">
        <v>152</v>
      </c>
      <c r="BE158" s="139">
        <f t="shared" si="24"/>
        <v>0</v>
      </c>
      <c r="BF158" s="139">
        <f t="shared" si="25"/>
        <v>0</v>
      </c>
      <c r="BG158" s="139">
        <f t="shared" si="26"/>
        <v>0</v>
      </c>
      <c r="BH158" s="139">
        <f t="shared" si="27"/>
        <v>0</v>
      </c>
      <c r="BI158" s="139">
        <f t="shared" si="28"/>
        <v>0</v>
      </c>
      <c r="BJ158" s="17" t="s">
        <v>79</v>
      </c>
      <c r="BK158" s="139">
        <f t="shared" si="29"/>
        <v>0</v>
      </c>
      <c r="BL158" s="17" t="s">
        <v>159</v>
      </c>
      <c r="BM158" s="138" t="s">
        <v>1013</v>
      </c>
    </row>
    <row r="159" spans="2:65" s="1" customFormat="1" ht="16.5" customHeight="1">
      <c r="B159" s="32"/>
      <c r="C159" s="127" t="s">
        <v>370</v>
      </c>
      <c r="D159" s="127" t="s">
        <v>154</v>
      </c>
      <c r="E159" s="128" t="s">
        <v>2607</v>
      </c>
      <c r="F159" s="129" t="s">
        <v>2608</v>
      </c>
      <c r="G159" s="130" t="s">
        <v>344</v>
      </c>
      <c r="H159" s="131">
        <v>22</v>
      </c>
      <c r="I159" s="132"/>
      <c r="J159" s="133">
        <f t="shared" si="20"/>
        <v>0</v>
      </c>
      <c r="K159" s="129" t="s">
        <v>19</v>
      </c>
      <c r="L159" s="32"/>
      <c r="M159" s="134" t="s">
        <v>19</v>
      </c>
      <c r="N159" s="135" t="s">
        <v>42</v>
      </c>
      <c r="P159" s="136">
        <f t="shared" si="21"/>
        <v>0</v>
      </c>
      <c r="Q159" s="136">
        <v>5.0000000000000001E-4</v>
      </c>
      <c r="R159" s="136">
        <f t="shared" si="22"/>
        <v>1.0999999999999999E-2</v>
      </c>
      <c r="S159" s="136">
        <v>0</v>
      </c>
      <c r="T159" s="137">
        <f t="shared" si="23"/>
        <v>0</v>
      </c>
      <c r="AR159" s="138" t="s">
        <v>159</v>
      </c>
      <c r="AT159" s="138" t="s">
        <v>154</v>
      </c>
      <c r="AU159" s="138" t="s">
        <v>79</v>
      </c>
      <c r="AY159" s="17" t="s">
        <v>152</v>
      </c>
      <c r="BE159" s="139">
        <f t="shared" si="24"/>
        <v>0</v>
      </c>
      <c r="BF159" s="139">
        <f t="shared" si="25"/>
        <v>0</v>
      </c>
      <c r="BG159" s="139">
        <f t="shared" si="26"/>
        <v>0</v>
      </c>
      <c r="BH159" s="139">
        <f t="shared" si="27"/>
        <v>0</v>
      </c>
      <c r="BI159" s="139">
        <f t="shared" si="28"/>
        <v>0</v>
      </c>
      <c r="BJ159" s="17" t="s">
        <v>79</v>
      </c>
      <c r="BK159" s="139">
        <f t="shared" si="29"/>
        <v>0</v>
      </c>
      <c r="BL159" s="17" t="s">
        <v>159</v>
      </c>
      <c r="BM159" s="138" t="s">
        <v>1026</v>
      </c>
    </row>
    <row r="160" spans="2:65" s="1" customFormat="1" ht="16.5" customHeight="1">
      <c r="B160" s="32"/>
      <c r="C160" s="127" t="s">
        <v>376</v>
      </c>
      <c r="D160" s="127" t="s">
        <v>154</v>
      </c>
      <c r="E160" s="128" t="s">
        <v>2609</v>
      </c>
      <c r="F160" s="129" t="s">
        <v>2610</v>
      </c>
      <c r="G160" s="130" t="s">
        <v>344</v>
      </c>
      <c r="H160" s="131">
        <v>50</v>
      </c>
      <c r="I160" s="132"/>
      <c r="J160" s="133">
        <f t="shared" si="20"/>
        <v>0</v>
      </c>
      <c r="K160" s="129" t="s">
        <v>19</v>
      </c>
      <c r="L160" s="32"/>
      <c r="M160" s="134" t="s">
        <v>19</v>
      </c>
      <c r="N160" s="135" t="s">
        <v>42</v>
      </c>
      <c r="P160" s="136">
        <f t="shared" si="21"/>
        <v>0</v>
      </c>
      <c r="Q160" s="136">
        <v>5.0000000000000001E-4</v>
      </c>
      <c r="R160" s="136">
        <f t="shared" si="22"/>
        <v>2.5000000000000001E-2</v>
      </c>
      <c r="S160" s="136">
        <v>0</v>
      </c>
      <c r="T160" s="137">
        <f t="shared" si="23"/>
        <v>0</v>
      </c>
      <c r="AR160" s="138" t="s">
        <v>159</v>
      </c>
      <c r="AT160" s="138" t="s">
        <v>154</v>
      </c>
      <c r="AU160" s="138" t="s">
        <v>79</v>
      </c>
      <c r="AY160" s="17" t="s">
        <v>152</v>
      </c>
      <c r="BE160" s="139">
        <f t="shared" si="24"/>
        <v>0</v>
      </c>
      <c r="BF160" s="139">
        <f t="shared" si="25"/>
        <v>0</v>
      </c>
      <c r="BG160" s="139">
        <f t="shared" si="26"/>
        <v>0</v>
      </c>
      <c r="BH160" s="139">
        <f t="shared" si="27"/>
        <v>0</v>
      </c>
      <c r="BI160" s="139">
        <f t="shared" si="28"/>
        <v>0</v>
      </c>
      <c r="BJ160" s="17" t="s">
        <v>79</v>
      </c>
      <c r="BK160" s="139">
        <f t="shared" si="29"/>
        <v>0</v>
      </c>
      <c r="BL160" s="17" t="s">
        <v>159</v>
      </c>
      <c r="BM160" s="138" t="s">
        <v>1039</v>
      </c>
    </row>
    <row r="161" spans="2:65" s="1" customFormat="1" ht="21.75" customHeight="1">
      <c r="B161" s="32"/>
      <c r="C161" s="127" t="s">
        <v>384</v>
      </c>
      <c r="D161" s="127" t="s">
        <v>154</v>
      </c>
      <c r="E161" s="128" t="s">
        <v>2611</v>
      </c>
      <c r="F161" s="129" t="s">
        <v>2612</v>
      </c>
      <c r="G161" s="130" t="s">
        <v>284</v>
      </c>
      <c r="H161" s="131">
        <v>15</v>
      </c>
      <c r="I161" s="132"/>
      <c r="J161" s="133">
        <f t="shared" si="20"/>
        <v>0</v>
      </c>
      <c r="K161" s="129" t="s">
        <v>19</v>
      </c>
      <c r="L161" s="32"/>
      <c r="M161" s="134" t="s">
        <v>19</v>
      </c>
      <c r="N161" s="135" t="s">
        <v>42</v>
      </c>
      <c r="P161" s="136">
        <f t="shared" si="21"/>
        <v>0</v>
      </c>
      <c r="Q161" s="136">
        <v>1.3333333333333299E-4</v>
      </c>
      <c r="R161" s="136">
        <f t="shared" si="22"/>
        <v>1.9999999999999948E-3</v>
      </c>
      <c r="S161" s="136">
        <v>0</v>
      </c>
      <c r="T161" s="137">
        <f t="shared" si="23"/>
        <v>0</v>
      </c>
      <c r="AR161" s="138" t="s">
        <v>159</v>
      </c>
      <c r="AT161" s="138" t="s">
        <v>154</v>
      </c>
      <c r="AU161" s="138" t="s">
        <v>79</v>
      </c>
      <c r="AY161" s="17" t="s">
        <v>152</v>
      </c>
      <c r="BE161" s="139">
        <f t="shared" si="24"/>
        <v>0</v>
      </c>
      <c r="BF161" s="139">
        <f t="shared" si="25"/>
        <v>0</v>
      </c>
      <c r="BG161" s="139">
        <f t="shared" si="26"/>
        <v>0</v>
      </c>
      <c r="BH161" s="139">
        <f t="shared" si="27"/>
        <v>0</v>
      </c>
      <c r="BI161" s="139">
        <f t="shared" si="28"/>
        <v>0</v>
      </c>
      <c r="BJ161" s="17" t="s">
        <v>79</v>
      </c>
      <c r="BK161" s="139">
        <f t="shared" si="29"/>
        <v>0</v>
      </c>
      <c r="BL161" s="17" t="s">
        <v>159</v>
      </c>
      <c r="BM161" s="138" t="s">
        <v>1051</v>
      </c>
    </row>
    <row r="162" spans="2:65" s="1" customFormat="1" ht="21.75" customHeight="1">
      <c r="B162" s="32"/>
      <c r="C162" s="127" t="s">
        <v>391</v>
      </c>
      <c r="D162" s="127" t="s">
        <v>154</v>
      </c>
      <c r="E162" s="128" t="s">
        <v>2613</v>
      </c>
      <c r="F162" s="129" t="s">
        <v>2614</v>
      </c>
      <c r="G162" s="130" t="s">
        <v>284</v>
      </c>
      <c r="H162" s="131">
        <v>12</v>
      </c>
      <c r="I162" s="132"/>
      <c r="J162" s="133">
        <f t="shared" si="20"/>
        <v>0</v>
      </c>
      <c r="K162" s="129" t="s">
        <v>19</v>
      </c>
      <c r="L162" s="32"/>
      <c r="M162" s="134" t="s">
        <v>19</v>
      </c>
      <c r="N162" s="135" t="s">
        <v>42</v>
      </c>
      <c r="P162" s="136">
        <f t="shared" si="21"/>
        <v>0</v>
      </c>
      <c r="Q162" s="136">
        <v>8.3333333333333303E-5</v>
      </c>
      <c r="R162" s="136">
        <f t="shared" si="22"/>
        <v>9.9999999999999959E-4</v>
      </c>
      <c r="S162" s="136">
        <v>0</v>
      </c>
      <c r="T162" s="137">
        <f t="shared" si="23"/>
        <v>0</v>
      </c>
      <c r="AR162" s="138" t="s">
        <v>159</v>
      </c>
      <c r="AT162" s="138" t="s">
        <v>154</v>
      </c>
      <c r="AU162" s="138" t="s">
        <v>79</v>
      </c>
      <c r="AY162" s="17" t="s">
        <v>152</v>
      </c>
      <c r="BE162" s="139">
        <f t="shared" si="24"/>
        <v>0</v>
      </c>
      <c r="BF162" s="139">
        <f t="shared" si="25"/>
        <v>0</v>
      </c>
      <c r="BG162" s="139">
        <f t="shared" si="26"/>
        <v>0</v>
      </c>
      <c r="BH162" s="139">
        <f t="shared" si="27"/>
        <v>0</v>
      </c>
      <c r="BI162" s="139">
        <f t="shared" si="28"/>
        <v>0</v>
      </c>
      <c r="BJ162" s="17" t="s">
        <v>79</v>
      </c>
      <c r="BK162" s="139">
        <f t="shared" si="29"/>
        <v>0</v>
      </c>
      <c r="BL162" s="17" t="s">
        <v>159</v>
      </c>
      <c r="BM162" s="138" t="s">
        <v>1063</v>
      </c>
    </row>
    <row r="163" spans="2:65" s="1" customFormat="1" ht="21.75" customHeight="1">
      <c r="B163" s="32"/>
      <c r="C163" s="127" t="s">
        <v>398</v>
      </c>
      <c r="D163" s="127" t="s">
        <v>154</v>
      </c>
      <c r="E163" s="128" t="s">
        <v>2615</v>
      </c>
      <c r="F163" s="129" t="s">
        <v>2616</v>
      </c>
      <c r="G163" s="130" t="s">
        <v>284</v>
      </c>
      <c r="H163" s="131">
        <v>30</v>
      </c>
      <c r="I163" s="132"/>
      <c r="J163" s="133">
        <f t="shared" si="20"/>
        <v>0</v>
      </c>
      <c r="K163" s="129" t="s">
        <v>19</v>
      </c>
      <c r="L163" s="32"/>
      <c r="M163" s="134" t="s">
        <v>19</v>
      </c>
      <c r="N163" s="135" t="s">
        <v>42</v>
      </c>
      <c r="P163" s="136">
        <f t="shared" si="21"/>
        <v>0</v>
      </c>
      <c r="Q163" s="136">
        <v>1E-4</v>
      </c>
      <c r="R163" s="136">
        <f t="shared" si="22"/>
        <v>3.0000000000000001E-3</v>
      </c>
      <c r="S163" s="136">
        <v>0</v>
      </c>
      <c r="T163" s="137">
        <f t="shared" si="23"/>
        <v>0</v>
      </c>
      <c r="AR163" s="138" t="s">
        <v>159</v>
      </c>
      <c r="AT163" s="138" t="s">
        <v>154</v>
      </c>
      <c r="AU163" s="138" t="s">
        <v>79</v>
      </c>
      <c r="AY163" s="17" t="s">
        <v>152</v>
      </c>
      <c r="BE163" s="139">
        <f t="shared" si="24"/>
        <v>0</v>
      </c>
      <c r="BF163" s="139">
        <f t="shared" si="25"/>
        <v>0</v>
      </c>
      <c r="BG163" s="139">
        <f t="shared" si="26"/>
        <v>0</v>
      </c>
      <c r="BH163" s="139">
        <f t="shared" si="27"/>
        <v>0</v>
      </c>
      <c r="BI163" s="139">
        <f t="shared" si="28"/>
        <v>0</v>
      </c>
      <c r="BJ163" s="17" t="s">
        <v>79</v>
      </c>
      <c r="BK163" s="139">
        <f t="shared" si="29"/>
        <v>0</v>
      </c>
      <c r="BL163" s="17" t="s">
        <v>159</v>
      </c>
      <c r="BM163" s="138" t="s">
        <v>1076</v>
      </c>
    </row>
    <row r="164" spans="2:65" s="1" customFormat="1" ht="16.5" customHeight="1">
      <c r="B164" s="32"/>
      <c r="C164" s="127" t="s">
        <v>406</v>
      </c>
      <c r="D164" s="127" t="s">
        <v>154</v>
      </c>
      <c r="E164" s="128" t="s">
        <v>2617</v>
      </c>
      <c r="F164" s="129" t="s">
        <v>2618</v>
      </c>
      <c r="G164" s="130" t="s">
        <v>2524</v>
      </c>
      <c r="H164" s="131">
        <v>1</v>
      </c>
      <c r="I164" s="132"/>
      <c r="J164" s="133">
        <f t="shared" si="20"/>
        <v>0</v>
      </c>
      <c r="K164" s="129" t="s">
        <v>19</v>
      </c>
      <c r="L164" s="32"/>
      <c r="M164" s="134" t="s">
        <v>19</v>
      </c>
      <c r="N164" s="135" t="s">
        <v>42</v>
      </c>
      <c r="P164" s="136">
        <f t="shared" si="21"/>
        <v>0</v>
      </c>
      <c r="Q164" s="136">
        <v>0</v>
      </c>
      <c r="R164" s="136">
        <f t="shared" si="22"/>
        <v>0</v>
      </c>
      <c r="S164" s="136">
        <v>0</v>
      </c>
      <c r="T164" s="137">
        <f t="shared" si="23"/>
        <v>0</v>
      </c>
      <c r="AR164" s="138" t="s">
        <v>159</v>
      </c>
      <c r="AT164" s="138" t="s">
        <v>154</v>
      </c>
      <c r="AU164" s="138" t="s">
        <v>79</v>
      </c>
      <c r="AY164" s="17" t="s">
        <v>152</v>
      </c>
      <c r="BE164" s="139">
        <f t="shared" si="24"/>
        <v>0</v>
      </c>
      <c r="BF164" s="139">
        <f t="shared" si="25"/>
        <v>0</v>
      </c>
      <c r="BG164" s="139">
        <f t="shared" si="26"/>
        <v>0</v>
      </c>
      <c r="BH164" s="139">
        <f t="shared" si="27"/>
        <v>0</v>
      </c>
      <c r="BI164" s="139">
        <f t="shared" si="28"/>
        <v>0</v>
      </c>
      <c r="BJ164" s="17" t="s">
        <v>79</v>
      </c>
      <c r="BK164" s="139">
        <f t="shared" si="29"/>
        <v>0</v>
      </c>
      <c r="BL164" s="17" t="s">
        <v>159</v>
      </c>
      <c r="BM164" s="138" t="s">
        <v>1087</v>
      </c>
    </row>
    <row r="165" spans="2:65" s="1" customFormat="1" ht="16.5" customHeight="1">
      <c r="B165" s="32"/>
      <c r="C165" s="127" t="s">
        <v>412</v>
      </c>
      <c r="D165" s="127" t="s">
        <v>154</v>
      </c>
      <c r="E165" s="128" t="s">
        <v>2619</v>
      </c>
      <c r="F165" s="129" t="s">
        <v>2620</v>
      </c>
      <c r="G165" s="130" t="s">
        <v>344</v>
      </c>
      <c r="H165" s="131">
        <v>186</v>
      </c>
      <c r="I165" s="132"/>
      <c r="J165" s="133">
        <f t="shared" si="20"/>
        <v>0</v>
      </c>
      <c r="K165" s="129" t="s">
        <v>19</v>
      </c>
      <c r="L165" s="32"/>
      <c r="M165" s="134" t="s">
        <v>19</v>
      </c>
      <c r="N165" s="135" t="s">
        <v>42</v>
      </c>
      <c r="P165" s="136">
        <f t="shared" si="21"/>
        <v>0</v>
      </c>
      <c r="Q165" s="136">
        <v>1.01881720430108E-2</v>
      </c>
      <c r="R165" s="136">
        <f t="shared" si="22"/>
        <v>1.8950000000000089</v>
      </c>
      <c r="S165" s="136">
        <v>0</v>
      </c>
      <c r="T165" s="137">
        <f t="shared" si="23"/>
        <v>0</v>
      </c>
      <c r="AR165" s="138" t="s">
        <v>159</v>
      </c>
      <c r="AT165" s="138" t="s">
        <v>154</v>
      </c>
      <c r="AU165" s="138" t="s">
        <v>79</v>
      </c>
      <c r="AY165" s="17" t="s">
        <v>152</v>
      </c>
      <c r="BE165" s="139">
        <f t="shared" si="24"/>
        <v>0</v>
      </c>
      <c r="BF165" s="139">
        <f t="shared" si="25"/>
        <v>0</v>
      </c>
      <c r="BG165" s="139">
        <f t="shared" si="26"/>
        <v>0</v>
      </c>
      <c r="BH165" s="139">
        <f t="shared" si="27"/>
        <v>0</v>
      </c>
      <c r="BI165" s="139">
        <f t="shared" si="28"/>
        <v>0</v>
      </c>
      <c r="BJ165" s="17" t="s">
        <v>79</v>
      </c>
      <c r="BK165" s="139">
        <f t="shared" si="29"/>
        <v>0</v>
      </c>
      <c r="BL165" s="17" t="s">
        <v>159</v>
      </c>
      <c r="BM165" s="138" t="s">
        <v>1100</v>
      </c>
    </row>
    <row r="166" spans="2:65" s="1" customFormat="1" ht="16.5" customHeight="1">
      <c r="B166" s="32"/>
      <c r="C166" s="127" t="s">
        <v>420</v>
      </c>
      <c r="D166" s="127" t="s">
        <v>154</v>
      </c>
      <c r="E166" s="128" t="s">
        <v>2621</v>
      </c>
      <c r="F166" s="129" t="s">
        <v>2622</v>
      </c>
      <c r="G166" s="130" t="s">
        <v>344</v>
      </c>
      <c r="H166" s="131">
        <v>186</v>
      </c>
      <c r="I166" s="132"/>
      <c r="J166" s="133">
        <f t="shared" si="20"/>
        <v>0</v>
      </c>
      <c r="K166" s="129" t="s">
        <v>19</v>
      </c>
      <c r="L166" s="32"/>
      <c r="M166" s="134" t="s">
        <v>19</v>
      </c>
      <c r="N166" s="135" t="s">
        <v>42</v>
      </c>
      <c r="P166" s="136">
        <f t="shared" si="21"/>
        <v>0</v>
      </c>
      <c r="Q166" s="136">
        <v>3.6010752688171999E-2</v>
      </c>
      <c r="R166" s="136">
        <f t="shared" si="22"/>
        <v>6.6979999999999915</v>
      </c>
      <c r="S166" s="136">
        <v>0</v>
      </c>
      <c r="T166" s="137">
        <f t="shared" si="23"/>
        <v>0</v>
      </c>
      <c r="AR166" s="138" t="s">
        <v>159</v>
      </c>
      <c r="AT166" s="138" t="s">
        <v>154</v>
      </c>
      <c r="AU166" s="138" t="s">
        <v>79</v>
      </c>
      <c r="AY166" s="17" t="s">
        <v>152</v>
      </c>
      <c r="BE166" s="139">
        <f t="shared" si="24"/>
        <v>0</v>
      </c>
      <c r="BF166" s="139">
        <f t="shared" si="25"/>
        <v>0</v>
      </c>
      <c r="BG166" s="139">
        <f t="shared" si="26"/>
        <v>0</v>
      </c>
      <c r="BH166" s="139">
        <f t="shared" si="27"/>
        <v>0</v>
      </c>
      <c r="BI166" s="139">
        <f t="shared" si="28"/>
        <v>0</v>
      </c>
      <c r="BJ166" s="17" t="s">
        <v>79</v>
      </c>
      <c r="BK166" s="139">
        <f t="shared" si="29"/>
        <v>0</v>
      </c>
      <c r="BL166" s="17" t="s">
        <v>159</v>
      </c>
      <c r="BM166" s="138" t="s">
        <v>1113</v>
      </c>
    </row>
    <row r="167" spans="2:65" s="1" customFormat="1" ht="24.15" customHeight="1">
      <c r="B167" s="32"/>
      <c r="C167" s="127" t="s">
        <v>426</v>
      </c>
      <c r="D167" s="127" t="s">
        <v>154</v>
      </c>
      <c r="E167" s="128" t="s">
        <v>2623</v>
      </c>
      <c r="F167" s="129" t="s">
        <v>2624</v>
      </c>
      <c r="G167" s="130" t="s">
        <v>220</v>
      </c>
      <c r="H167" s="131">
        <v>8.9770000000000003</v>
      </c>
      <c r="I167" s="132"/>
      <c r="J167" s="133">
        <f t="shared" si="20"/>
        <v>0</v>
      </c>
      <c r="K167" s="129" t="s">
        <v>19</v>
      </c>
      <c r="L167" s="32"/>
      <c r="M167" s="134" t="s">
        <v>19</v>
      </c>
      <c r="N167" s="135" t="s">
        <v>42</v>
      </c>
      <c r="P167" s="136">
        <f t="shared" si="21"/>
        <v>0</v>
      </c>
      <c r="Q167" s="136">
        <v>0</v>
      </c>
      <c r="R167" s="136">
        <f t="shared" si="22"/>
        <v>0</v>
      </c>
      <c r="S167" s="136">
        <v>0</v>
      </c>
      <c r="T167" s="137">
        <f t="shared" si="23"/>
        <v>0</v>
      </c>
      <c r="AR167" s="138" t="s">
        <v>159</v>
      </c>
      <c r="AT167" s="138" t="s">
        <v>154</v>
      </c>
      <c r="AU167" s="138" t="s">
        <v>79</v>
      </c>
      <c r="AY167" s="17" t="s">
        <v>152</v>
      </c>
      <c r="BE167" s="139">
        <f t="shared" si="24"/>
        <v>0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7" t="s">
        <v>79</v>
      </c>
      <c r="BK167" s="139">
        <f t="shared" si="29"/>
        <v>0</v>
      </c>
      <c r="BL167" s="17" t="s">
        <v>159</v>
      </c>
      <c r="BM167" s="138" t="s">
        <v>1128</v>
      </c>
    </row>
    <row r="168" spans="2:65" s="11" customFormat="1" ht="25.95" customHeight="1">
      <c r="B168" s="115"/>
      <c r="D168" s="116" t="s">
        <v>70</v>
      </c>
      <c r="E168" s="117" t="s">
        <v>2625</v>
      </c>
      <c r="F168" s="117" t="s">
        <v>2626</v>
      </c>
      <c r="I168" s="118"/>
      <c r="J168" s="119">
        <f>BK168</f>
        <v>0</v>
      </c>
      <c r="L168" s="115"/>
      <c r="M168" s="120"/>
      <c r="P168" s="121">
        <f>P169</f>
        <v>0</v>
      </c>
      <c r="R168" s="121">
        <f>R169</f>
        <v>2E-3</v>
      </c>
      <c r="T168" s="122">
        <f>T169</f>
        <v>0</v>
      </c>
      <c r="AR168" s="116" t="s">
        <v>79</v>
      </c>
      <c r="AT168" s="123" t="s">
        <v>70</v>
      </c>
      <c r="AU168" s="123" t="s">
        <v>71</v>
      </c>
      <c r="AY168" s="116" t="s">
        <v>152</v>
      </c>
      <c r="BK168" s="124">
        <f>BK169</f>
        <v>0</v>
      </c>
    </row>
    <row r="169" spans="2:65" s="1" customFormat="1" ht="24.15" customHeight="1">
      <c r="B169" s="32"/>
      <c r="C169" s="127" t="s">
        <v>79</v>
      </c>
      <c r="D169" s="127" t="s">
        <v>154</v>
      </c>
      <c r="E169" s="128" t="s">
        <v>2627</v>
      </c>
      <c r="F169" s="129" t="s">
        <v>2628</v>
      </c>
      <c r="G169" s="130" t="s">
        <v>284</v>
      </c>
      <c r="H169" s="131">
        <v>1</v>
      </c>
      <c r="I169" s="132"/>
      <c r="J169" s="133">
        <f>ROUND(I169*H169,2)</f>
        <v>0</v>
      </c>
      <c r="K169" s="129" t="s">
        <v>19</v>
      </c>
      <c r="L169" s="32"/>
      <c r="M169" s="134" t="s">
        <v>19</v>
      </c>
      <c r="N169" s="135" t="s">
        <v>42</v>
      </c>
      <c r="P169" s="136">
        <f>O169*H169</f>
        <v>0</v>
      </c>
      <c r="Q169" s="136">
        <v>2E-3</v>
      </c>
      <c r="R169" s="136">
        <f>Q169*H169</f>
        <v>2E-3</v>
      </c>
      <c r="S169" s="136">
        <v>0</v>
      </c>
      <c r="T169" s="137">
        <f>S169*H169</f>
        <v>0</v>
      </c>
      <c r="AR169" s="138" t="s">
        <v>159</v>
      </c>
      <c r="AT169" s="138" t="s">
        <v>154</v>
      </c>
      <c r="AU169" s="138" t="s">
        <v>79</v>
      </c>
      <c r="AY169" s="17" t="s">
        <v>152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79</v>
      </c>
      <c r="BK169" s="139">
        <f>ROUND(I169*H169,2)</f>
        <v>0</v>
      </c>
      <c r="BL169" s="17" t="s">
        <v>159</v>
      </c>
      <c r="BM169" s="138" t="s">
        <v>1138</v>
      </c>
    </row>
    <row r="170" spans="2:65" s="11" customFormat="1" ht="25.95" customHeight="1">
      <c r="B170" s="115"/>
      <c r="D170" s="116" t="s">
        <v>70</v>
      </c>
      <c r="E170" s="117" t="s">
        <v>2629</v>
      </c>
      <c r="F170" s="117" t="s">
        <v>2630</v>
      </c>
      <c r="I170" s="118"/>
      <c r="J170" s="119">
        <f>BK170</f>
        <v>0</v>
      </c>
      <c r="L170" s="115"/>
      <c r="M170" s="120"/>
      <c r="P170" s="121">
        <f>SUM(P171:P203)</f>
        <v>0</v>
      </c>
      <c r="R170" s="121">
        <f>SUM(R171:R203)</f>
        <v>0.21700000000000003</v>
      </c>
      <c r="T170" s="122">
        <f>SUM(T171:T203)</f>
        <v>0</v>
      </c>
      <c r="AR170" s="116" t="s">
        <v>79</v>
      </c>
      <c r="AT170" s="123" t="s">
        <v>70</v>
      </c>
      <c r="AU170" s="123" t="s">
        <v>71</v>
      </c>
      <c r="AY170" s="116" t="s">
        <v>152</v>
      </c>
      <c r="BK170" s="124">
        <f>SUM(BK171:BK203)</f>
        <v>0</v>
      </c>
    </row>
    <row r="171" spans="2:65" s="1" customFormat="1" ht="24.15" customHeight="1">
      <c r="B171" s="32"/>
      <c r="C171" s="127" t="s">
        <v>79</v>
      </c>
      <c r="D171" s="127" t="s">
        <v>154</v>
      </c>
      <c r="E171" s="128" t="s">
        <v>2631</v>
      </c>
      <c r="F171" s="129" t="s">
        <v>2632</v>
      </c>
      <c r="G171" s="130" t="s">
        <v>220</v>
      </c>
      <c r="H171" s="131">
        <v>0.214</v>
      </c>
      <c r="I171" s="132"/>
      <c r="J171" s="133">
        <f t="shared" ref="J171:J203" si="30">ROUND(I171*H171,2)</f>
        <v>0</v>
      </c>
      <c r="K171" s="129" t="s">
        <v>19</v>
      </c>
      <c r="L171" s="32"/>
      <c r="M171" s="134" t="s">
        <v>19</v>
      </c>
      <c r="N171" s="135" t="s">
        <v>42</v>
      </c>
      <c r="P171" s="136">
        <f t="shared" ref="P171:P203" si="31">O171*H171</f>
        <v>0</v>
      </c>
      <c r="Q171" s="136">
        <v>0</v>
      </c>
      <c r="R171" s="136">
        <f t="shared" ref="R171:R203" si="32">Q171*H171</f>
        <v>0</v>
      </c>
      <c r="S171" s="136">
        <v>0</v>
      </c>
      <c r="T171" s="137">
        <f t="shared" ref="T171:T203" si="33">S171*H171</f>
        <v>0</v>
      </c>
      <c r="AR171" s="138" t="s">
        <v>159</v>
      </c>
      <c r="AT171" s="138" t="s">
        <v>154</v>
      </c>
      <c r="AU171" s="138" t="s">
        <v>79</v>
      </c>
      <c r="AY171" s="17" t="s">
        <v>152</v>
      </c>
      <c r="BE171" s="139">
        <f t="shared" ref="BE171:BE203" si="34">IF(N171="základní",J171,0)</f>
        <v>0</v>
      </c>
      <c r="BF171" s="139">
        <f t="shared" ref="BF171:BF203" si="35">IF(N171="snížená",J171,0)</f>
        <v>0</v>
      </c>
      <c r="BG171" s="139">
        <f t="shared" ref="BG171:BG203" si="36">IF(N171="zákl. přenesená",J171,0)</f>
        <v>0</v>
      </c>
      <c r="BH171" s="139">
        <f t="shared" ref="BH171:BH203" si="37">IF(N171="sníž. přenesená",J171,0)</f>
        <v>0</v>
      </c>
      <c r="BI171" s="139">
        <f t="shared" ref="BI171:BI203" si="38">IF(N171="nulová",J171,0)</f>
        <v>0</v>
      </c>
      <c r="BJ171" s="17" t="s">
        <v>79</v>
      </c>
      <c r="BK171" s="139">
        <f t="shared" ref="BK171:BK203" si="39">ROUND(I171*H171,2)</f>
        <v>0</v>
      </c>
      <c r="BL171" s="17" t="s">
        <v>159</v>
      </c>
      <c r="BM171" s="138" t="s">
        <v>1149</v>
      </c>
    </row>
    <row r="172" spans="2:65" s="1" customFormat="1" ht="21.75" customHeight="1">
      <c r="B172" s="32"/>
      <c r="C172" s="127" t="s">
        <v>81</v>
      </c>
      <c r="D172" s="127" t="s">
        <v>154</v>
      </c>
      <c r="E172" s="128" t="s">
        <v>2633</v>
      </c>
      <c r="F172" s="129" t="s">
        <v>2634</v>
      </c>
      <c r="G172" s="130" t="s">
        <v>2635</v>
      </c>
      <c r="H172" s="131">
        <v>2</v>
      </c>
      <c r="I172" s="132"/>
      <c r="J172" s="133">
        <f t="shared" si="30"/>
        <v>0</v>
      </c>
      <c r="K172" s="129" t="s">
        <v>19</v>
      </c>
      <c r="L172" s="32"/>
      <c r="M172" s="134" t="s">
        <v>19</v>
      </c>
      <c r="N172" s="135" t="s">
        <v>42</v>
      </c>
      <c r="P172" s="136">
        <f t="shared" si="31"/>
        <v>0</v>
      </c>
      <c r="Q172" s="136">
        <v>0</v>
      </c>
      <c r="R172" s="136">
        <f t="shared" si="32"/>
        <v>0</v>
      </c>
      <c r="S172" s="136">
        <v>0</v>
      </c>
      <c r="T172" s="137">
        <f t="shared" si="33"/>
        <v>0</v>
      </c>
      <c r="AR172" s="138" t="s">
        <v>159</v>
      </c>
      <c r="AT172" s="138" t="s">
        <v>154</v>
      </c>
      <c r="AU172" s="138" t="s">
        <v>79</v>
      </c>
      <c r="AY172" s="17" t="s">
        <v>152</v>
      </c>
      <c r="BE172" s="139">
        <f t="shared" si="34"/>
        <v>0</v>
      </c>
      <c r="BF172" s="139">
        <f t="shared" si="35"/>
        <v>0</v>
      </c>
      <c r="BG172" s="139">
        <f t="shared" si="36"/>
        <v>0</v>
      </c>
      <c r="BH172" s="139">
        <f t="shared" si="37"/>
        <v>0</v>
      </c>
      <c r="BI172" s="139">
        <f t="shared" si="38"/>
        <v>0</v>
      </c>
      <c r="BJ172" s="17" t="s">
        <v>79</v>
      </c>
      <c r="BK172" s="139">
        <f t="shared" si="39"/>
        <v>0</v>
      </c>
      <c r="BL172" s="17" t="s">
        <v>159</v>
      </c>
      <c r="BM172" s="138" t="s">
        <v>1160</v>
      </c>
    </row>
    <row r="173" spans="2:65" s="1" customFormat="1" ht="21.75" customHeight="1">
      <c r="B173" s="32"/>
      <c r="C173" s="159" t="s">
        <v>170</v>
      </c>
      <c r="D173" s="159" t="s">
        <v>301</v>
      </c>
      <c r="E173" s="160" t="s">
        <v>2636</v>
      </c>
      <c r="F173" s="161" t="s">
        <v>2637</v>
      </c>
      <c r="G173" s="162" t="s">
        <v>284</v>
      </c>
      <c r="H173" s="163">
        <v>2</v>
      </c>
      <c r="I173" s="164"/>
      <c r="J173" s="165">
        <f t="shared" si="30"/>
        <v>0</v>
      </c>
      <c r="K173" s="161" t="s">
        <v>19</v>
      </c>
      <c r="L173" s="166"/>
      <c r="M173" s="167" t="s">
        <v>19</v>
      </c>
      <c r="N173" s="168" t="s">
        <v>42</v>
      </c>
      <c r="P173" s="136">
        <f t="shared" si="31"/>
        <v>0</v>
      </c>
      <c r="Q173" s="136">
        <v>1E-3</v>
      </c>
      <c r="R173" s="136">
        <f t="shared" si="32"/>
        <v>2E-3</v>
      </c>
      <c r="S173" s="136">
        <v>0</v>
      </c>
      <c r="T173" s="137">
        <f t="shared" si="33"/>
        <v>0</v>
      </c>
      <c r="AR173" s="138" t="s">
        <v>200</v>
      </c>
      <c r="AT173" s="138" t="s">
        <v>301</v>
      </c>
      <c r="AU173" s="138" t="s">
        <v>79</v>
      </c>
      <c r="AY173" s="17" t="s">
        <v>152</v>
      </c>
      <c r="BE173" s="139">
        <f t="shared" si="34"/>
        <v>0</v>
      </c>
      <c r="BF173" s="139">
        <f t="shared" si="35"/>
        <v>0</v>
      </c>
      <c r="BG173" s="139">
        <f t="shared" si="36"/>
        <v>0</v>
      </c>
      <c r="BH173" s="139">
        <f t="shared" si="37"/>
        <v>0</v>
      </c>
      <c r="BI173" s="139">
        <f t="shared" si="38"/>
        <v>0</v>
      </c>
      <c r="BJ173" s="17" t="s">
        <v>79</v>
      </c>
      <c r="BK173" s="139">
        <f t="shared" si="39"/>
        <v>0</v>
      </c>
      <c r="BL173" s="17" t="s">
        <v>159</v>
      </c>
      <c r="BM173" s="138" t="s">
        <v>2638</v>
      </c>
    </row>
    <row r="174" spans="2:65" s="1" customFormat="1" ht="16.5" customHeight="1">
      <c r="B174" s="32"/>
      <c r="C174" s="159" t="s">
        <v>159</v>
      </c>
      <c r="D174" s="159" t="s">
        <v>301</v>
      </c>
      <c r="E174" s="160" t="s">
        <v>2639</v>
      </c>
      <c r="F174" s="161" t="s">
        <v>2640</v>
      </c>
      <c r="G174" s="162" t="s">
        <v>284</v>
      </c>
      <c r="H174" s="163">
        <v>2</v>
      </c>
      <c r="I174" s="164"/>
      <c r="J174" s="165">
        <f t="shared" si="30"/>
        <v>0</v>
      </c>
      <c r="K174" s="161" t="s">
        <v>19</v>
      </c>
      <c r="L174" s="166"/>
      <c r="M174" s="167" t="s">
        <v>19</v>
      </c>
      <c r="N174" s="168" t="s">
        <v>42</v>
      </c>
      <c r="P174" s="136">
        <f t="shared" si="31"/>
        <v>0</v>
      </c>
      <c r="Q174" s="136">
        <v>0</v>
      </c>
      <c r="R174" s="136">
        <f t="shared" si="32"/>
        <v>0</v>
      </c>
      <c r="S174" s="136">
        <v>0</v>
      </c>
      <c r="T174" s="137">
        <f t="shared" si="33"/>
        <v>0</v>
      </c>
      <c r="AR174" s="138" t="s">
        <v>200</v>
      </c>
      <c r="AT174" s="138" t="s">
        <v>301</v>
      </c>
      <c r="AU174" s="138" t="s">
        <v>79</v>
      </c>
      <c r="AY174" s="17" t="s">
        <v>152</v>
      </c>
      <c r="BE174" s="139">
        <f t="shared" si="34"/>
        <v>0</v>
      </c>
      <c r="BF174" s="139">
        <f t="shared" si="35"/>
        <v>0</v>
      </c>
      <c r="BG174" s="139">
        <f t="shared" si="36"/>
        <v>0</v>
      </c>
      <c r="BH174" s="139">
        <f t="shared" si="37"/>
        <v>0</v>
      </c>
      <c r="BI174" s="139">
        <f t="shared" si="38"/>
        <v>0</v>
      </c>
      <c r="BJ174" s="17" t="s">
        <v>79</v>
      </c>
      <c r="BK174" s="139">
        <f t="shared" si="39"/>
        <v>0</v>
      </c>
      <c r="BL174" s="17" t="s">
        <v>159</v>
      </c>
      <c r="BM174" s="138" t="s">
        <v>2641</v>
      </c>
    </row>
    <row r="175" spans="2:65" s="1" customFormat="1" ht="16.5" customHeight="1">
      <c r="B175" s="32"/>
      <c r="C175" s="159" t="s">
        <v>182</v>
      </c>
      <c r="D175" s="159" t="s">
        <v>301</v>
      </c>
      <c r="E175" s="160" t="s">
        <v>2642</v>
      </c>
      <c r="F175" s="161" t="s">
        <v>2643</v>
      </c>
      <c r="G175" s="162" t="s">
        <v>2635</v>
      </c>
      <c r="H175" s="163">
        <v>2</v>
      </c>
      <c r="I175" s="164"/>
      <c r="J175" s="165">
        <f t="shared" si="30"/>
        <v>0</v>
      </c>
      <c r="K175" s="161" t="s">
        <v>19</v>
      </c>
      <c r="L175" s="166"/>
      <c r="M175" s="167" t="s">
        <v>19</v>
      </c>
      <c r="N175" s="168" t="s">
        <v>42</v>
      </c>
      <c r="P175" s="136">
        <f t="shared" si="31"/>
        <v>0</v>
      </c>
      <c r="Q175" s="136">
        <v>1E-3</v>
      </c>
      <c r="R175" s="136">
        <f t="shared" si="32"/>
        <v>2E-3</v>
      </c>
      <c r="S175" s="136">
        <v>0</v>
      </c>
      <c r="T175" s="137">
        <f t="shared" si="33"/>
        <v>0</v>
      </c>
      <c r="AR175" s="138" t="s">
        <v>200</v>
      </c>
      <c r="AT175" s="138" t="s">
        <v>301</v>
      </c>
      <c r="AU175" s="138" t="s">
        <v>79</v>
      </c>
      <c r="AY175" s="17" t="s">
        <v>152</v>
      </c>
      <c r="BE175" s="139">
        <f t="shared" si="34"/>
        <v>0</v>
      </c>
      <c r="BF175" s="139">
        <f t="shared" si="35"/>
        <v>0</v>
      </c>
      <c r="BG175" s="139">
        <f t="shared" si="36"/>
        <v>0</v>
      </c>
      <c r="BH175" s="139">
        <f t="shared" si="37"/>
        <v>0</v>
      </c>
      <c r="BI175" s="139">
        <f t="shared" si="38"/>
        <v>0</v>
      </c>
      <c r="BJ175" s="17" t="s">
        <v>79</v>
      </c>
      <c r="BK175" s="139">
        <f t="shared" si="39"/>
        <v>0</v>
      </c>
      <c r="BL175" s="17" t="s">
        <v>159</v>
      </c>
      <c r="BM175" s="138" t="s">
        <v>2644</v>
      </c>
    </row>
    <row r="176" spans="2:65" s="1" customFormat="1" ht="16.5" customHeight="1">
      <c r="B176" s="32"/>
      <c r="C176" s="159" t="s">
        <v>188</v>
      </c>
      <c r="D176" s="159" t="s">
        <v>301</v>
      </c>
      <c r="E176" s="160" t="s">
        <v>2645</v>
      </c>
      <c r="F176" s="161" t="s">
        <v>2646</v>
      </c>
      <c r="G176" s="162" t="s">
        <v>284</v>
      </c>
      <c r="H176" s="163">
        <v>2</v>
      </c>
      <c r="I176" s="164"/>
      <c r="J176" s="165">
        <f t="shared" si="30"/>
        <v>0</v>
      </c>
      <c r="K176" s="161" t="s">
        <v>19</v>
      </c>
      <c r="L176" s="166"/>
      <c r="M176" s="167" t="s">
        <v>19</v>
      </c>
      <c r="N176" s="168" t="s">
        <v>42</v>
      </c>
      <c r="P176" s="136">
        <f t="shared" si="31"/>
        <v>0</v>
      </c>
      <c r="Q176" s="136">
        <v>5.0000000000000001E-4</v>
      </c>
      <c r="R176" s="136">
        <f t="shared" si="32"/>
        <v>1E-3</v>
      </c>
      <c r="S176" s="136">
        <v>0</v>
      </c>
      <c r="T176" s="137">
        <f t="shared" si="33"/>
        <v>0</v>
      </c>
      <c r="AR176" s="138" t="s">
        <v>200</v>
      </c>
      <c r="AT176" s="138" t="s">
        <v>301</v>
      </c>
      <c r="AU176" s="138" t="s">
        <v>79</v>
      </c>
      <c r="AY176" s="17" t="s">
        <v>152</v>
      </c>
      <c r="BE176" s="139">
        <f t="shared" si="34"/>
        <v>0</v>
      </c>
      <c r="BF176" s="139">
        <f t="shared" si="35"/>
        <v>0</v>
      </c>
      <c r="BG176" s="139">
        <f t="shared" si="36"/>
        <v>0</v>
      </c>
      <c r="BH176" s="139">
        <f t="shared" si="37"/>
        <v>0</v>
      </c>
      <c r="BI176" s="139">
        <f t="shared" si="38"/>
        <v>0</v>
      </c>
      <c r="BJ176" s="17" t="s">
        <v>79</v>
      </c>
      <c r="BK176" s="139">
        <f t="shared" si="39"/>
        <v>0</v>
      </c>
      <c r="BL176" s="17" t="s">
        <v>159</v>
      </c>
      <c r="BM176" s="138" t="s">
        <v>2647</v>
      </c>
    </row>
    <row r="177" spans="2:65" s="1" customFormat="1" ht="16.5" customHeight="1">
      <c r="B177" s="32"/>
      <c r="C177" s="159" t="s">
        <v>194</v>
      </c>
      <c r="D177" s="159" t="s">
        <v>301</v>
      </c>
      <c r="E177" s="160" t="s">
        <v>2648</v>
      </c>
      <c r="F177" s="161" t="s">
        <v>2649</v>
      </c>
      <c r="G177" s="162" t="s">
        <v>284</v>
      </c>
      <c r="H177" s="163">
        <v>2</v>
      </c>
      <c r="I177" s="164"/>
      <c r="J177" s="165">
        <f t="shared" si="30"/>
        <v>0</v>
      </c>
      <c r="K177" s="161" t="s">
        <v>19</v>
      </c>
      <c r="L177" s="166"/>
      <c r="M177" s="167" t="s">
        <v>19</v>
      </c>
      <c r="N177" s="168" t="s">
        <v>42</v>
      </c>
      <c r="P177" s="136">
        <f t="shared" si="31"/>
        <v>0</v>
      </c>
      <c r="Q177" s="136">
        <v>1.4999999999999999E-2</v>
      </c>
      <c r="R177" s="136">
        <f t="shared" si="32"/>
        <v>0.03</v>
      </c>
      <c r="S177" s="136">
        <v>0</v>
      </c>
      <c r="T177" s="137">
        <f t="shared" si="33"/>
        <v>0</v>
      </c>
      <c r="AR177" s="138" t="s">
        <v>200</v>
      </c>
      <c r="AT177" s="138" t="s">
        <v>301</v>
      </c>
      <c r="AU177" s="138" t="s">
        <v>79</v>
      </c>
      <c r="AY177" s="17" t="s">
        <v>152</v>
      </c>
      <c r="BE177" s="139">
        <f t="shared" si="34"/>
        <v>0</v>
      </c>
      <c r="BF177" s="139">
        <f t="shared" si="35"/>
        <v>0</v>
      </c>
      <c r="BG177" s="139">
        <f t="shared" si="36"/>
        <v>0</v>
      </c>
      <c r="BH177" s="139">
        <f t="shared" si="37"/>
        <v>0</v>
      </c>
      <c r="BI177" s="139">
        <f t="shared" si="38"/>
        <v>0</v>
      </c>
      <c r="BJ177" s="17" t="s">
        <v>79</v>
      </c>
      <c r="BK177" s="139">
        <f t="shared" si="39"/>
        <v>0</v>
      </c>
      <c r="BL177" s="17" t="s">
        <v>159</v>
      </c>
      <c r="BM177" s="138" t="s">
        <v>2650</v>
      </c>
    </row>
    <row r="178" spans="2:65" s="1" customFormat="1" ht="16.5" customHeight="1">
      <c r="B178" s="32"/>
      <c r="C178" s="159" t="s">
        <v>200</v>
      </c>
      <c r="D178" s="159" t="s">
        <v>301</v>
      </c>
      <c r="E178" s="160" t="s">
        <v>2651</v>
      </c>
      <c r="F178" s="161" t="s">
        <v>2652</v>
      </c>
      <c r="G178" s="162" t="s">
        <v>284</v>
      </c>
      <c r="H178" s="163">
        <v>2</v>
      </c>
      <c r="I178" s="164"/>
      <c r="J178" s="165">
        <f t="shared" si="30"/>
        <v>0</v>
      </c>
      <c r="K178" s="161" t="s">
        <v>19</v>
      </c>
      <c r="L178" s="166"/>
      <c r="M178" s="167" t="s">
        <v>19</v>
      </c>
      <c r="N178" s="168" t="s">
        <v>42</v>
      </c>
      <c r="P178" s="136">
        <f t="shared" si="31"/>
        <v>0</v>
      </c>
      <c r="Q178" s="136">
        <v>1E-3</v>
      </c>
      <c r="R178" s="136">
        <f t="shared" si="32"/>
        <v>2E-3</v>
      </c>
      <c r="S178" s="136">
        <v>0</v>
      </c>
      <c r="T178" s="137">
        <f t="shared" si="33"/>
        <v>0</v>
      </c>
      <c r="AR178" s="138" t="s">
        <v>200</v>
      </c>
      <c r="AT178" s="138" t="s">
        <v>301</v>
      </c>
      <c r="AU178" s="138" t="s">
        <v>79</v>
      </c>
      <c r="AY178" s="17" t="s">
        <v>152</v>
      </c>
      <c r="BE178" s="139">
        <f t="shared" si="34"/>
        <v>0</v>
      </c>
      <c r="BF178" s="139">
        <f t="shared" si="35"/>
        <v>0</v>
      </c>
      <c r="BG178" s="139">
        <f t="shared" si="36"/>
        <v>0</v>
      </c>
      <c r="BH178" s="139">
        <f t="shared" si="37"/>
        <v>0</v>
      </c>
      <c r="BI178" s="139">
        <f t="shared" si="38"/>
        <v>0</v>
      </c>
      <c r="BJ178" s="17" t="s">
        <v>79</v>
      </c>
      <c r="BK178" s="139">
        <f t="shared" si="39"/>
        <v>0</v>
      </c>
      <c r="BL178" s="17" t="s">
        <v>159</v>
      </c>
      <c r="BM178" s="138" t="s">
        <v>2653</v>
      </c>
    </row>
    <row r="179" spans="2:65" s="1" customFormat="1" ht="16.5" customHeight="1">
      <c r="B179" s="32"/>
      <c r="C179" s="127" t="s">
        <v>206</v>
      </c>
      <c r="D179" s="127" t="s">
        <v>154</v>
      </c>
      <c r="E179" s="128" t="s">
        <v>2654</v>
      </c>
      <c r="F179" s="129" t="s">
        <v>2655</v>
      </c>
      <c r="G179" s="130" t="s">
        <v>2635</v>
      </c>
      <c r="H179" s="131">
        <v>5</v>
      </c>
      <c r="I179" s="132"/>
      <c r="J179" s="133">
        <f t="shared" si="30"/>
        <v>0</v>
      </c>
      <c r="K179" s="129" t="s">
        <v>19</v>
      </c>
      <c r="L179" s="32"/>
      <c r="M179" s="134" t="s">
        <v>19</v>
      </c>
      <c r="N179" s="135" t="s">
        <v>42</v>
      </c>
      <c r="P179" s="136">
        <f t="shared" si="31"/>
        <v>0</v>
      </c>
      <c r="Q179" s="136">
        <v>0</v>
      </c>
      <c r="R179" s="136">
        <f t="shared" si="32"/>
        <v>0</v>
      </c>
      <c r="S179" s="136">
        <v>0</v>
      </c>
      <c r="T179" s="137">
        <f t="shared" si="33"/>
        <v>0</v>
      </c>
      <c r="AR179" s="138" t="s">
        <v>159</v>
      </c>
      <c r="AT179" s="138" t="s">
        <v>154</v>
      </c>
      <c r="AU179" s="138" t="s">
        <v>79</v>
      </c>
      <c r="AY179" s="17" t="s">
        <v>152</v>
      </c>
      <c r="BE179" s="139">
        <f t="shared" si="34"/>
        <v>0</v>
      </c>
      <c r="BF179" s="139">
        <f t="shared" si="35"/>
        <v>0</v>
      </c>
      <c r="BG179" s="139">
        <f t="shared" si="36"/>
        <v>0</v>
      </c>
      <c r="BH179" s="139">
        <f t="shared" si="37"/>
        <v>0</v>
      </c>
      <c r="BI179" s="139">
        <f t="shared" si="38"/>
        <v>0</v>
      </c>
      <c r="BJ179" s="17" t="s">
        <v>79</v>
      </c>
      <c r="BK179" s="139">
        <f t="shared" si="39"/>
        <v>0</v>
      </c>
      <c r="BL179" s="17" t="s">
        <v>159</v>
      </c>
      <c r="BM179" s="138" t="s">
        <v>1241</v>
      </c>
    </row>
    <row r="180" spans="2:65" s="1" customFormat="1" ht="16.5" customHeight="1">
      <c r="B180" s="32"/>
      <c r="C180" s="159" t="s">
        <v>212</v>
      </c>
      <c r="D180" s="159" t="s">
        <v>301</v>
      </c>
      <c r="E180" s="160" t="s">
        <v>2656</v>
      </c>
      <c r="F180" s="161" t="s">
        <v>2657</v>
      </c>
      <c r="G180" s="162" t="s">
        <v>284</v>
      </c>
      <c r="H180" s="163">
        <v>5</v>
      </c>
      <c r="I180" s="164"/>
      <c r="J180" s="165">
        <f t="shared" si="30"/>
        <v>0</v>
      </c>
      <c r="K180" s="161" t="s">
        <v>19</v>
      </c>
      <c r="L180" s="166"/>
      <c r="M180" s="167" t="s">
        <v>19</v>
      </c>
      <c r="N180" s="168" t="s">
        <v>42</v>
      </c>
      <c r="P180" s="136">
        <f t="shared" si="31"/>
        <v>0</v>
      </c>
      <c r="Q180" s="136">
        <v>1.4999999999999999E-2</v>
      </c>
      <c r="R180" s="136">
        <f t="shared" si="32"/>
        <v>7.4999999999999997E-2</v>
      </c>
      <c r="S180" s="136">
        <v>0</v>
      </c>
      <c r="T180" s="137">
        <f t="shared" si="33"/>
        <v>0</v>
      </c>
      <c r="AR180" s="138" t="s">
        <v>200</v>
      </c>
      <c r="AT180" s="138" t="s">
        <v>301</v>
      </c>
      <c r="AU180" s="138" t="s">
        <v>79</v>
      </c>
      <c r="AY180" s="17" t="s">
        <v>152</v>
      </c>
      <c r="BE180" s="139">
        <f t="shared" si="34"/>
        <v>0</v>
      </c>
      <c r="BF180" s="139">
        <f t="shared" si="35"/>
        <v>0</v>
      </c>
      <c r="BG180" s="139">
        <f t="shared" si="36"/>
        <v>0</v>
      </c>
      <c r="BH180" s="139">
        <f t="shared" si="37"/>
        <v>0</v>
      </c>
      <c r="BI180" s="139">
        <f t="shared" si="38"/>
        <v>0</v>
      </c>
      <c r="BJ180" s="17" t="s">
        <v>79</v>
      </c>
      <c r="BK180" s="139">
        <f t="shared" si="39"/>
        <v>0</v>
      </c>
      <c r="BL180" s="17" t="s">
        <v>159</v>
      </c>
      <c r="BM180" s="138" t="s">
        <v>2658</v>
      </c>
    </row>
    <row r="181" spans="2:65" s="1" customFormat="1" ht="16.5" customHeight="1">
      <c r="B181" s="32"/>
      <c r="C181" s="159" t="s">
        <v>217</v>
      </c>
      <c r="D181" s="159" t="s">
        <v>301</v>
      </c>
      <c r="E181" s="160" t="s">
        <v>2659</v>
      </c>
      <c r="F181" s="161" t="s">
        <v>2660</v>
      </c>
      <c r="G181" s="162" t="s">
        <v>1891</v>
      </c>
      <c r="H181" s="163">
        <v>5</v>
      </c>
      <c r="I181" s="164"/>
      <c r="J181" s="165">
        <f t="shared" si="30"/>
        <v>0</v>
      </c>
      <c r="K181" s="161" t="s">
        <v>19</v>
      </c>
      <c r="L181" s="166"/>
      <c r="M181" s="167" t="s">
        <v>19</v>
      </c>
      <c r="N181" s="168" t="s">
        <v>42</v>
      </c>
      <c r="P181" s="136">
        <f t="shared" si="31"/>
        <v>0</v>
      </c>
      <c r="Q181" s="136">
        <v>2.0000000000000001E-4</v>
      </c>
      <c r="R181" s="136">
        <f t="shared" si="32"/>
        <v>1E-3</v>
      </c>
      <c r="S181" s="136">
        <v>0</v>
      </c>
      <c r="T181" s="137">
        <f t="shared" si="33"/>
        <v>0</v>
      </c>
      <c r="AR181" s="138" t="s">
        <v>200</v>
      </c>
      <c r="AT181" s="138" t="s">
        <v>301</v>
      </c>
      <c r="AU181" s="138" t="s">
        <v>79</v>
      </c>
      <c r="AY181" s="17" t="s">
        <v>152</v>
      </c>
      <c r="BE181" s="139">
        <f t="shared" si="34"/>
        <v>0</v>
      </c>
      <c r="BF181" s="139">
        <f t="shared" si="35"/>
        <v>0</v>
      </c>
      <c r="BG181" s="139">
        <f t="shared" si="36"/>
        <v>0</v>
      </c>
      <c r="BH181" s="139">
        <f t="shared" si="37"/>
        <v>0</v>
      </c>
      <c r="BI181" s="139">
        <f t="shared" si="38"/>
        <v>0</v>
      </c>
      <c r="BJ181" s="17" t="s">
        <v>79</v>
      </c>
      <c r="BK181" s="139">
        <f t="shared" si="39"/>
        <v>0</v>
      </c>
      <c r="BL181" s="17" t="s">
        <v>159</v>
      </c>
      <c r="BM181" s="138" t="s">
        <v>2661</v>
      </c>
    </row>
    <row r="182" spans="2:65" s="1" customFormat="1" ht="24.15" customHeight="1">
      <c r="B182" s="32"/>
      <c r="C182" s="127" t="s">
        <v>8</v>
      </c>
      <c r="D182" s="127" t="s">
        <v>154</v>
      </c>
      <c r="E182" s="128" t="s">
        <v>2662</v>
      </c>
      <c r="F182" s="129" t="s">
        <v>2663</v>
      </c>
      <c r="G182" s="130" t="s">
        <v>2635</v>
      </c>
      <c r="H182" s="131">
        <v>1</v>
      </c>
      <c r="I182" s="132"/>
      <c r="J182" s="133">
        <f t="shared" si="30"/>
        <v>0</v>
      </c>
      <c r="K182" s="129" t="s">
        <v>19</v>
      </c>
      <c r="L182" s="32"/>
      <c r="M182" s="134" t="s">
        <v>19</v>
      </c>
      <c r="N182" s="135" t="s">
        <v>42</v>
      </c>
      <c r="P182" s="136">
        <f t="shared" si="31"/>
        <v>0</v>
      </c>
      <c r="Q182" s="136">
        <v>0</v>
      </c>
      <c r="R182" s="136">
        <f t="shared" si="32"/>
        <v>0</v>
      </c>
      <c r="S182" s="136">
        <v>0</v>
      </c>
      <c r="T182" s="137">
        <f t="shared" si="33"/>
        <v>0</v>
      </c>
      <c r="AR182" s="138" t="s">
        <v>159</v>
      </c>
      <c r="AT182" s="138" t="s">
        <v>154</v>
      </c>
      <c r="AU182" s="138" t="s">
        <v>79</v>
      </c>
      <c r="AY182" s="17" t="s">
        <v>152</v>
      </c>
      <c r="BE182" s="139">
        <f t="shared" si="34"/>
        <v>0</v>
      </c>
      <c r="BF182" s="139">
        <f t="shared" si="35"/>
        <v>0</v>
      </c>
      <c r="BG182" s="139">
        <f t="shared" si="36"/>
        <v>0</v>
      </c>
      <c r="BH182" s="139">
        <f t="shared" si="37"/>
        <v>0</v>
      </c>
      <c r="BI182" s="139">
        <f t="shared" si="38"/>
        <v>0</v>
      </c>
      <c r="BJ182" s="17" t="s">
        <v>79</v>
      </c>
      <c r="BK182" s="139">
        <f t="shared" si="39"/>
        <v>0</v>
      </c>
      <c r="BL182" s="17" t="s">
        <v>159</v>
      </c>
      <c r="BM182" s="138" t="s">
        <v>1278</v>
      </c>
    </row>
    <row r="183" spans="2:65" s="1" customFormat="1" ht="16.5" customHeight="1">
      <c r="B183" s="32"/>
      <c r="C183" s="159" t="s">
        <v>229</v>
      </c>
      <c r="D183" s="159" t="s">
        <v>301</v>
      </c>
      <c r="E183" s="160" t="s">
        <v>2664</v>
      </c>
      <c r="F183" s="161" t="s">
        <v>2665</v>
      </c>
      <c r="G183" s="162" t="s">
        <v>2666</v>
      </c>
      <c r="H183" s="163">
        <v>1</v>
      </c>
      <c r="I183" s="164"/>
      <c r="J183" s="165">
        <f t="shared" si="30"/>
        <v>0</v>
      </c>
      <c r="K183" s="161" t="s">
        <v>19</v>
      </c>
      <c r="L183" s="166"/>
      <c r="M183" s="167" t="s">
        <v>19</v>
      </c>
      <c r="N183" s="168" t="s">
        <v>42</v>
      </c>
      <c r="P183" s="136">
        <f t="shared" si="31"/>
        <v>0</v>
      </c>
      <c r="Q183" s="136">
        <v>5.1999999999999998E-2</v>
      </c>
      <c r="R183" s="136">
        <f t="shared" si="32"/>
        <v>5.1999999999999998E-2</v>
      </c>
      <c r="S183" s="136">
        <v>0</v>
      </c>
      <c r="T183" s="137">
        <f t="shared" si="33"/>
        <v>0</v>
      </c>
      <c r="AR183" s="138" t="s">
        <v>200</v>
      </c>
      <c r="AT183" s="138" t="s">
        <v>301</v>
      </c>
      <c r="AU183" s="138" t="s">
        <v>79</v>
      </c>
      <c r="AY183" s="17" t="s">
        <v>152</v>
      </c>
      <c r="BE183" s="139">
        <f t="shared" si="34"/>
        <v>0</v>
      </c>
      <c r="BF183" s="139">
        <f t="shared" si="35"/>
        <v>0</v>
      </c>
      <c r="BG183" s="139">
        <f t="shared" si="36"/>
        <v>0</v>
      </c>
      <c r="BH183" s="139">
        <f t="shared" si="37"/>
        <v>0</v>
      </c>
      <c r="BI183" s="139">
        <f t="shared" si="38"/>
        <v>0</v>
      </c>
      <c r="BJ183" s="17" t="s">
        <v>79</v>
      </c>
      <c r="BK183" s="139">
        <f t="shared" si="39"/>
        <v>0</v>
      </c>
      <c r="BL183" s="17" t="s">
        <v>159</v>
      </c>
      <c r="BM183" s="138" t="s">
        <v>2667</v>
      </c>
    </row>
    <row r="184" spans="2:65" s="1" customFormat="1" ht="16.5" customHeight="1">
      <c r="B184" s="32"/>
      <c r="C184" s="127" t="s">
        <v>235</v>
      </c>
      <c r="D184" s="127" t="s">
        <v>154</v>
      </c>
      <c r="E184" s="128" t="s">
        <v>2668</v>
      </c>
      <c r="F184" s="129" t="s">
        <v>2669</v>
      </c>
      <c r="G184" s="130" t="s">
        <v>284</v>
      </c>
      <c r="H184" s="131">
        <v>6</v>
      </c>
      <c r="I184" s="132"/>
      <c r="J184" s="133">
        <f t="shared" si="30"/>
        <v>0</v>
      </c>
      <c r="K184" s="129" t="s">
        <v>19</v>
      </c>
      <c r="L184" s="32"/>
      <c r="M184" s="134" t="s">
        <v>19</v>
      </c>
      <c r="N184" s="135" t="s">
        <v>42</v>
      </c>
      <c r="P184" s="136">
        <f t="shared" si="31"/>
        <v>0</v>
      </c>
      <c r="Q184" s="136">
        <v>0</v>
      </c>
      <c r="R184" s="136">
        <f t="shared" si="32"/>
        <v>0</v>
      </c>
      <c r="S184" s="136">
        <v>0</v>
      </c>
      <c r="T184" s="137">
        <f t="shared" si="33"/>
        <v>0</v>
      </c>
      <c r="AR184" s="138" t="s">
        <v>159</v>
      </c>
      <c r="AT184" s="138" t="s">
        <v>154</v>
      </c>
      <c r="AU184" s="138" t="s">
        <v>79</v>
      </c>
      <c r="AY184" s="17" t="s">
        <v>152</v>
      </c>
      <c r="BE184" s="139">
        <f t="shared" si="34"/>
        <v>0</v>
      </c>
      <c r="BF184" s="139">
        <f t="shared" si="35"/>
        <v>0</v>
      </c>
      <c r="BG184" s="139">
        <f t="shared" si="36"/>
        <v>0</v>
      </c>
      <c r="BH184" s="139">
        <f t="shared" si="37"/>
        <v>0</v>
      </c>
      <c r="BI184" s="139">
        <f t="shared" si="38"/>
        <v>0</v>
      </c>
      <c r="BJ184" s="17" t="s">
        <v>79</v>
      </c>
      <c r="BK184" s="139">
        <f t="shared" si="39"/>
        <v>0</v>
      </c>
      <c r="BL184" s="17" t="s">
        <v>159</v>
      </c>
      <c r="BM184" s="138" t="s">
        <v>1298</v>
      </c>
    </row>
    <row r="185" spans="2:65" s="1" customFormat="1" ht="16.5" customHeight="1">
      <c r="B185" s="32"/>
      <c r="C185" s="159" t="s">
        <v>242</v>
      </c>
      <c r="D185" s="159" t="s">
        <v>301</v>
      </c>
      <c r="E185" s="160" t="s">
        <v>2670</v>
      </c>
      <c r="F185" s="161" t="s">
        <v>2671</v>
      </c>
      <c r="G185" s="162" t="s">
        <v>284</v>
      </c>
      <c r="H185" s="163">
        <v>5</v>
      </c>
      <c r="I185" s="164"/>
      <c r="J185" s="165">
        <f t="shared" si="30"/>
        <v>0</v>
      </c>
      <c r="K185" s="161" t="s">
        <v>19</v>
      </c>
      <c r="L185" s="166"/>
      <c r="M185" s="167" t="s">
        <v>19</v>
      </c>
      <c r="N185" s="168" t="s">
        <v>42</v>
      </c>
      <c r="P185" s="136">
        <f t="shared" si="31"/>
        <v>0</v>
      </c>
      <c r="Q185" s="136">
        <v>5.9999999999999995E-4</v>
      </c>
      <c r="R185" s="136">
        <f t="shared" si="32"/>
        <v>2.9999999999999996E-3</v>
      </c>
      <c r="S185" s="136">
        <v>0</v>
      </c>
      <c r="T185" s="137">
        <f t="shared" si="33"/>
        <v>0</v>
      </c>
      <c r="AR185" s="138" t="s">
        <v>200</v>
      </c>
      <c r="AT185" s="138" t="s">
        <v>301</v>
      </c>
      <c r="AU185" s="138" t="s">
        <v>79</v>
      </c>
      <c r="AY185" s="17" t="s">
        <v>152</v>
      </c>
      <c r="BE185" s="139">
        <f t="shared" si="34"/>
        <v>0</v>
      </c>
      <c r="BF185" s="139">
        <f t="shared" si="35"/>
        <v>0</v>
      </c>
      <c r="BG185" s="139">
        <f t="shared" si="36"/>
        <v>0</v>
      </c>
      <c r="BH185" s="139">
        <f t="shared" si="37"/>
        <v>0</v>
      </c>
      <c r="BI185" s="139">
        <f t="shared" si="38"/>
        <v>0</v>
      </c>
      <c r="BJ185" s="17" t="s">
        <v>79</v>
      </c>
      <c r="BK185" s="139">
        <f t="shared" si="39"/>
        <v>0</v>
      </c>
      <c r="BL185" s="17" t="s">
        <v>159</v>
      </c>
      <c r="BM185" s="138" t="s">
        <v>2672</v>
      </c>
    </row>
    <row r="186" spans="2:65" s="1" customFormat="1" ht="16.5" customHeight="1">
      <c r="B186" s="32"/>
      <c r="C186" s="159" t="s">
        <v>248</v>
      </c>
      <c r="D186" s="159" t="s">
        <v>301</v>
      </c>
      <c r="E186" s="160" t="s">
        <v>2673</v>
      </c>
      <c r="F186" s="161" t="s">
        <v>2674</v>
      </c>
      <c r="G186" s="162" t="s">
        <v>284</v>
      </c>
      <c r="H186" s="163">
        <v>5</v>
      </c>
      <c r="I186" s="164"/>
      <c r="J186" s="165">
        <f t="shared" si="30"/>
        <v>0</v>
      </c>
      <c r="K186" s="161" t="s">
        <v>19</v>
      </c>
      <c r="L186" s="166"/>
      <c r="M186" s="167" t="s">
        <v>19</v>
      </c>
      <c r="N186" s="168" t="s">
        <v>42</v>
      </c>
      <c r="P186" s="136">
        <f t="shared" si="31"/>
        <v>0</v>
      </c>
      <c r="Q186" s="136">
        <v>2.0000000000000001E-4</v>
      </c>
      <c r="R186" s="136">
        <f t="shared" si="32"/>
        <v>1E-3</v>
      </c>
      <c r="S186" s="136">
        <v>0</v>
      </c>
      <c r="T186" s="137">
        <f t="shared" si="33"/>
        <v>0</v>
      </c>
      <c r="AR186" s="138" t="s">
        <v>200</v>
      </c>
      <c r="AT186" s="138" t="s">
        <v>301</v>
      </c>
      <c r="AU186" s="138" t="s">
        <v>79</v>
      </c>
      <c r="AY186" s="17" t="s">
        <v>152</v>
      </c>
      <c r="BE186" s="139">
        <f t="shared" si="34"/>
        <v>0</v>
      </c>
      <c r="BF186" s="139">
        <f t="shared" si="35"/>
        <v>0</v>
      </c>
      <c r="BG186" s="139">
        <f t="shared" si="36"/>
        <v>0</v>
      </c>
      <c r="BH186" s="139">
        <f t="shared" si="37"/>
        <v>0</v>
      </c>
      <c r="BI186" s="139">
        <f t="shared" si="38"/>
        <v>0</v>
      </c>
      <c r="BJ186" s="17" t="s">
        <v>79</v>
      </c>
      <c r="BK186" s="139">
        <f t="shared" si="39"/>
        <v>0</v>
      </c>
      <c r="BL186" s="17" t="s">
        <v>159</v>
      </c>
      <c r="BM186" s="138" t="s">
        <v>2675</v>
      </c>
    </row>
    <row r="187" spans="2:65" s="1" customFormat="1" ht="16.5" customHeight="1">
      <c r="B187" s="32"/>
      <c r="C187" s="127" t="s">
        <v>254</v>
      </c>
      <c r="D187" s="127" t="s">
        <v>154</v>
      </c>
      <c r="E187" s="128" t="s">
        <v>2676</v>
      </c>
      <c r="F187" s="129" t="s">
        <v>2677</v>
      </c>
      <c r="G187" s="130" t="s">
        <v>284</v>
      </c>
      <c r="H187" s="131">
        <v>1</v>
      </c>
      <c r="I187" s="132"/>
      <c r="J187" s="133">
        <f t="shared" si="30"/>
        <v>0</v>
      </c>
      <c r="K187" s="129" t="s">
        <v>19</v>
      </c>
      <c r="L187" s="32"/>
      <c r="M187" s="134" t="s">
        <v>19</v>
      </c>
      <c r="N187" s="135" t="s">
        <v>42</v>
      </c>
      <c r="P187" s="136">
        <f t="shared" si="31"/>
        <v>0</v>
      </c>
      <c r="Q187" s="136">
        <v>1E-3</v>
      </c>
      <c r="R187" s="136">
        <f t="shared" si="32"/>
        <v>1E-3</v>
      </c>
      <c r="S187" s="136">
        <v>0</v>
      </c>
      <c r="T187" s="137">
        <f t="shared" si="33"/>
        <v>0</v>
      </c>
      <c r="AR187" s="138" t="s">
        <v>159</v>
      </c>
      <c r="AT187" s="138" t="s">
        <v>154</v>
      </c>
      <c r="AU187" s="138" t="s">
        <v>79</v>
      </c>
      <c r="AY187" s="17" t="s">
        <v>152</v>
      </c>
      <c r="BE187" s="139">
        <f t="shared" si="34"/>
        <v>0</v>
      </c>
      <c r="BF187" s="139">
        <f t="shared" si="35"/>
        <v>0</v>
      </c>
      <c r="BG187" s="139">
        <f t="shared" si="36"/>
        <v>0</v>
      </c>
      <c r="BH187" s="139">
        <f t="shared" si="37"/>
        <v>0</v>
      </c>
      <c r="BI187" s="139">
        <f t="shared" si="38"/>
        <v>0</v>
      </c>
      <c r="BJ187" s="17" t="s">
        <v>79</v>
      </c>
      <c r="BK187" s="139">
        <f t="shared" si="39"/>
        <v>0</v>
      </c>
      <c r="BL187" s="17" t="s">
        <v>159</v>
      </c>
      <c r="BM187" s="138" t="s">
        <v>1332</v>
      </c>
    </row>
    <row r="188" spans="2:65" s="1" customFormat="1" ht="21.75" customHeight="1">
      <c r="B188" s="32"/>
      <c r="C188" s="127" t="s">
        <v>260</v>
      </c>
      <c r="D188" s="127" t="s">
        <v>154</v>
      </c>
      <c r="E188" s="128" t="s">
        <v>2678</v>
      </c>
      <c r="F188" s="129" t="s">
        <v>2679</v>
      </c>
      <c r="G188" s="130" t="s">
        <v>2635</v>
      </c>
      <c r="H188" s="131">
        <v>6</v>
      </c>
      <c r="I188" s="132"/>
      <c r="J188" s="133">
        <f t="shared" si="30"/>
        <v>0</v>
      </c>
      <c r="K188" s="129" t="s">
        <v>19</v>
      </c>
      <c r="L188" s="32"/>
      <c r="M188" s="134" t="s">
        <v>19</v>
      </c>
      <c r="N188" s="135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159</v>
      </c>
      <c r="AT188" s="138" t="s">
        <v>154</v>
      </c>
      <c r="AU188" s="138" t="s">
        <v>79</v>
      </c>
      <c r="AY188" s="17" t="s">
        <v>152</v>
      </c>
      <c r="BE188" s="139">
        <f t="shared" si="34"/>
        <v>0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7" t="s">
        <v>79</v>
      </c>
      <c r="BK188" s="139">
        <f t="shared" si="39"/>
        <v>0</v>
      </c>
      <c r="BL188" s="17" t="s">
        <v>159</v>
      </c>
      <c r="BM188" s="138" t="s">
        <v>1343</v>
      </c>
    </row>
    <row r="189" spans="2:65" s="1" customFormat="1" ht="16.5" customHeight="1">
      <c r="B189" s="32"/>
      <c r="C189" s="159" t="s">
        <v>267</v>
      </c>
      <c r="D189" s="159" t="s">
        <v>301</v>
      </c>
      <c r="E189" s="160" t="s">
        <v>2680</v>
      </c>
      <c r="F189" s="161" t="s">
        <v>2681</v>
      </c>
      <c r="G189" s="162" t="s">
        <v>284</v>
      </c>
      <c r="H189" s="163">
        <v>5</v>
      </c>
      <c r="I189" s="164"/>
      <c r="J189" s="165">
        <f t="shared" si="30"/>
        <v>0</v>
      </c>
      <c r="K189" s="161" t="s">
        <v>19</v>
      </c>
      <c r="L189" s="166"/>
      <c r="M189" s="167" t="s">
        <v>19</v>
      </c>
      <c r="N189" s="168" t="s">
        <v>42</v>
      </c>
      <c r="P189" s="136">
        <f t="shared" si="31"/>
        <v>0</v>
      </c>
      <c r="Q189" s="136">
        <v>2.5999999999999999E-3</v>
      </c>
      <c r="R189" s="136">
        <f t="shared" si="32"/>
        <v>1.2999999999999999E-2</v>
      </c>
      <c r="S189" s="136">
        <v>0</v>
      </c>
      <c r="T189" s="137">
        <f t="shared" si="33"/>
        <v>0</v>
      </c>
      <c r="AR189" s="138" t="s">
        <v>200</v>
      </c>
      <c r="AT189" s="138" t="s">
        <v>301</v>
      </c>
      <c r="AU189" s="138" t="s">
        <v>79</v>
      </c>
      <c r="AY189" s="17" t="s">
        <v>152</v>
      </c>
      <c r="BE189" s="139">
        <f t="shared" si="34"/>
        <v>0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7" t="s">
        <v>79</v>
      </c>
      <c r="BK189" s="139">
        <f t="shared" si="39"/>
        <v>0</v>
      </c>
      <c r="BL189" s="17" t="s">
        <v>159</v>
      </c>
      <c r="BM189" s="138" t="s">
        <v>2682</v>
      </c>
    </row>
    <row r="190" spans="2:65" s="1" customFormat="1" ht="16.5" customHeight="1">
      <c r="B190" s="32"/>
      <c r="C190" s="159" t="s">
        <v>273</v>
      </c>
      <c r="D190" s="159" t="s">
        <v>301</v>
      </c>
      <c r="E190" s="160" t="s">
        <v>2683</v>
      </c>
      <c r="F190" s="161" t="s">
        <v>2684</v>
      </c>
      <c r="G190" s="162" t="s">
        <v>2666</v>
      </c>
      <c r="H190" s="163">
        <v>5</v>
      </c>
      <c r="I190" s="164"/>
      <c r="J190" s="165">
        <f t="shared" si="30"/>
        <v>0</v>
      </c>
      <c r="K190" s="161" t="s">
        <v>19</v>
      </c>
      <c r="L190" s="166"/>
      <c r="M190" s="167" t="s">
        <v>19</v>
      </c>
      <c r="N190" s="168" t="s">
        <v>42</v>
      </c>
      <c r="P190" s="136">
        <f t="shared" si="31"/>
        <v>0</v>
      </c>
      <c r="Q190" s="136">
        <v>5.9999999999999995E-4</v>
      </c>
      <c r="R190" s="136">
        <f t="shared" si="32"/>
        <v>2.9999999999999996E-3</v>
      </c>
      <c r="S190" s="136">
        <v>0</v>
      </c>
      <c r="T190" s="137">
        <f t="shared" si="33"/>
        <v>0</v>
      </c>
      <c r="AR190" s="138" t="s">
        <v>200</v>
      </c>
      <c r="AT190" s="138" t="s">
        <v>301</v>
      </c>
      <c r="AU190" s="138" t="s">
        <v>79</v>
      </c>
      <c r="AY190" s="17" t="s">
        <v>152</v>
      </c>
      <c r="BE190" s="139">
        <f t="shared" si="34"/>
        <v>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7" t="s">
        <v>79</v>
      </c>
      <c r="BK190" s="139">
        <f t="shared" si="39"/>
        <v>0</v>
      </c>
      <c r="BL190" s="17" t="s">
        <v>159</v>
      </c>
      <c r="BM190" s="138" t="s">
        <v>2685</v>
      </c>
    </row>
    <row r="191" spans="2:65" s="1" customFormat="1" ht="16.5" customHeight="1">
      <c r="B191" s="32"/>
      <c r="C191" s="159" t="s">
        <v>7</v>
      </c>
      <c r="D191" s="159" t="s">
        <v>301</v>
      </c>
      <c r="E191" s="160" t="s">
        <v>2686</v>
      </c>
      <c r="F191" s="161" t="s">
        <v>2687</v>
      </c>
      <c r="G191" s="162" t="s">
        <v>284</v>
      </c>
      <c r="H191" s="163">
        <v>1</v>
      </c>
      <c r="I191" s="164"/>
      <c r="J191" s="165">
        <f t="shared" si="30"/>
        <v>0</v>
      </c>
      <c r="K191" s="161" t="s">
        <v>19</v>
      </c>
      <c r="L191" s="166"/>
      <c r="M191" s="167" t="s">
        <v>19</v>
      </c>
      <c r="N191" s="168" t="s">
        <v>42</v>
      </c>
      <c r="P191" s="136">
        <f t="shared" si="31"/>
        <v>0</v>
      </c>
      <c r="Q191" s="136">
        <v>3.0000000000000001E-3</v>
      </c>
      <c r="R191" s="136">
        <f t="shared" si="32"/>
        <v>3.0000000000000001E-3</v>
      </c>
      <c r="S191" s="136">
        <v>0</v>
      </c>
      <c r="T191" s="137">
        <f t="shared" si="33"/>
        <v>0</v>
      </c>
      <c r="AR191" s="138" t="s">
        <v>200</v>
      </c>
      <c r="AT191" s="138" t="s">
        <v>301</v>
      </c>
      <c r="AU191" s="138" t="s">
        <v>79</v>
      </c>
      <c r="AY191" s="17" t="s">
        <v>152</v>
      </c>
      <c r="BE191" s="139">
        <f t="shared" si="34"/>
        <v>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7" t="s">
        <v>79</v>
      </c>
      <c r="BK191" s="139">
        <f t="shared" si="39"/>
        <v>0</v>
      </c>
      <c r="BL191" s="17" t="s">
        <v>159</v>
      </c>
      <c r="BM191" s="138" t="s">
        <v>2688</v>
      </c>
    </row>
    <row r="192" spans="2:65" s="1" customFormat="1" ht="16.5" customHeight="1">
      <c r="B192" s="32"/>
      <c r="C192" s="127" t="s">
        <v>287</v>
      </c>
      <c r="D192" s="127" t="s">
        <v>154</v>
      </c>
      <c r="E192" s="128" t="s">
        <v>2689</v>
      </c>
      <c r="F192" s="129" t="s">
        <v>2690</v>
      </c>
      <c r="G192" s="130" t="s">
        <v>284</v>
      </c>
      <c r="H192" s="131">
        <v>12</v>
      </c>
      <c r="I192" s="132"/>
      <c r="J192" s="133">
        <f t="shared" si="30"/>
        <v>0</v>
      </c>
      <c r="K192" s="129" t="s">
        <v>19</v>
      </c>
      <c r="L192" s="32"/>
      <c r="M192" s="134" t="s">
        <v>19</v>
      </c>
      <c r="N192" s="135" t="s">
        <v>42</v>
      </c>
      <c r="P192" s="136">
        <f t="shared" si="31"/>
        <v>0</v>
      </c>
      <c r="Q192" s="136">
        <v>1.6666666666666701E-4</v>
      </c>
      <c r="R192" s="136">
        <f t="shared" si="32"/>
        <v>2.0000000000000044E-3</v>
      </c>
      <c r="S192" s="136">
        <v>0</v>
      </c>
      <c r="T192" s="137">
        <f t="shared" si="33"/>
        <v>0</v>
      </c>
      <c r="AR192" s="138" t="s">
        <v>159</v>
      </c>
      <c r="AT192" s="138" t="s">
        <v>154</v>
      </c>
      <c r="AU192" s="138" t="s">
        <v>79</v>
      </c>
      <c r="AY192" s="17" t="s">
        <v>152</v>
      </c>
      <c r="BE192" s="139">
        <f t="shared" si="34"/>
        <v>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7" t="s">
        <v>79</v>
      </c>
      <c r="BK192" s="139">
        <f t="shared" si="39"/>
        <v>0</v>
      </c>
      <c r="BL192" s="17" t="s">
        <v>159</v>
      </c>
      <c r="BM192" s="138" t="s">
        <v>1388</v>
      </c>
    </row>
    <row r="193" spans="2:65" s="1" customFormat="1" ht="16.5" customHeight="1">
      <c r="B193" s="32"/>
      <c r="C193" s="127" t="s">
        <v>294</v>
      </c>
      <c r="D193" s="127" t="s">
        <v>154</v>
      </c>
      <c r="E193" s="128" t="s">
        <v>2691</v>
      </c>
      <c r="F193" s="129" t="s">
        <v>2692</v>
      </c>
      <c r="G193" s="130" t="s">
        <v>284</v>
      </c>
      <c r="H193" s="131">
        <v>2</v>
      </c>
      <c r="I193" s="132"/>
      <c r="J193" s="133">
        <f t="shared" si="30"/>
        <v>0</v>
      </c>
      <c r="K193" s="129" t="s">
        <v>19</v>
      </c>
      <c r="L193" s="32"/>
      <c r="M193" s="134" t="s">
        <v>19</v>
      </c>
      <c r="N193" s="135" t="s">
        <v>42</v>
      </c>
      <c r="P193" s="136">
        <f t="shared" si="31"/>
        <v>0</v>
      </c>
      <c r="Q193" s="136">
        <v>0</v>
      </c>
      <c r="R193" s="136">
        <f t="shared" si="32"/>
        <v>0</v>
      </c>
      <c r="S193" s="136">
        <v>0</v>
      </c>
      <c r="T193" s="137">
        <f t="shared" si="33"/>
        <v>0</v>
      </c>
      <c r="AR193" s="138" t="s">
        <v>159</v>
      </c>
      <c r="AT193" s="138" t="s">
        <v>154</v>
      </c>
      <c r="AU193" s="138" t="s">
        <v>79</v>
      </c>
      <c r="AY193" s="17" t="s">
        <v>152</v>
      </c>
      <c r="BE193" s="139">
        <f t="shared" si="34"/>
        <v>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7" t="s">
        <v>79</v>
      </c>
      <c r="BK193" s="139">
        <f t="shared" si="39"/>
        <v>0</v>
      </c>
      <c r="BL193" s="17" t="s">
        <v>159</v>
      </c>
      <c r="BM193" s="138" t="s">
        <v>1400</v>
      </c>
    </row>
    <row r="194" spans="2:65" s="1" customFormat="1" ht="24.15" customHeight="1">
      <c r="B194" s="32"/>
      <c r="C194" s="159" t="s">
        <v>300</v>
      </c>
      <c r="D194" s="159" t="s">
        <v>301</v>
      </c>
      <c r="E194" s="160" t="s">
        <v>2693</v>
      </c>
      <c r="F194" s="161" t="s">
        <v>2694</v>
      </c>
      <c r="G194" s="162" t="s">
        <v>2524</v>
      </c>
      <c r="H194" s="163">
        <v>2</v>
      </c>
      <c r="I194" s="164"/>
      <c r="J194" s="165">
        <f t="shared" si="30"/>
        <v>0</v>
      </c>
      <c r="K194" s="161" t="s">
        <v>19</v>
      </c>
      <c r="L194" s="166"/>
      <c r="M194" s="167" t="s">
        <v>19</v>
      </c>
      <c r="N194" s="168" t="s">
        <v>42</v>
      </c>
      <c r="P194" s="136">
        <f t="shared" si="31"/>
        <v>0</v>
      </c>
      <c r="Q194" s="136">
        <v>3.0000000000000001E-3</v>
      </c>
      <c r="R194" s="136">
        <f t="shared" si="32"/>
        <v>6.0000000000000001E-3</v>
      </c>
      <c r="S194" s="136">
        <v>0</v>
      </c>
      <c r="T194" s="137">
        <f t="shared" si="33"/>
        <v>0</v>
      </c>
      <c r="AR194" s="138" t="s">
        <v>200</v>
      </c>
      <c r="AT194" s="138" t="s">
        <v>301</v>
      </c>
      <c r="AU194" s="138" t="s">
        <v>79</v>
      </c>
      <c r="AY194" s="17" t="s">
        <v>152</v>
      </c>
      <c r="BE194" s="139">
        <f t="shared" si="34"/>
        <v>0</v>
      </c>
      <c r="BF194" s="139">
        <f t="shared" si="35"/>
        <v>0</v>
      </c>
      <c r="BG194" s="139">
        <f t="shared" si="36"/>
        <v>0</v>
      </c>
      <c r="BH194" s="139">
        <f t="shared" si="37"/>
        <v>0</v>
      </c>
      <c r="BI194" s="139">
        <f t="shared" si="38"/>
        <v>0</v>
      </c>
      <c r="BJ194" s="17" t="s">
        <v>79</v>
      </c>
      <c r="BK194" s="139">
        <f t="shared" si="39"/>
        <v>0</v>
      </c>
      <c r="BL194" s="17" t="s">
        <v>159</v>
      </c>
      <c r="BM194" s="138" t="s">
        <v>2695</v>
      </c>
    </row>
    <row r="195" spans="2:65" s="1" customFormat="1" ht="16.5" customHeight="1">
      <c r="B195" s="32"/>
      <c r="C195" s="127" t="s">
        <v>306</v>
      </c>
      <c r="D195" s="127" t="s">
        <v>154</v>
      </c>
      <c r="E195" s="128" t="s">
        <v>2696</v>
      </c>
      <c r="F195" s="129" t="s">
        <v>2697</v>
      </c>
      <c r="G195" s="130" t="s">
        <v>2635</v>
      </c>
      <c r="H195" s="131">
        <v>2</v>
      </c>
      <c r="I195" s="132"/>
      <c r="J195" s="133">
        <f t="shared" si="30"/>
        <v>0</v>
      </c>
      <c r="K195" s="129" t="s">
        <v>19</v>
      </c>
      <c r="L195" s="32"/>
      <c r="M195" s="134" t="s">
        <v>19</v>
      </c>
      <c r="N195" s="135" t="s">
        <v>42</v>
      </c>
      <c r="P195" s="136">
        <f t="shared" si="31"/>
        <v>0</v>
      </c>
      <c r="Q195" s="136">
        <v>0</v>
      </c>
      <c r="R195" s="136">
        <f t="shared" si="32"/>
        <v>0</v>
      </c>
      <c r="S195" s="136">
        <v>0</v>
      </c>
      <c r="T195" s="137">
        <f t="shared" si="33"/>
        <v>0</v>
      </c>
      <c r="AR195" s="138" t="s">
        <v>159</v>
      </c>
      <c r="AT195" s="138" t="s">
        <v>154</v>
      </c>
      <c r="AU195" s="138" t="s">
        <v>79</v>
      </c>
      <c r="AY195" s="17" t="s">
        <v>152</v>
      </c>
      <c r="BE195" s="139">
        <f t="shared" si="34"/>
        <v>0</v>
      </c>
      <c r="BF195" s="139">
        <f t="shared" si="35"/>
        <v>0</v>
      </c>
      <c r="BG195" s="139">
        <f t="shared" si="36"/>
        <v>0</v>
      </c>
      <c r="BH195" s="139">
        <f t="shared" si="37"/>
        <v>0</v>
      </c>
      <c r="BI195" s="139">
        <f t="shared" si="38"/>
        <v>0</v>
      </c>
      <c r="BJ195" s="17" t="s">
        <v>79</v>
      </c>
      <c r="BK195" s="139">
        <f t="shared" si="39"/>
        <v>0</v>
      </c>
      <c r="BL195" s="17" t="s">
        <v>159</v>
      </c>
      <c r="BM195" s="138" t="s">
        <v>1419</v>
      </c>
    </row>
    <row r="196" spans="2:65" s="1" customFormat="1" ht="16.5" customHeight="1">
      <c r="B196" s="32"/>
      <c r="C196" s="159" t="s">
        <v>314</v>
      </c>
      <c r="D196" s="159" t="s">
        <v>301</v>
      </c>
      <c r="E196" s="160" t="s">
        <v>2698</v>
      </c>
      <c r="F196" s="161" t="s">
        <v>2699</v>
      </c>
      <c r="G196" s="162" t="s">
        <v>284</v>
      </c>
      <c r="H196" s="163">
        <v>2</v>
      </c>
      <c r="I196" s="164"/>
      <c r="J196" s="165">
        <f t="shared" si="30"/>
        <v>0</v>
      </c>
      <c r="K196" s="161" t="s">
        <v>19</v>
      </c>
      <c r="L196" s="166"/>
      <c r="M196" s="167" t="s">
        <v>19</v>
      </c>
      <c r="N196" s="168" t="s">
        <v>42</v>
      </c>
      <c r="P196" s="136">
        <f t="shared" si="31"/>
        <v>0</v>
      </c>
      <c r="Q196" s="136">
        <v>2.5000000000000001E-3</v>
      </c>
      <c r="R196" s="136">
        <f t="shared" si="32"/>
        <v>5.0000000000000001E-3</v>
      </c>
      <c r="S196" s="136">
        <v>0</v>
      </c>
      <c r="T196" s="137">
        <f t="shared" si="33"/>
        <v>0</v>
      </c>
      <c r="AR196" s="138" t="s">
        <v>200</v>
      </c>
      <c r="AT196" s="138" t="s">
        <v>301</v>
      </c>
      <c r="AU196" s="138" t="s">
        <v>79</v>
      </c>
      <c r="AY196" s="17" t="s">
        <v>152</v>
      </c>
      <c r="BE196" s="139">
        <f t="shared" si="34"/>
        <v>0</v>
      </c>
      <c r="BF196" s="139">
        <f t="shared" si="35"/>
        <v>0</v>
      </c>
      <c r="BG196" s="139">
        <f t="shared" si="36"/>
        <v>0</v>
      </c>
      <c r="BH196" s="139">
        <f t="shared" si="37"/>
        <v>0</v>
      </c>
      <c r="BI196" s="139">
        <f t="shared" si="38"/>
        <v>0</v>
      </c>
      <c r="BJ196" s="17" t="s">
        <v>79</v>
      </c>
      <c r="BK196" s="139">
        <f t="shared" si="39"/>
        <v>0</v>
      </c>
      <c r="BL196" s="17" t="s">
        <v>159</v>
      </c>
      <c r="BM196" s="138" t="s">
        <v>2700</v>
      </c>
    </row>
    <row r="197" spans="2:65" s="1" customFormat="1" ht="16.5" customHeight="1">
      <c r="B197" s="32"/>
      <c r="C197" s="159" t="s">
        <v>323</v>
      </c>
      <c r="D197" s="159" t="s">
        <v>301</v>
      </c>
      <c r="E197" s="160" t="s">
        <v>2701</v>
      </c>
      <c r="F197" s="161" t="s">
        <v>2702</v>
      </c>
      <c r="G197" s="162" t="s">
        <v>2666</v>
      </c>
      <c r="H197" s="163">
        <v>2</v>
      </c>
      <c r="I197" s="164"/>
      <c r="J197" s="165">
        <f t="shared" si="30"/>
        <v>0</v>
      </c>
      <c r="K197" s="161" t="s">
        <v>19</v>
      </c>
      <c r="L197" s="166"/>
      <c r="M197" s="167" t="s">
        <v>19</v>
      </c>
      <c r="N197" s="168" t="s">
        <v>42</v>
      </c>
      <c r="P197" s="136">
        <f t="shared" si="31"/>
        <v>0</v>
      </c>
      <c r="Q197" s="136">
        <v>0</v>
      </c>
      <c r="R197" s="136">
        <f t="shared" si="32"/>
        <v>0</v>
      </c>
      <c r="S197" s="136">
        <v>0</v>
      </c>
      <c r="T197" s="137">
        <f t="shared" si="33"/>
        <v>0</v>
      </c>
      <c r="AR197" s="138" t="s">
        <v>200</v>
      </c>
      <c r="AT197" s="138" t="s">
        <v>301</v>
      </c>
      <c r="AU197" s="138" t="s">
        <v>79</v>
      </c>
      <c r="AY197" s="17" t="s">
        <v>152</v>
      </c>
      <c r="BE197" s="139">
        <f t="shared" si="34"/>
        <v>0</v>
      </c>
      <c r="BF197" s="139">
        <f t="shared" si="35"/>
        <v>0</v>
      </c>
      <c r="BG197" s="139">
        <f t="shared" si="36"/>
        <v>0</v>
      </c>
      <c r="BH197" s="139">
        <f t="shared" si="37"/>
        <v>0</v>
      </c>
      <c r="BI197" s="139">
        <f t="shared" si="38"/>
        <v>0</v>
      </c>
      <c r="BJ197" s="17" t="s">
        <v>79</v>
      </c>
      <c r="BK197" s="139">
        <f t="shared" si="39"/>
        <v>0</v>
      </c>
      <c r="BL197" s="17" t="s">
        <v>159</v>
      </c>
      <c r="BM197" s="138" t="s">
        <v>2703</v>
      </c>
    </row>
    <row r="198" spans="2:65" s="1" customFormat="1" ht="16.5" customHeight="1">
      <c r="B198" s="32"/>
      <c r="C198" s="127" t="s">
        <v>329</v>
      </c>
      <c r="D198" s="127" t="s">
        <v>154</v>
      </c>
      <c r="E198" s="128" t="s">
        <v>2704</v>
      </c>
      <c r="F198" s="129" t="s">
        <v>2705</v>
      </c>
      <c r="G198" s="130" t="s">
        <v>284</v>
      </c>
      <c r="H198" s="131">
        <v>1</v>
      </c>
      <c r="I198" s="132"/>
      <c r="J198" s="133">
        <f t="shared" si="30"/>
        <v>0</v>
      </c>
      <c r="K198" s="129" t="s">
        <v>19</v>
      </c>
      <c r="L198" s="32"/>
      <c r="M198" s="134" t="s">
        <v>19</v>
      </c>
      <c r="N198" s="135" t="s">
        <v>42</v>
      </c>
      <c r="P198" s="136">
        <f t="shared" si="31"/>
        <v>0</v>
      </c>
      <c r="Q198" s="136">
        <v>0</v>
      </c>
      <c r="R198" s="136">
        <f t="shared" si="32"/>
        <v>0</v>
      </c>
      <c r="S198" s="136">
        <v>0</v>
      </c>
      <c r="T198" s="137">
        <f t="shared" si="33"/>
        <v>0</v>
      </c>
      <c r="AR198" s="138" t="s">
        <v>159</v>
      </c>
      <c r="AT198" s="138" t="s">
        <v>154</v>
      </c>
      <c r="AU198" s="138" t="s">
        <v>79</v>
      </c>
      <c r="AY198" s="17" t="s">
        <v>152</v>
      </c>
      <c r="BE198" s="139">
        <f t="shared" si="34"/>
        <v>0</v>
      </c>
      <c r="BF198" s="139">
        <f t="shared" si="35"/>
        <v>0</v>
      </c>
      <c r="BG198" s="139">
        <f t="shared" si="36"/>
        <v>0</v>
      </c>
      <c r="BH198" s="139">
        <f t="shared" si="37"/>
        <v>0</v>
      </c>
      <c r="BI198" s="139">
        <f t="shared" si="38"/>
        <v>0</v>
      </c>
      <c r="BJ198" s="17" t="s">
        <v>79</v>
      </c>
      <c r="BK198" s="139">
        <f t="shared" si="39"/>
        <v>0</v>
      </c>
      <c r="BL198" s="17" t="s">
        <v>159</v>
      </c>
      <c r="BM198" s="138" t="s">
        <v>1463</v>
      </c>
    </row>
    <row r="199" spans="2:65" s="1" customFormat="1" ht="24.15" customHeight="1">
      <c r="B199" s="32"/>
      <c r="C199" s="159" t="s">
        <v>335</v>
      </c>
      <c r="D199" s="159" t="s">
        <v>301</v>
      </c>
      <c r="E199" s="160" t="s">
        <v>2706</v>
      </c>
      <c r="F199" s="161" t="s">
        <v>2707</v>
      </c>
      <c r="G199" s="162" t="s">
        <v>284</v>
      </c>
      <c r="H199" s="163">
        <v>1</v>
      </c>
      <c r="I199" s="164"/>
      <c r="J199" s="165">
        <f t="shared" si="30"/>
        <v>0</v>
      </c>
      <c r="K199" s="161" t="s">
        <v>19</v>
      </c>
      <c r="L199" s="166"/>
      <c r="M199" s="167" t="s">
        <v>19</v>
      </c>
      <c r="N199" s="168" t="s">
        <v>42</v>
      </c>
      <c r="P199" s="136">
        <f t="shared" si="31"/>
        <v>0</v>
      </c>
      <c r="Q199" s="136">
        <v>1.4E-2</v>
      </c>
      <c r="R199" s="136">
        <f t="shared" si="32"/>
        <v>1.4E-2</v>
      </c>
      <c r="S199" s="136">
        <v>0</v>
      </c>
      <c r="T199" s="137">
        <f t="shared" si="33"/>
        <v>0</v>
      </c>
      <c r="AR199" s="138" t="s">
        <v>200</v>
      </c>
      <c r="AT199" s="138" t="s">
        <v>301</v>
      </c>
      <c r="AU199" s="138" t="s">
        <v>79</v>
      </c>
      <c r="AY199" s="17" t="s">
        <v>152</v>
      </c>
      <c r="BE199" s="139">
        <f t="shared" si="34"/>
        <v>0</v>
      </c>
      <c r="BF199" s="139">
        <f t="shared" si="35"/>
        <v>0</v>
      </c>
      <c r="BG199" s="139">
        <f t="shared" si="36"/>
        <v>0</v>
      </c>
      <c r="BH199" s="139">
        <f t="shared" si="37"/>
        <v>0</v>
      </c>
      <c r="BI199" s="139">
        <f t="shared" si="38"/>
        <v>0</v>
      </c>
      <c r="BJ199" s="17" t="s">
        <v>79</v>
      </c>
      <c r="BK199" s="139">
        <f t="shared" si="39"/>
        <v>0</v>
      </c>
      <c r="BL199" s="17" t="s">
        <v>159</v>
      </c>
      <c r="BM199" s="138" t="s">
        <v>2708</v>
      </c>
    </row>
    <row r="200" spans="2:65" s="1" customFormat="1" ht="24.15" customHeight="1">
      <c r="B200" s="32"/>
      <c r="C200" s="159" t="s">
        <v>341</v>
      </c>
      <c r="D200" s="159" t="s">
        <v>301</v>
      </c>
      <c r="E200" s="160" t="s">
        <v>2709</v>
      </c>
      <c r="F200" s="161" t="s">
        <v>2710</v>
      </c>
      <c r="G200" s="162" t="s">
        <v>284</v>
      </c>
      <c r="H200" s="163">
        <v>1</v>
      </c>
      <c r="I200" s="164"/>
      <c r="J200" s="165">
        <f t="shared" si="30"/>
        <v>0</v>
      </c>
      <c r="K200" s="161" t="s">
        <v>19</v>
      </c>
      <c r="L200" s="166"/>
      <c r="M200" s="167" t="s">
        <v>19</v>
      </c>
      <c r="N200" s="168" t="s">
        <v>42</v>
      </c>
      <c r="P200" s="136">
        <f t="shared" si="31"/>
        <v>0</v>
      </c>
      <c r="Q200" s="136">
        <v>1E-3</v>
      </c>
      <c r="R200" s="136">
        <f t="shared" si="32"/>
        <v>1E-3</v>
      </c>
      <c r="S200" s="136">
        <v>0</v>
      </c>
      <c r="T200" s="137">
        <f t="shared" si="33"/>
        <v>0</v>
      </c>
      <c r="AR200" s="138" t="s">
        <v>200</v>
      </c>
      <c r="AT200" s="138" t="s">
        <v>301</v>
      </c>
      <c r="AU200" s="138" t="s">
        <v>79</v>
      </c>
      <c r="AY200" s="17" t="s">
        <v>152</v>
      </c>
      <c r="BE200" s="139">
        <f t="shared" si="34"/>
        <v>0</v>
      </c>
      <c r="BF200" s="139">
        <f t="shared" si="35"/>
        <v>0</v>
      </c>
      <c r="BG200" s="139">
        <f t="shared" si="36"/>
        <v>0</v>
      </c>
      <c r="BH200" s="139">
        <f t="shared" si="37"/>
        <v>0</v>
      </c>
      <c r="BI200" s="139">
        <f t="shared" si="38"/>
        <v>0</v>
      </c>
      <c r="BJ200" s="17" t="s">
        <v>79</v>
      </c>
      <c r="BK200" s="139">
        <f t="shared" si="39"/>
        <v>0</v>
      </c>
      <c r="BL200" s="17" t="s">
        <v>159</v>
      </c>
      <c r="BM200" s="138" t="s">
        <v>2711</v>
      </c>
    </row>
    <row r="201" spans="2:65" s="1" customFormat="1" ht="16.5" customHeight="1">
      <c r="B201" s="32"/>
      <c r="C201" s="159" t="s">
        <v>350</v>
      </c>
      <c r="D201" s="159" t="s">
        <v>301</v>
      </c>
      <c r="E201" s="160" t="s">
        <v>2712</v>
      </c>
      <c r="F201" s="161" t="s">
        <v>2713</v>
      </c>
      <c r="G201" s="162" t="s">
        <v>284</v>
      </c>
      <c r="H201" s="163">
        <v>2</v>
      </c>
      <c r="I201" s="164"/>
      <c r="J201" s="165">
        <f t="shared" si="30"/>
        <v>0</v>
      </c>
      <c r="K201" s="161" t="s">
        <v>19</v>
      </c>
      <c r="L201" s="166"/>
      <c r="M201" s="167" t="s">
        <v>19</v>
      </c>
      <c r="N201" s="168" t="s">
        <v>42</v>
      </c>
      <c r="P201" s="136">
        <f t="shared" si="31"/>
        <v>0</v>
      </c>
      <c r="Q201" s="136">
        <v>0</v>
      </c>
      <c r="R201" s="136">
        <f t="shared" si="32"/>
        <v>0</v>
      </c>
      <c r="S201" s="136">
        <v>0</v>
      </c>
      <c r="T201" s="137">
        <f t="shared" si="33"/>
        <v>0</v>
      </c>
      <c r="AR201" s="138" t="s">
        <v>200</v>
      </c>
      <c r="AT201" s="138" t="s">
        <v>301</v>
      </c>
      <c r="AU201" s="138" t="s">
        <v>79</v>
      </c>
      <c r="AY201" s="17" t="s">
        <v>152</v>
      </c>
      <c r="BE201" s="139">
        <f t="shared" si="34"/>
        <v>0</v>
      </c>
      <c r="BF201" s="139">
        <f t="shared" si="35"/>
        <v>0</v>
      </c>
      <c r="BG201" s="139">
        <f t="shared" si="36"/>
        <v>0</v>
      </c>
      <c r="BH201" s="139">
        <f t="shared" si="37"/>
        <v>0</v>
      </c>
      <c r="BI201" s="139">
        <f t="shared" si="38"/>
        <v>0</v>
      </c>
      <c r="BJ201" s="17" t="s">
        <v>79</v>
      </c>
      <c r="BK201" s="139">
        <f t="shared" si="39"/>
        <v>0</v>
      </c>
      <c r="BL201" s="17" t="s">
        <v>159</v>
      </c>
      <c r="BM201" s="138" t="s">
        <v>2714</v>
      </c>
    </row>
    <row r="202" spans="2:65" s="1" customFormat="1" ht="16.5" customHeight="1">
      <c r="B202" s="32"/>
      <c r="C202" s="159" t="s">
        <v>357</v>
      </c>
      <c r="D202" s="159" t="s">
        <v>301</v>
      </c>
      <c r="E202" s="160" t="s">
        <v>2715</v>
      </c>
      <c r="F202" s="161" t="s">
        <v>2716</v>
      </c>
      <c r="G202" s="162" t="s">
        <v>284</v>
      </c>
      <c r="H202" s="163">
        <v>3</v>
      </c>
      <c r="I202" s="164"/>
      <c r="J202" s="165">
        <f t="shared" si="30"/>
        <v>0</v>
      </c>
      <c r="K202" s="161" t="s">
        <v>19</v>
      </c>
      <c r="L202" s="166"/>
      <c r="M202" s="167" t="s">
        <v>19</v>
      </c>
      <c r="N202" s="168" t="s">
        <v>42</v>
      </c>
      <c r="P202" s="136">
        <f t="shared" si="31"/>
        <v>0</v>
      </c>
      <c r="Q202" s="136">
        <v>0</v>
      </c>
      <c r="R202" s="136">
        <f t="shared" si="32"/>
        <v>0</v>
      </c>
      <c r="S202" s="136">
        <v>0</v>
      </c>
      <c r="T202" s="137">
        <f t="shared" si="33"/>
        <v>0</v>
      </c>
      <c r="AR202" s="138" t="s">
        <v>200</v>
      </c>
      <c r="AT202" s="138" t="s">
        <v>301</v>
      </c>
      <c r="AU202" s="138" t="s">
        <v>79</v>
      </c>
      <c r="AY202" s="17" t="s">
        <v>152</v>
      </c>
      <c r="BE202" s="139">
        <f t="shared" si="34"/>
        <v>0</v>
      </c>
      <c r="BF202" s="139">
        <f t="shared" si="35"/>
        <v>0</v>
      </c>
      <c r="BG202" s="139">
        <f t="shared" si="36"/>
        <v>0</v>
      </c>
      <c r="BH202" s="139">
        <f t="shared" si="37"/>
        <v>0</v>
      </c>
      <c r="BI202" s="139">
        <f t="shared" si="38"/>
        <v>0</v>
      </c>
      <c r="BJ202" s="17" t="s">
        <v>79</v>
      </c>
      <c r="BK202" s="139">
        <f t="shared" si="39"/>
        <v>0</v>
      </c>
      <c r="BL202" s="17" t="s">
        <v>159</v>
      </c>
      <c r="BM202" s="138" t="s">
        <v>2717</v>
      </c>
    </row>
    <row r="203" spans="2:65" s="1" customFormat="1" ht="24.15" customHeight="1">
      <c r="B203" s="32"/>
      <c r="C203" s="127" t="s">
        <v>363</v>
      </c>
      <c r="D203" s="127" t="s">
        <v>154</v>
      </c>
      <c r="E203" s="128" t="s">
        <v>2718</v>
      </c>
      <c r="F203" s="129" t="s">
        <v>2719</v>
      </c>
      <c r="G203" s="130" t="s">
        <v>220</v>
      </c>
      <c r="H203" s="131">
        <v>0.214</v>
      </c>
      <c r="I203" s="132"/>
      <c r="J203" s="133">
        <f t="shared" si="30"/>
        <v>0</v>
      </c>
      <c r="K203" s="129" t="s">
        <v>19</v>
      </c>
      <c r="L203" s="32"/>
      <c r="M203" s="180" t="s">
        <v>19</v>
      </c>
      <c r="N203" s="181" t="s">
        <v>42</v>
      </c>
      <c r="O203" s="182"/>
      <c r="P203" s="183">
        <f t="shared" si="31"/>
        <v>0</v>
      </c>
      <c r="Q203" s="183">
        <v>0</v>
      </c>
      <c r="R203" s="183">
        <f t="shared" si="32"/>
        <v>0</v>
      </c>
      <c r="S203" s="183">
        <v>0</v>
      </c>
      <c r="T203" s="184">
        <f t="shared" si="33"/>
        <v>0</v>
      </c>
      <c r="AR203" s="138" t="s">
        <v>159</v>
      </c>
      <c r="AT203" s="138" t="s">
        <v>154</v>
      </c>
      <c r="AU203" s="138" t="s">
        <v>79</v>
      </c>
      <c r="AY203" s="17" t="s">
        <v>152</v>
      </c>
      <c r="BE203" s="139">
        <f t="shared" si="34"/>
        <v>0</v>
      </c>
      <c r="BF203" s="139">
        <f t="shared" si="35"/>
        <v>0</v>
      </c>
      <c r="BG203" s="139">
        <f t="shared" si="36"/>
        <v>0</v>
      </c>
      <c r="BH203" s="139">
        <f t="shared" si="37"/>
        <v>0</v>
      </c>
      <c r="BI203" s="139">
        <f t="shared" si="38"/>
        <v>0</v>
      </c>
      <c r="BJ203" s="17" t="s">
        <v>79</v>
      </c>
      <c r="BK203" s="139">
        <f t="shared" si="39"/>
        <v>0</v>
      </c>
      <c r="BL203" s="17" t="s">
        <v>159</v>
      </c>
      <c r="BM203" s="138" t="s">
        <v>1522</v>
      </c>
    </row>
    <row r="204" spans="2:65" s="1" customFormat="1" ht="6.9" customHeight="1">
      <c r="B204" s="41"/>
      <c r="C204" s="42"/>
      <c r="D204" s="42"/>
      <c r="E204" s="42"/>
      <c r="F204" s="42"/>
      <c r="G204" s="42"/>
      <c r="H204" s="42"/>
      <c r="I204" s="42"/>
      <c r="J204" s="42"/>
      <c r="K204" s="42"/>
      <c r="L204" s="32"/>
    </row>
  </sheetData>
  <sheetProtection algorithmName="SHA-512" hashValue="d5wppOluDgJVqXr9mHA0+PMSHDH2nVwFAhiqVaDH9Y7rugdlbeJqjFGn0aflx53p5VXppVmxTGDoDSwRFy9umg==" saltValue="sLz6Ee1ea8YXOiSlSw54WzBz/uGYfloNrSPn3PZMSMymWhg8hYuWm7235bd85ieSpKr3F4wLPmgHZ+ILQh4jJw==" spinCount="100000" sheet="1" objects="1" scenarios="1" formatColumns="0" formatRows="0" autoFilter="0"/>
  <autoFilter ref="C84:K203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73"/>
  <sheetViews>
    <sheetView showGridLines="0" topLeftCell="A21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87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Stavební úprava pož. zbrojnice Kaznějov</v>
      </c>
      <c r="F7" s="309"/>
      <c r="G7" s="309"/>
      <c r="H7" s="309"/>
      <c r="L7" s="20"/>
    </row>
    <row r="8" spans="2:46" s="1" customFormat="1" ht="12" customHeight="1">
      <c r="B8" s="32"/>
      <c r="D8" s="27" t="s">
        <v>95</v>
      </c>
      <c r="L8" s="32"/>
    </row>
    <row r="9" spans="2:46" s="1" customFormat="1" ht="16.5" customHeight="1">
      <c r="B9" s="32"/>
      <c r="E9" s="298" t="s">
        <v>2720</v>
      </c>
      <c r="F9" s="307"/>
      <c r="G9" s="307"/>
      <c r="H9" s="30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97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2721</v>
      </c>
      <c r="I15" s="27" t="s">
        <v>28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0" t="str">
        <f>'Rekapitulace stavby'!E14</f>
        <v>Vyplň údaj</v>
      </c>
      <c r="F18" s="281"/>
      <c r="G18" s="281"/>
      <c r="H18" s="28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285" t="s">
        <v>19</v>
      </c>
      <c r="F27" s="285"/>
      <c r="G27" s="285"/>
      <c r="H27" s="285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ROUND(J91,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ROUND((SUM(BE91:BE372)),  2)</f>
        <v>0</v>
      </c>
      <c r="I33" s="89">
        <v>0.21</v>
      </c>
      <c r="J33" s="88">
        <f>ROUND(((SUM(BE91:BE372))*I33),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ROUND((SUM(BF91:BF372)),  2)</f>
        <v>0</v>
      </c>
      <c r="I34" s="89">
        <v>0.12</v>
      </c>
      <c r="J34" s="88">
        <f>ROUND(((SUM(BF91:BF372))*I34),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ROUND((SUM(BG91:BG372)),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ROUND((SUM(BH91:BH372)),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ROUND((SUM(BI91:BI372)),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Stavební úprava pož. zbrojnice Kaznějov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95</v>
      </c>
      <c r="L49" s="32"/>
    </row>
    <row r="50" spans="2:47" s="1" customFormat="1" ht="16.5" customHeight="1">
      <c r="B50" s="32"/>
      <c r="E50" s="298" t="str">
        <f>E9</f>
        <v>D.1.5.1 - Vytápění</v>
      </c>
      <c r="F50" s="307"/>
      <c r="G50" s="307"/>
      <c r="H50" s="307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Kaznějov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J91</f>
        <v>0</v>
      </c>
      <c r="L59" s="32"/>
      <c r="AU59" s="17" t="s">
        <v>101</v>
      </c>
    </row>
    <row r="60" spans="2:47" s="8" customFormat="1" ht="24.9" customHeight="1">
      <c r="B60" s="99"/>
      <c r="D60" s="100" t="s">
        <v>112</v>
      </c>
      <c r="E60" s="101"/>
      <c r="F60" s="101"/>
      <c r="G60" s="101"/>
      <c r="H60" s="101"/>
      <c r="I60" s="101"/>
      <c r="J60" s="102">
        <f>J92</f>
        <v>0</v>
      </c>
      <c r="L60" s="99"/>
    </row>
    <row r="61" spans="2:47" s="9" customFormat="1" ht="19.95" customHeight="1">
      <c r="B61" s="103"/>
      <c r="D61" s="104" t="s">
        <v>115</v>
      </c>
      <c r="E61" s="105"/>
      <c r="F61" s="105"/>
      <c r="G61" s="105"/>
      <c r="H61" s="105"/>
      <c r="I61" s="105"/>
      <c r="J61" s="106">
        <f>J93</f>
        <v>0</v>
      </c>
      <c r="L61" s="103"/>
    </row>
    <row r="62" spans="2:47" s="9" customFormat="1" ht="19.95" customHeight="1">
      <c r="B62" s="103"/>
      <c r="D62" s="104" t="s">
        <v>2722</v>
      </c>
      <c r="E62" s="105"/>
      <c r="F62" s="105"/>
      <c r="G62" s="105"/>
      <c r="H62" s="105"/>
      <c r="I62" s="105"/>
      <c r="J62" s="106">
        <f>J107</f>
        <v>0</v>
      </c>
      <c r="L62" s="103"/>
    </row>
    <row r="63" spans="2:47" s="9" customFormat="1" ht="19.95" customHeight="1">
      <c r="B63" s="103"/>
      <c r="D63" s="104" t="s">
        <v>2723</v>
      </c>
      <c r="E63" s="105"/>
      <c r="F63" s="105"/>
      <c r="G63" s="105"/>
      <c r="H63" s="105"/>
      <c r="I63" s="105"/>
      <c r="J63" s="106">
        <f>J112</f>
        <v>0</v>
      </c>
      <c r="L63" s="103"/>
    </row>
    <row r="64" spans="2:47" s="9" customFormat="1" ht="19.95" customHeight="1">
      <c r="B64" s="103"/>
      <c r="D64" s="104" t="s">
        <v>2724</v>
      </c>
      <c r="E64" s="105"/>
      <c r="F64" s="105"/>
      <c r="G64" s="105"/>
      <c r="H64" s="105"/>
      <c r="I64" s="105"/>
      <c r="J64" s="106">
        <f>J135</f>
        <v>0</v>
      </c>
      <c r="L64" s="103"/>
    </row>
    <row r="65" spans="2:12" s="9" customFormat="1" ht="19.95" customHeight="1">
      <c r="B65" s="103"/>
      <c r="D65" s="104" t="s">
        <v>2725</v>
      </c>
      <c r="E65" s="105"/>
      <c r="F65" s="105"/>
      <c r="G65" s="105"/>
      <c r="H65" s="105"/>
      <c r="I65" s="105"/>
      <c r="J65" s="106">
        <f>J159</f>
        <v>0</v>
      </c>
      <c r="L65" s="103"/>
    </row>
    <row r="66" spans="2:12" s="9" customFormat="1" ht="19.95" customHeight="1">
      <c r="B66" s="103"/>
      <c r="D66" s="104" t="s">
        <v>2726</v>
      </c>
      <c r="E66" s="105"/>
      <c r="F66" s="105"/>
      <c r="G66" s="105"/>
      <c r="H66" s="105"/>
      <c r="I66" s="105"/>
      <c r="J66" s="106">
        <f>J210</f>
        <v>0</v>
      </c>
      <c r="L66" s="103"/>
    </row>
    <row r="67" spans="2:12" s="9" customFormat="1" ht="19.95" customHeight="1">
      <c r="B67" s="103"/>
      <c r="D67" s="104" t="s">
        <v>2727</v>
      </c>
      <c r="E67" s="105"/>
      <c r="F67" s="105"/>
      <c r="G67" s="105"/>
      <c r="H67" s="105"/>
      <c r="I67" s="105"/>
      <c r="J67" s="106">
        <f>J309</f>
        <v>0</v>
      </c>
      <c r="L67" s="103"/>
    </row>
    <row r="68" spans="2:12" s="9" customFormat="1" ht="19.95" customHeight="1">
      <c r="B68" s="103"/>
      <c r="D68" s="104" t="s">
        <v>128</v>
      </c>
      <c r="E68" s="105"/>
      <c r="F68" s="105"/>
      <c r="G68" s="105"/>
      <c r="H68" s="105"/>
      <c r="I68" s="105"/>
      <c r="J68" s="106">
        <f>J350</f>
        <v>0</v>
      </c>
      <c r="L68" s="103"/>
    </row>
    <row r="69" spans="2:12" s="8" customFormat="1" ht="24.9" customHeight="1">
      <c r="B69" s="99"/>
      <c r="D69" s="100" t="s">
        <v>130</v>
      </c>
      <c r="E69" s="101"/>
      <c r="F69" s="101"/>
      <c r="G69" s="101"/>
      <c r="H69" s="101"/>
      <c r="I69" s="101"/>
      <c r="J69" s="102">
        <f>J360</f>
        <v>0</v>
      </c>
      <c r="L69" s="99"/>
    </row>
    <row r="70" spans="2:12" s="9" customFormat="1" ht="19.95" customHeight="1">
      <c r="B70" s="103"/>
      <c r="D70" s="104" t="s">
        <v>2728</v>
      </c>
      <c r="E70" s="105"/>
      <c r="F70" s="105"/>
      <c r="G70" s="105"/>
      <c r="H70" s="105"/>
      <c r="I70" s="105"/>
      <c r="J70" s="106">
        <f>J361</f>
        <v>0</v>
      </c>
      <c r="L70" s="103"/>
    </row>
    <row r="71" spans="2:12" s="8" customFormat="1" ht="24.9" customHeight="1">
      <c r="B71" s="99"/>
      <c r="D71" s="100" t="s">
        <v>2729</v>
      </c>
      <c r="E71" s="101"/>
      <c r="F71" s="101"/>
      <c r="G71" s="101"/>
      <c r="H71" s="101"/>
      <c r="I71" s="101"/>
      <c r="J71" s="102">
        <f>J363</f>
        <v>0</v>
      </c>
      <c r="L71" s="99"/>
    </row>
    <row r="72" spans="2:12" s="1" customFormat="1" ht="21.75" customHeight="1">
      <c r="B72" s="32"/>
      <c r="L72" s="32"/>
    </row>
    <row r="73" spans="2:12" s="1" customFormat="1" ht="6.9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4.9" customHeight="1">
      <c r="B78" s="32"/>
      <c r="C78" s="21" t="s">
        <v>137</v>
      </c>
      <c r="L78" s="32"/>
    </row>
    <row r="79" spans="2:12" s="1" customFormat="1" ht="6.9" customHeight="1">
      <c r="B79" s="32"/>
      <c r="L79" s="32"/>
    </row>
    <row r="80" spans="2:12" s="1" customFormat="1" ht="12" customHeight="1">
      <c r="B80" s="32"/>
      <c r="C80" s="27" t="s">
        <v>16</v>
      </c>
      <c r="L80" s="32"/>
    </row>
    <row r="81" spans="2:65" s="1" customFormat="1" ht="16.5" customHeight="1">
      <c r="B81" s="32"/>
      <c r="E81" s="308" t="str">
        <f>E7</f>
        <v>Stavební úprava pož. zbrojnice Kaznějov</v>
      </c>
      <c r="F81" s="309"/>
      <c r="G81" s="309"/>
      <c r="H81" s="309"/>
      <c r="L81" s="32"/>
    </row>
    <row r="82" spans="2:65" s="1" customFormat="1" ht="12" customHeight="1">
      <c r="B82" s="32"/>
      <c r="C82" s="27" t="s">
        <v>95</v>
      </c>
      <c r="L82" s="32"/>
    </row>
    <row r="83" spans="2:65" s="1" customFormat="1" ht="16.5" customHeight="1">
      <c r="B83" s="32"/>
      <c r="E83" s="298" t="str">
        <f>E9</f>
        <v>D.1.5.1 - Vytápění</v>
      </c>
      <c r="F83" s="307"/>
      <c r="G83" s="307"/>
      <c r="H83" s="307"/>
      <c r="L83" s="32"/>
    </row>
    <row r="84" spans="2:65" s="1" customFormat="1" ht="6.9" customHeight="1">
      <c r="B84" s="32"/>
      <c r="L84" s="32"/>
    </row>
    <row r="85" spans="2:65" s="1" customFormat="1" ht="12" customHeight="1">
      <c r="B85" s="32"/>
      <c r="C85" s="27" t="s">
        <v>21</v>
      </c>
      <c r="F85" s="25" t="str">
        <f>F12</f>
        <v>Kaznějov</v>
      </c>
      <c r="I85" s="27" t="s">
        <v>23</v>
      </c>
      <c r="J85" s="49" t="str">
        <f>IF(J12="","",J12)</f>
        <v>2. 4. 2024</v>
      </c>
      <c r="L85" s="32"/>
    </row>
    <row r="86" spans="2:65" s="1" customFormat="1" ht="6.9" customHeight="1">
      <c r="B86" s="32"/>
      <c r="L86" s="32"/>
    </row>
    <row r="87" spans="2:65" s="1" customFormat="1" ht="15.15" customHeight="1">
      <c r="B87" s="32"/>
      <c r="C87" s="27" t="s">
        <v>25</v>
      </c>
      <c r="F87" s="25" t="str">
        <f>E15</f>
        <v>Město Kaznějov</v>
      </c>
      <c r="I87" s="27" t="s">
        <v>31</v>
      </c>
      <c r="J87" s="30" t="str">
        <f>E21</f>
        <v>Radim Hucl</v>
      </c>
      <c r="L87" s="32"/>
    </row>
    <row r="88" spans="2:65" s="1" customFormat="1" ht="15.15" customHeight="1">
      <c r="B88" s="32"/>
      <c r="C88" s="27" t="s">
        <v>29</v>
      </c>
      <c r="F88" s="25" t="str">
        <f>IF(E18="","",E18)</f>
        <v>Vyplň údaj</v>
      </c>
      <c r="I88" s="27" t="s">
        <v>34</v>
      </c>
      <c r="J88" s="30" t="str">
        <f>E24</f>
        <v xml:space="preserve"> </v>
      </c>
      <c r="L88" s="32"/>
    </row>
    <row r="89" spans="2:65" s="1" customFormat="1" ht="10.35" customHeight="1">
      <c r="B89" s="32"/>
      <c r="L89" s="32"/>
    </row>
    <row r="90" spans="2:65" s="10" customFormat="1" ht="29.25" customHeight="1">
      <c r="B90" s="107"/>
      <c r="C90" s="108" t="s">
        <v>138</v>
      </c>
      <c r="D90" s="109" t="s">
        <v>56</v>
      </c>
      <c r="E90" s="109" t="s">
        <v>52</v>
      </c>
      <c r="F90" s="109" t="s">
        <v>53</v>
      </c>
      <c r="G90" s="109" t="s">
        <v>139</v>
      </c>
      <c r="H90" s="109" t="s">
        <v>140</v>
      </c>
      <c r="I90" s="109" t="s">
        <v>141</v>
      </c>
      <c r="J90" s="109" t="s">
        <v>100</v>
      </c>
      <c r="K90" s="110" t="s">
        <v>142</v>
      </c>
      <c r="L90" s="107"/>
      <c r="M90" s="56" t="s">
        <v>19</v>
      </c>
      <c r="N90" s="57" t="s">
        <v>41</v>
      </c>
      <c r="O90" s="57" t="s">
        <v>143</v>
      </c>
      <c r="P90" s="57" t="s">
        <v>144</v>
      </c>
      <c r="Q90" s="57" t="s">
        <v>145</v>
      </c>
      <c r="R90" s="57" t="s">
        <v>146</v>
      </c>
      <c r="S90" s="57" t="s">
        <v>147</v>
      </c>
      <c r="T90" s="58" t="s">
        <v>148</v>
      </c>
    </row>
    <row r="91" spans="2:65" s="1" customFormat="1" ht="22.8" customHeight="1">
      <c r="B91" s="32"/>
      <c r="C91" s="61" t="s">
        <v>149</v>
      </c>
      <c r="J91" s="111">
        <f>BK91</f>
        <v>0</v>
      </c>
      <c r="L91" s="32"/>
      <c r="M91" s="59"/>
      <c r="N91" s="50"/>
      <c r="O91" s="50"/>
      <c r="P91" s="112">
        <f>P92+P360+P363</f>
        <v>0</v>
      </c>
      <c r="Q91" s="50"/>
      <c r="R91" s="112">
        <f>R92+R360+R363</f>
        <v>2.8782141650999997</v>
      </c>
      <c r="S91" s="50"/>
      <c r="T91" s="113">
        <f>T92+T360+T363</f>
        <v>0</v>
      </c>
      <c r="AT91" s="17" t="s">
        <v>70</v>
      </c>
      <c r="AU91" s="17" t="s">
        <v>101</v>
      </c>
      <c r="BK91" s="114">
        <f>BK92+BK360+BK363</f>
        <v>0</v>
      </c>
    </row>
    <row r="92" spans="2:65" s="11" customFormat="1" ht="25.95" customHeight="1">
      <c r="B92" s="115"/>
      <c r="D92" s="116" t="s">
        <v>70</v>
      </c>
      <c r="E92" s="117" t="s">
        <v>1192</v>
      </c>
      <c r="F92" s="117" t="s">
        <v>1193</v>
      </c>
      <c r="I92" s="118"/>
      <c r="J92" s="119">
        <f>BK92</f>
        <v>0</v>
      </c>
      <c r="L92" s="115"/>
      <c r="M92" s="120"/>
      <c r="P92" s="121">
        <f>P93+P107+P112+P135+P159+P210+P309+P350</f>
        <v>0</v>
      </c>
      <c r="R92" s="121">
        <f>R93+R107+R112+R135+R159+R210+R309+R350</f>
        <v>2.8782141650999997</v>
      </c>
      <c r="T92" s="122">
        <f>T93+T107+T112+T135+T159+T210+T309+T350</f>
        <v>0</v>
      </c>
      <c r="AR92" s="116" t="s">
        <v>81</v>
      </c>
      <c r="AT92" s="123" t="s">
        <v>70</v>
      </c>
      <c r="AU92" s="123" t="s">
        <v>71</v>
      </c>
      <c r="AY92" s="116" t="s">
        <v>152</v>
      </c>
      <c r="BK92" s="124">
        <f>BK93+BK107+BK112+BK135+BK159+BK210+BK309+BK350</f>
        <v>0</v>
      </c>
    </row>
    <row r="93" spans="2:65" s="11" customFormat="1" ht="22.8" customHeight="1">
      <c r="B93" s="115"/>
      <c r="D93" s="116" t="s">
        <v>70</v>
      </c>
      <c r="E93" s="125" t="s">
        <v>1247</v>
      </c>
      <c r="F93" s="125" t="s">
        <v>1248</v>
      </c>
      <c r="I93" s="118"/>
      <c r="J93" s="126">
        <f>BK93</f>
        <v>0</v>
      </c>
      <c r="L93" s="115"/>
      <c r="M93" s="120"/>
      <c r="P93" s="121">
        <f>SUM(P94:P106)</f>
        <v>0</v>
      </c>
      <c r="R93" s="121">
        <f>SUM(R94:R106)</f>
        <v>4.3450000000000003E-2</v>
      </c>
      <c r="T93" s="122">
        <f>SUM(T94:T106)</f>
        <v>0</v>
      </c>
      <c r="AR93" s="116" t="s">
        <v>81</v>
      </c>
      <c r="AT93" s="123" t="s">
        <v>70</v>
      </c>
      <c r="AU93" s="123" t="s">
        <v>79</v>
      </c>
      <c r="AY93" s="116" t="s">
        <v>152</v>
      </c>
      <c r="BK93" s="124">
        <f>SUM(BK94:BK106)</f>
        <v>0</v>
      </c>
    </row>
    <row r="94" spans="2:65" s="1" customFormat="1" ht="37.799999999999997" customHeight="1">
      <c r="B94" s="32"/>
      <c r="C94" s="127" t="s">
        <v>79</v>
      </c>
      <c r="D94" s="127" t="s">
        <v>154</v>
      </c>
      <c r="E94" s="128" t="s">
        <v>2730</v>
      </c>
      <c r="F94" s="129" t="s">
        <v>2731</v>
      </c>
      <c r="G94" s="130" t="s">
        <v>344</v>
      </c>
      <c r="H94" s="131">
        <v>285</v>
      </c>
      <c r="I94" s="132"/>
      <c r="J94" s="133">
        <f>ROUND(I94*H94,2)</f>
        <v>0</v>
      </c>
      <c r="K94" s="129" t="s">
        <v>158</v>
      </c>
      <c r="L94" s="32"/>
      <c r="M94" s="134" t="s">
        <v>19</v>
      </c>
      <c r="N94" s="135" t="s">
        <v>42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248</v>
      </c>
      <c r="AT94" s="138" t="s">
        <v>154</v>
      </c>
      <c r="AU94" s="138" t="s">
        <v>81</v>
      </c>
      <c r="AY94" s="17" t="s">
        <v>152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79</v>
      </c>
      <c r="BK94" s="139">
        <f>ROUND(I94*H94,2)</f>
        <v>0</v>
      </c>
      <c r="BL94" s="17" t="s">
        <v>248</v>
      </c>
      <c r="BM94" s="138" t="s">
        <v>2732</v>
      </c>
    </row>
    <row r="95" spans="2:65" s="1" customFormat="1">
      <c r="B95" s="32"/>
      <c r="D95" s="140" t="s">
        <v>161</v>
      </c>
      <c r="F95" s="141" t="s">
        <v>2733</v>
      </c>
      <c r="I95" s="142"/>
      <c r="L95" s="32"/>
      <c r="M95" s="143"/>
      <c r="T95" s="53"/>
      <c r="AT95" s="17" t="s">
        <v>161</v>
      </c>
      <c r="AU95" s="17" t="s">
        <v>81</v>
      </c>
    </row>
    <row r="96" spans="2:65" s="12" customFormat="1">
      <c r="B96" s="144"/>
      <c r="D96" s="145" t="s">
        <v>163</v>
      </c>
      <c r="E96" s="146" t="s">
        <v>19</v>
      </c>
      <c r="F96" s="147" t="s">
        <v>2734</v>
      </c>
      <c r="H96" s="148">
        <v>285</v>
      </c>
      <c r="I96" s="149"/>
      <c r="L96" s="144"/>
      <c r="M96" s="150"/>
      <c r="T96" s="151"/>
      <c r="AT96" s="146" t="s">
        <v>163</v>
      </c>
      <c r="AU96" s="146" t="s">
        <v>81</v>
      </c>
      <c r="AV96" s="12" t="s">
        <v>81</v>
      </c>
      <c r="AW96" s="12" t="s">
        <v>33</v>
      </c>
      <c r="AX96" s="12" t="s">
        <v>79</v>
      </c>
      <c r="AY96" s="146" t="s">
        <v>152</v>
      </c>
    </row>
    <row r="97" spans="2:65" s="1" customFormat="1" ht="24.15" customHeight="1">
      <c r="B97" s="32"/>
      <c r="C97" s="159" t="s">
        <v>81</v>
      </c>
      <c r="D97" s="159" t="s">
        <v>301</v>
      </c>
      <c r="E97" s="160" t="s">
        <v>2735</v>
      </c>
      <c r="F97" s="161" t="s">
        <v>2736</v>
      </c>
      <c r="G97" s="162" t="s">
        <v>344</v>
      </c>
      <c r="H97" s="163">
        <v>125</v>
      </c>
      <c r="I97" s="164"/>
      <c r="J97" s="165">
        <f>ROUND(I97*H97,2)</f>
        <v>0</v>
      </c>
      <c r="K97" s="161" t="s">
        <v>158</v>
      </c>
      <c r="L97" s="166"/>
      <c r="M97" s="167" t="s">
        <v>19</v>
      </c>
      <c r="N97" s="168" t="s">
        <v>42</v>
      </c>
      <c r="P97" s="136">
        <f>O97*H97</f>
        <v>0</v>
      </c>
      <c r="Q97" s="136">
        <v>1.1E-4</v>
      </c>
      <c r="R97" s="136">
        <f>Q97*H97</f>
        <v>1.375E-2</v>
      </c>
      <c r="S97" s="136">
        <v>0</v>
      </c>
      <c r="T97" s="137">
        <f>S97*H97</f>
        <v>0</v>
      </c>
      <c r="AR97" s="138" t="s">
        <v>357</v>
      </c>
      <c r="AT97" s="138" t="s">
        <v>301</v>
      </c>
      <c r="AU97" s="138" t="s">
        <v>81</v>
      </c>
      <c r="AY97" s="17" t="s">
        <v>152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79</v>
      </c>
      <c r="BK97" s="139">
        <f>ROUND(I97*H97,2)</f>
        <v>0</v>
      </c>
      <c r="BL97" s="17" t="s">
        <v>248</v>
      </c>
      <c r="BM97" s="138" t="s">
        <v>2737</v>
      </c>
    </row>
    <row r="98" spans="2:65" s="12" customFormat="1">
      <c r="B98" s="144"/>
      <c r="D98" s="145" t="s">
        <v>163</v>
      </c>
      <c r="E98" s="146" t="s">
        <v>19</v>
      </c>
      <c r="F98" s="147" t="s">
        <v>929</v>
      </c>
      <c r="H98" s="148">
        <v>125</v>
      </c>
      <c r="I98" s="149"/>
      <c r="L98" s="144"/>
      <c r="M98" s="150"/>
      <c r="T98" s="151"/>
      <c r="AT98" s="146" t="s">
        <v>163</v>
      </c>
      <c r="AU98" s="146" t="s">
        <v>81</v>
      </c>
      <c r="AV98" s="12" t="s">
        <v>81</v>
      </c>
      <c r="AW98" s="12" t="s">
        <v>33</v>
      </c>
      <c r="AX98" s="12" t="s">
        <v>79</v>
      </c>
      <c r="AY98" s="146" t="s">
        <v>152</v>
      </c>
    </row>
    <row r="99" spans="2:65" s="1" customFormat="1" ht="24.15" customHeight="1">
      <c r="B99" s="32"/>
      <c r="C99" s="159" t="s">
        <v>170</v>
      </c>
      <c r="D99" s="159" t="s">
        <v>301</v>
      </c>
      <c r="E99" s="160" t="s">
        <v>2738</v>
      </c>
      <c r="F99" s="161" t="s">
        <v>2739</v>
      </c>
      <c r="G99" s="162" t="s">
        <v>344</v>
      </c>
      <c r="H99" s="163">
        <v>70</v>
      </c>
      <c r="I99" s="164"/>
      <c r="J99" s="165">
        <f>ROUND(I99*H99,2)</f>
        <v>0</v>
      </c>
      <c r="K99" s="161" t="s">
        <v>158</v>
      </c>
      <c r="L99" s="166"/>
      <c r="M99" s="167" t="s">
        <v>19</v>
      </c>
      <c r="N99" s="168" t="s">
        <v>42</v>
      </c>
      <c r="P99" s="136">
        <f>O99*H99</f>
        <v>0</v>
      </c>
      <c r="Q99" s="136">
        <v>1.2E-4</v>
      </c>
      <c r="R99" s="136">
        <f>Q99*H99</f>
        <v>8.3999999999999995E-3</v>
      </c>
      <c r="S99" s="136">
        <v>0</v>
      </c>
      <c r="T99" s="137">
        <f>S99*H99</f>
        <v>0</v>
      </c>
      <c r="AR99" s="138" t="s">
        <v>357</v>
      </c>
      <c r="AT99" s="138" t="s">
        <v>301</v>
      </c>
      <c r="AU99" s="138" t="s">
        <v>81</v>
      </c>
      <c r="AY99" s="17" t="s">
        <v>152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79</v>
      </c>
      <c r="BK99" s="139">
        <f>ROUND(I99*H99,2)</f>
        <v>0</v>
      </c>
      <c r="BL99" s="17" t="s">
        <v>248</v>
      </c>
      <c r="BM99" s="138" t="s">
        <v>2740</v>
      </c>
    </row>
    <row r="100" spans="2:65" s="12" customFormat="1">
      <c r="B100" s="144"/>
      <c r="D100" s="145" t="s">
        <v>163</v>
      </c>
      <c r="E100" s="146" t="s">
        <v>19</v>
      </c>
      <c r="F100" s="147" t="s">
        <v>605</v>
      </c>
      <c r="H100" s="148">
        <v>70</v>
      </c>
      <c r="I100" s="149"/>
      <c r="L100" s="144"/>
      <c r="M100" s="150"/>
      <c r="T100" s="151"/>
      <c r="AT100" s="146" t="s">
        <v>163</v>
      </c>
      <c r="AU100" s="146" t="s">
        <v>81</v>
      </c>
      <c r="AV100" s="12" t="s">
        <v>81</v>
      </c>
      <c r="AW100" s="12" t="s">
        <v>33</v>
      </c>
      <c r="AX100" s="12" t="s">
        <v>79</v>
      </c>
      <c r="AY100" s="146" t="s">
        <v>152</v>
      </c>
    </row>
    <row r="101" spans="2:65" s="1" customFormat="1" ht="24.15" customHeight="1">
      <c r="B101" s="32"/>
      <c r="C101" s="159" t="s">
        <v>159</v>
      </c>
      <c r="D101" s="159" t="s">
        <v>301</v>
      </c>
      <c r="E101" s="160" t="s">
        <v>2741</v>
      </c>
      <c r="F101" s="161" t="s">
        <v>2742</v>
      </c>
      <c r="G101" s="162" t="s">
        <v>344</v>
      </c>
      <c r="H101" s="163">
        <v>75</v>
      </c>
      <c r="I101" s="164"/>
      <c r="J101" s="165">
        <f>ROUND(I101*H101,2)</f>
        <v>0</v>
      </c>
      <c r="K101" s="161" t="s">
        <v>158</v>
      </c>
      <c r="L101" s="166"/>
      <c r="M101" s="167" t="s">
        <v>19</v>
      </c>
      <c r="N101" s="168" t="s">
        <v>42</v>
      </c>
      <c r="P101" s="136">
        <f>O101*H101</f>
        <v>0</v>
      </c>
      <c r="Q101" s="136">
        <v>1.3999999999999999E-4</v>
      </c>
      <c r="R101" s="136">
        <f>Q101*H101</f>
        <v>1.0499999999999999E-2</v>
      </c>
      <c r="S101" s="136">
        <v>0</v>
      </c>
      <c r="T101" s="137">
        <f>S101*H101</f>
        <v>0</v>
      </c>
      <c r="AR101" s="138" t="s">
        <v>357</v>
      </c>
      <c r="AT101" s="138" t="s">
        <v>301</v>
      </c>
      <c r="AU101" s="138" t="s">
        <v>81</v>
      </c>
      <c r="AY101" s="17" t="s">
        <v>152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7" t="s">
        <v>79</v>
      </c>
      <c r="BK101" s="139">
        <f>ROUND(I101*H101,2)</f>
        <v>0</v>
      </c>
      <c r="BL101" s="17" t="s">
        <v>248</v>
      </c>
      <c r="BM101" s="138" t="s">
        <v>2743</v>
      </c>
    </row>
    <row r="102" spans="2:65" s="12" customFormat="1">
      <c r="B102" s="144"/>
      <c r="D102" s="145" t="s">
        <v>163</v>
      </c>
      <c r="E102" s="146" t="s">
        <v>19</v>
      </c>
      <c r="F102" s="147" t="s">
        <v>636</v>
      </c>
      <c r="H102" s="148">
        <v>75</v>
      </c>
      <c r="I102" s="149"/>
      <c r="L102" s="144"/>
      <c r="M102" s="150"/>
      <c r="T102" s="151"/>
      <c r="AT102" s="146" t="s">
        <v>163</v>
      </c>
      <c r="AU102" s="146" t="s">
        <v>81</v>
      </c>
      <c r="AV102" s="12" t="s">
        <v>81</v>
      </c>
      <c r="AW102" s="12" t="s">
        <v>33</v>
      </c>
      <c r="AX102" s="12" t="s">
        <v>79</v>
      </c>
      <c r="AY102" s="146" t="s">
        <v>152</v>
      </c>
    </row>
    <row r="103" spans="2:65" s="1" customFormat="1" ht="24.15" customHeight="1">
      <c r="B103" s="32"/>
      <c r="C103" s="159" t="s">
        <v>182</v>
      </c>
      <c r="D103" s="159" t="s">
        <v>301</v>
      </c>
      <c r="E103" s="160" t="s">
        <v>2744</v>
      </c>
      <c r="F103" s="161" t="s">
        <v>2745</v>
      </c>
      <c r="G103" s="162" t="s">
        <v>344</v>
      </c>
      <c r="H103" s="163">
        <v>15</v>
      </c>
      <c r="I103" s="164"/>
      <c r="J103" s="165">
        <f>ROUND(I103*H103,2)</f>
        <v>0</v>
      </c>
      <c r="K103" s="161" t="s">
        <v>158</v>
      </c>
      <c r="L103" s="166"/>
      <c r="M103" s="167" t="s">
        <v>19</v>
      </c>
      <c r="N103" s="168" t="s">
        <v>42</v>
      </c>
      <c r="P103" s="136">
        <f>O103*H103</f>
        <v>0</v>
      </c>
      <c r="Q103" s="136">
        <v>7.2000000000000005E-4</v>
      </c>
      <c r="R103" s="136">
        <f>Q103*H103</f>
        <v>1.0800000000000001E-2</v>
      </c>
      <c r="S103" s="136">
        <v>0</v>
      </c>
      <c r="T103" s="137">
        <f>S103*H103</f>
        <v>0</v>
      </c>
      <c r="AR103" s="138" t="s">
        <v>357</v>
      </c>
      <c r="AT103" s="138" t="s">
        <v>301</v>
      </c>
      <c r="AU103" s="138" t="s">
        <v>81</v>
      </c>
      <c r="AY103" s="17" t="s">
        <v>152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7" t="s">
        <v>79</v>
      </c>
      <c r="BK103" s="139">
        <f>ROUND(I103*H103,2)</f>
        <v>0</v>
      </c>
      <c r="BL103" s="17" t="s">
        <v>248</v>
      </c>
      <c r="BM103" s="138" t="s">
        <v>2746</v>
      </c>
    </row>
    <row r="104" spans="2:65" s="12" customFormat="1">
      <c r="B104" s="144"/>
      <c r="D104" s="145" t="s">
        <v>163</v>
      </c>
      <c r="E104" s="146" t="s">
        <v>19</v>
      </c>
      <c r="F104" s="147" t="s">
        <v>242</v>
      </c>
      <c r="H104" s="148">
        <v>15</v>
      </c>
      <c r="I104" s="149"/>
      <c r="L104" s="144"/>
      <c r="M104" s="150"/>
      <c r="T104" s="151"/>
      <c r="AT104" s="146" t="s">
        <v>163</v>
      </c>
      <c r="AU104" s="146" t="s">
        <v>81</v>
      </c>
      <c r="AV104" s="12" t="s">
        <v>81</v>
      </c>
      <c r="AW104" s="12" t="s">
        <v>33</v>
      </c>
      <c r="AX104" s="12" t="s">
        <v>79</v>
      </c>
      <c r="AY104" s="146" t="s">
        <v>152</v>
      </c>
    </row>
    <row r="105" spans="2:65" s="1" customFormat="1" ht="55.5" customHeight="1">
      <c r="B105" s="32"/>
      <c r="C105" s="127" t="s">
        <v>188</v>
      </c>
      <c r="D105" s="127" t="s">
        <v>154</v>
      </c>
      <c r="E105" s="128" t="s">
        <v>1326</v>
      </c>
      <c r="F105" s="129" t="s">
        <v>1327</v>
      </c>
      <c r="G105" s="130" t="s">
        <v>220</v>
      </c>
      <c r="H105" s="131">
        <v>4.2999999999999997E-2</v>
      </c>
      <c r="I105" s="132"/>
      <c r="J105" s="133">
        <f>ROUND(I105*H105,2)</f>
        <v>0</v>
      </c>
      <c r="K105" s="129" t="s">
        <v>158</v>
      </c>
      <c r="L105" s="32"/>
      <c r="M105" s="134" t="s">
        <v>19</v>
      </c>
      <c r="N105" s="135" t="s">
        <v>42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248</v>
      </c>
      <c r="AT105" s="138" t="s">
        <v>154</v>
      </c>
      <c r="AU105" s="138" t="s">
        <v>81</v>
      </c>
      <c r="AY105" s="17" t="s">
        <v>152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79</v>
      </c>
      <c r="BK105" s="139">
        <f>ROUND(I105*H105,2)</f>
        <v>0</v>
      </c>
      <c r="BL105" s="17" t="s">
        <v>248</v>
      </c>
      <c r="BM105" s="138" t="s">
        <v>2747</v>
      </c>
    </row>
    <row r="106" spans="2:65" s="1" customFormat="1">
      <c r="B106" s="32"/>
      <c r="D106" s="140" t="s">
        <v>161</v>
      </c>
      <c r="F106" s="141" t="s">
        <v>1329</v>
      </c>
      <c r="I106" s="142"/>
      <c r="L106" s="32"/>
      <c r="M106" s="143"/>
      <c r="T106" s="53"/>
      <c r="AT106" s="17" t="s">
        <v>161</v>
      </c>
      <c r="AU106" s="17" t="s">
        <v>81</v>
      </c>
    </row>
    <row r="107" spans="2:65" s="11" customFormat="1" ht="22.8" customHeight="1">
      <c r="B107" s="115"/>
      <c r="D107" s="116" t="s">
        <v>70</v>
      </c>
      <c r="E107" s="125" t="s">
        <v>2748</v>
      </c>
      <c r="F107" s="125" t="s">
        <v>2749</v>
      </c>
      <c r="I107" s="118"/>
      <c r="J107" s="126">
        <f>BK107</f>
        <v>0</v>
      </c>
      <c r="L107" s="115"/>
      <c r="M107" s="120"/>
      <c r="P107" s="121">
        <f>SUM(P108:P111)</f>
        <v>0</v>
      </c>
      <c r="R107" s="121">
        <f>SUM(R108:R111)</f>
        <v>5.4799999999999996E-3</v>
      </c>
      <c r="T107" s="122">
        <f>SUM(T108:T111)</f>
        <v>0</v>
      </c>
      <c r="AR107" s="116" t="s">
        <v>81</v>
      </c>
      <c r="AT107" s="123" t="s">
        <v>70</v>
      </c>
      <c r="AU107" s="123" t="s">
        <v>79</v>
      </c>
      <c r="AY107" s="116" t="s">
        <v>152</v>
      </c>
      <c r="BK107" s="124">
        <f>SUM(BK108:BK111)</f>
        <v>0</v>
      </c>
    </row>
    <row r="108" spans="2:65" s="1" customFormat="1" ht="24.15" customHeight="1">
      <c r="B108" s="32"/>
      <c r="C108" s="127" t="s">
        <v>194</v>
      </c>
      <c r="D108" s="127" t="s">
        <v>154</v>
      </c>
      <c r="E108" s="128" t="s">
        <v>2750</v>
      </c>
      <c r="F108" s="129" t="s">
        <v>2751</v>
      </c>
      <c r="G108" s="130" t="s">
        <v>1335</v>
      </c>
      <c r="H108" s="131">
        <v>1</v>
      </c>
      <c r="I108" s="132"/>
      <c r="J108" s="133">
        <f>ROUND(I108*H108,2)</f>
        <v>0</v>
      </c>
      <c r="K108" s="129" t="s">
        <v>19</v>
      </c>
      <c r="L108" s="32"/>
      <c r="M108" s="134" t="s">
        <v>19</v>
      </c>
      <c r="N108" s="135" t="s">
        <v>42</v>
      </c>
      <c r="P108" s="136">
        <f>O108*H108</f>
        <v>0</v>
      </c>
      <c r="Q108" s="136">
        <v>5.4799999999999996E-3</v>
      </c>
      <c r="R108" s="136">
        <f>Q108*H108</f>
        <v>5.4799999999999996E-3</v>
      </c>
      <c r="S108" s="136">
        <v>0</v>
      </c>
      <c r="T108" s="137">
        <f>S108*H108</f>
        <v>0</v>
      </c>
      <c r="AR108" s="138" t="s">
        <v>248</v>
      </c>
      <c r="AT108" s="138" t="s">
        <v>154</v>
      </c>
      <c r="AU108" s="138" t="s">
        <v>81</v>
      </c>
      <c r="AY108" s="17" t="s">
        <v>152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79</v>
      </c>
      <c r="BK108" s="139">
        <f>ROUND(I108*H108,2)</f>
        <v>0</v>
      </c>
      <c r="BL108" s="17" t="s">
        <v>248</v>
      </c>
      <c r="BM108" s="138" t="s">
        <v>2752</v>
      </c>
    </row>
    <row r="109" spans="2:65" s="12" customFormat="1">
      <c r="B109" s="144"/>
      <c r="D109" s="145" t="s">
        <v>163</v>
      </c>
      <c r="E109" s="146" t="s">
        <v>19</v>
      </c>
      <c r="F109" s="147" t="s">
        <v>79</v>
      </c>
      <c r="H109" s="148">
        <v>1</v>
      </c>
      <c r="I109" s="149"/>
      <c r="L109" s="144"/>
      <c r="M109" s="150"/>
      <c r="T109" s="151"/>
      <c r="AT109" s="146" t="s">
        <v>163</v>
      </c>
      <c r="AU109" s="146" t="s">
        <v>81</v>
      </c>
      <c r="AV109" s="12" t="s">
        <v>81</v>
      </c>
      <c r="AW109" s="12" t="s">
        <v>33</v>
      </c>
      <c r="AX109" s="12" t="s">
        <v>79</v>
      </c>
      <c r="AY109" s="146" t="s">
        <v>152</v>
      </c>
    </row>
    <row r="110" spans="2:65" s="1" customFormat="1" ht="55.5" customHeight="1">
      <c r="B110" s="32"/>
      <c r="C110" s="127" t="s">
        <v>200</v>
      </c>
      <c r="D110" s="127" t="s">
        <v>154</v>
      </c>
      <c r="E110" s="128" t="s">
        <v>2753</v>
      </c>
      <c r="F110" s="129" t="s">
        <v>2754</v>
      </c>
      <c r="G110" s="130" t="s">
        <v>220</v>
      </c>
      <c r="H110" s="131">
        <v>5.0000000000000001E-3</v>
      </c>
      <c r="I110" s="132"/>
      <c r="J110" s="133">
        <f>ROUND(I110*H110,2)</f>
        <v>0</v>
      </c>
      <c r="K110" s="129" t="s">
        <v>158</v>
      </c>
      <c r="L110" s="32"/>
      <c r="M110" s="134" t="s">
        <v>19</v>
      </c>
      <c r="N110" s="135" t="s">
        <v>42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248</v>
      </c>
      <c r="AT110" s="138" t="s">
        <v>154</v>
      </c>
      <c r="AU110" s="138" t="s">
        <v>81</v>
      </c>
      <c r="AY110" s="17" t="s">
        <v>152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79</v>
      </c>
      <c r="BK110" s="139">
        <f>ROUND(I110*H110,2)</f>
        <v>0</v>
      </c>
      <c r="BL110" s="17" t="s">
        <v>248</v>
      </c>
      <c r="BM110" s="138" t="s">
        <v>2755</v>
      </c>
    </row>
    <row r="111" spans="2:65" s="1" customFormat="1">
      <c r="B111" s="32"/>
      <c r="D111" s="140" t="s">
        <v>161</v>
      </c>
      <c r="F111" s="141" t="s">
        <v>2756</v>
      </c>
      <c r="I111" s="142"/>
      <c r="L111" s="32"/>
      <c r="M111" s="143"/>
      <c r="T111" s="53"/>
      <c r="AT111" s="17" t="s">
        <v>161</v>
      </c>
      <c r="AU111" s="17" t="s">
        <v>81</v>
      </c>
    </row>
    <row r="112" spans="2:65" s="11" customFormat="1" ht="22.8" customHeight="1">
      <c r="B112" s="115"/>
      <c r="D112" s="116" t="s">
        <v>70</v>
      </c>
      <c r="E112" s="125" t="s">
        <v>2757</v>
      </c>
      <c r="F112" s="125" t="s">
        <v>2758</v>
      </c>
      <c r="I112" s="118"/>
      <c r="J112" s="126">
        <f>BK112</f>
        <v>0</v>
      </c>
      <c r="L112" s="115"/>
      <c r="M112" s="120"/>
      <c r="P112" s="121">
        <f>SUM(P113:P134)</f>
        <v>0</v>
      </c>
      <c r="R112" s="121">
        <f>SUM(R113:R134)</f>
        <v>0.53637999999999997</v>
      </c>
      <c r="T112" s="122">
        <f>SUM(T113:T134)</f>
        <v>0</v>
      </c>
      <c r="AR112" s="116" t="s">
        <v>81</v>
      </c>
      <c r="AT112" s="123" t="s">
        <v>70</v>
      </c>
      <c r="AU112" s="123" t="s">
        <v>79</v>
      </c>
      <c r="AY112" s="116" t="s">
        <v>152</v>
      </c>
      <c r="BK112" s="124">
        <f>SUM(BK113:BK134)</f>
        <v>0</v>
      </c>
    </row>
    <row r="113" spans="2:65" s="1" customFormat="1" ht="24.15" customHeight="1">
      <c r="B113" s="32"/>
      <c r="C113" s="127" t="s">
        <v>206</v>
      </c>
      <c r="D113" s="127" t="s">
        <v>154</v>
      </c>
      <c r="E113" s="128" t="s">
        <v>2759</v>
      </c>
      <c r="F113" s="129" t="s">
        <v>2760</v>
      </c>
      <c r="G113" s="130" t="s">
        <v>1335</v>
      </c>
      <c r="H113" s="131">
        <v>2</v>
      </c>
      <c r="I113" s="132"/>
      <c r="J113" s="133">
        <f>ROUND(I113*H113,2)</f>
        <v>0</v>
      </c>
      <c r="K113" s="129" t="s">
        <v>19</v>
      </c>
      <c r="L113" s="32"/>
      <c r="M113" s="134" t="s">
        <v>19</v>
      </c>
      <c r="N113" s="135" t="s">
        <v>42</v>
      </c>
      <c r="P113" s="136">
        <f>O113*H113</f>
        <v>0</v>
      </c>
      <c r="Q113" s="136">
        <v>5.0000000000000001E-3</v>
      </c>
      <c r="R113" s="136">
        <f>Q113*H113</f>
        <v>0.01</v>
      </c>
      <c r="S113" s="136">
        <v>0</v>
      </c>
      <c r="T113" s="137">
        <f>S113*H113</f>
        <v>0</v>
      </c>
      <c r="AR113" s="138" t="s">
        <v>248</v>
      </c>
      <c r="AT113" s="138" t="s">
        <v>154</v>
      </c>
      <c r="AU113" s="138" t="s">
        <v>81</v>
      </c>
      <c r="AY113" s="17" t="s">
        <v>152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79</v>
      </c>
      <c r="BK113" s="139">
        <f>ROUND(I113*H113,2)</f>
        <v>0</v>
      </c>
      <c r="BL113" s="17" t="s">
        <v>248</v>
      </c>
      <c r="BM113" s="138" t="s">
        <v>2761</v>
      </c>
    </row>
    <row r="114" spans="2:65" s="1" customFormat="1" ht="28.8">
      <c r="B114" s="32"/>
      <c r="D114" s="145" t="s">
        <v>347</v>
      </c>
      <c r="F114" s="169" t="s">
        <v>2762</v>
      </c>
      <c r="I114" s="142"/>
      <c r="L114" s="32"/>
      <c r="M114" s="143"/>
      <c r="T114" s="53"/>
      <c r="AT114" s="17" t="s">
        <v>347</v>
      </c>
      <c r="AU114" s="17" t="s">
        <v>81</v>
      </c>
    </row>
    <row r="115" spans="2:65" s="12" customFormat="1">
      <c r="B115" s="144"/>
      <c r="D115" s="145" t="s">
        <v>163</v>
      </c>
      <c r="E115" s="146" t="s">
        <v>19</v>
      </c>
      <c r="F115" s="147" t="s">
        <v>81</v>
      </c>
      <c r="H115" s="148">
        <v>2</v>
      </c>
      <c r="I115" s="149"/>
      <c r="L115" s="144"/>
      <c r="M115" s="150"/>
      <c r="T115" s="151"/>
      <c r="AT115" s="146" t="s">
        <v>163</v>
      </c>
      <c r="AU115" s="146" t="s">
        <v>81</v>
      </c>
      <c r="AV115" s="12" t="s">
        <v>81</v>
      </c>
      <c r="AW115" s="12" t="s">
        <v>33</v>
      </c>
      <c r="AX115" s="12" t="s">
        <v>79</v>
      </c>
      <c r="AY115" s="146" t="s">
        <v>152</v>
      </c>
    </row>
    <row r="116" spans="2:65" s="1" customFormat="1" ht="24.15" customHeight="1">
      <c r="B116" s="32"/>
      <c r="C116" s="159" t="s">
        <v>212</v>
      </c>
      <c r="D116" s="159" t="s">
        <v>301</v>
      </c>
      <c r="E116" s="160" t="s">
        <v>2763</v>
      </c>
      <c r="F116" s="161" t="s">
        <v>2764</v>
      </c>
      <c r="G116" s="162" t="s">
        <v>284</v>
      </c>
      <c r="H116" s="163">
        <v>2</v>
      </c>
      <c r="I116" s="164"/>
      <c r="J116" s="165">
        <f>ROUND(I116*H116,2)</f>
        <v>0</v>
      </c>
      <c r="K116" s="161" t="s">
        <v>19</v>
      </c>
      <c r="L116" s="166"/>
      <c r="M116" s="167" t="s">
        <v>19</v>
      </c>
      <c r="N116" s="168" t="s">
        <v>42</v>
      </c>
      <c r="P116" s="136">
        <f>O116*H116</f>
        <v>0</v>
      </c>
      <c r="Q116" s="136">
        <v>0.21199999999999999</v>
      </c>
      <c r="R116" s="136">
        <f>Q116*H116</f>
        <v>0.42399999999999999</v>
      </c>
      <c r="S116" s="136">
        <v>0</v>
      </c>
      <c r="T116" s="137">
        <f>S116*H116</f>
        <v>0</v>
      </c>
      <c r="AR116" s="138" t="s">
        <v>357</v>
      </c>
      <c r="AT116" s="138" t="s">
        <v>301</v>
      </c>
      <c r="AU116" s="138" t="s">
        <v>81</v>
      </c>
      <c r="AY116" s="17" t="s">
        <v>152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79</v>
      </c>
      <c r="BK116" s="139">
        <f>ROUND(I116*H116,2)</f>
        <v>0</v>
      </c>
      <c r="BL116" s="17" t="s">
        <v>248</v>
      </c>
      <c r="BM116" s="138" t="s">
        <v>2765</v>
      </c>
    </row>
    <row r="117" spans="2:65" s="12" customFormat="1">
      <c r="B117" s="144"/>
      <c r="D117" s="145" t="s">
        <v>163</v>
      </c>
      <c r="E117" s="146" t="s">
        <v>19</v>
      </c>
      <c r="F117" s="147" t="s">
        <v>81</v>
      </c>
      <c r="H117" s="148">
        <v>2</v>
      </c>
      <c r="I117" s="149"/>
      <c r="L117" s="144"/>
      <c r="M117" s="150"/>
      <c r="T117" s="151"/>
      <c r="AT117" s="146" t="s">
        <v>163</v>
      </c>
      <c r="AU117" s="146" t="s">
        <v>81</v>
      </c>
      <c r="AV117" s="12" t="s">
        <v>81</v>
      </c>
      <c r="AW117" s="12" t="s">
        <v>33</v>
      </c>
      <c r="AX117" s="12" t="s">
        <v>79</v>
      </c>
      <c r="AY117" s="146" t="s">
        <v>152</v>
      </c>
    </row>
    <row r="118" spans="2:65" s="1" customFormat="1" ht="37.799999999999997" customHeight="1">
      <c r="B118" s="32"/>
      <c r="C118" s="127" t="s">
        <v>217</v>
      </c>
      <c r="D118" s="127" t="s">
        <v>154</v>
      </c>
      <c r="E118" s="128" t="s">
        <v>2766</v>
      </c>
      <c r="F118" s="129" t="s">
        <v>2767</v>
      </c>
      <c r="G118" s="130" t="s">
        <v>1335</v>
      </c>
      <c r="H118" s="131">
        <v>2</v>
      </c>
      <c r="I118" s="132"/>
      <c r="J118" s="133">
        <f>ROUND(I118*H118,2)</f>
        <v>0</v>
      </c>
      <c r="K118" s="129" t="s">
        <v>158</v>
      </c>
      <c r="L118" s="32"/>
      <c r="M118" s="134" t="s">
        <v>19</v>
      </c>
      <c r="N118" s="135" t="s">
        <v>42</v>
      </c>
      <c r="P118" s="136">
        <f>O118*H118</f>
        <v>0</v>
      </c>
      <c r="Q118" s="136">
        <v>3.4000000000000002E-2</v>
      </c>
      <c r="R118" s="136">
        <f>Q118*H118</f>
        <v>6.8000000000000005E-2</v>
      </c>
      <c r="S118" s="136">
        <v>0</v>
      </c>
      <c r="T118" s="137">
        <f>S118*H118</f>
        <v>0</v>
      </c>
      <c r="AR118" s="138" t="s">
        <v>248</v>
      </c>
      <c r="AT118" s="138" t="s">
        <v>154</v>
      </c>
      <c r="AU118" s="138" t="s">
        <v>81</v>
      </c>
      <c r="AY118" s="17" t="s">
        <v>152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79</v>
      </c>
      <c r="BK118" s="139">
        <f>ROUND(I118*H118,2)</f>
        <v>0</v>
      </c>
      <c r="BL118" s="17" t="s">
        <v>248</v>
      </c>
      <c r="BM118" s="138" t="s">
        <v>2768</v>
      </c>
    </row>
    <row r="119" spans="2:65" s="1" customFormat="1">
      <c r="B119" s="32"/>
      <c r="D119" s="140" t="s">
        <v>161</v>
      </c>
      <c r="F119" s="141" t="s">
        <v>2769</v>
      </c>
      <c r="I119" s="142"/>
      <c r="L119" s="32"/>
      <c r="M119" s="143"/>
      <c r="T119" s="53"/>
      <c r="AT119" s="17" t="s">
        <v>161</v>
      </c>
      <c r="AU119" s="17" t="s">
        <v>81</v>
      </c>
    </row>
    <row r="120" spans="2:65" s="12" customFormat="1">
      <c r="B120" s="144"/>
      <c r="D120" s="145" t="s">
        <v>163</v>
      </c>
      <c r="E120" s="146" t="s">
        <v>19</v>
      </c>
      <c r="F120" s="147" t="s">
        <v>81</v>
      </c>
      <c r="H120" s="148">
        <v>2</v>
      </c>
      <c r="I120" s="149"/>
      <c r="L120" s="144"/>
      <c r="M120" s="150"/>
      <c r="T120" s="151"/>
      <c r="AT120" s="146" t="s">
        <v>163</v>
      </c>
      <c r="AU120" s="146" t="s">
        <v>81</v>
      </c>
      <c r="AV120" s="12" t="s">
        <v>81</v>
      </c>
      <c r="AW120" s="12" t="s">
        <v>33</v>
      </c>
      <c r="AX120" s="12" t="s">
        <v>79</v>
      </c>
      <c r="AY120" s="146" t="s">
        <v>152</v>
      </c>
    </row>
    <row r="121" spans="2:65" s="1" customFormat="1" ht="24.15" customHeight="1">
      <c r="B121" s="32"/>
      <c r="C121" s="159" t="s">
        <v>8</v>
      </c>
      <c r="D121" s="159" t="s">
        <v>301</v>
      </c>
      <c r="E121" s="160" t="s">
        <v>2770</v>
      </c>
      <c r="F121" s="161" t="s">
        <v>2771</v>
      </c>
      <c r="G121" s="162" t="s">
        <v>284</v>
      </c>
      <c r="H121" s="163">
        <v>2</v>
      </c>
      <c r="I121" s="164"/>
      <c r="J121" s="165">
        <f>ROUND(I121*H121,2)</f>
        <v>0</v>
      </c>
      <c r="K121" s="161" t="s">
        <v>19</v>
      </c>
      <c r="L121" s="166"/>
      <c r="M121" s="167" t="s">
        <v>19</v>
      </c>
      <c r="N121" s="168" t="s">
        <v>42</v>
      </c>
      <c r="P121" s="136">
        <f>O121*H121</f>
        <v>0</v>
      </c>
      <c r="Q121" s="136">
        <v>0.01</v>
      </c>
      <c r="R121" s="136">
        <f>Q121*H121</f>
        <v>0.02</v>
      </c>
      <c r="S121" s="136">
        <v>0</v>
      </c>
      <c r="T121" s="137">
        <f>S121*H121</f>
        <v>0</v>
      </c>
      <c r="AR121" s="138" t="s">
        <v>357</v>
      </c>
      <c r="AT121" s="138" t="s">
        <v>301</v>
      </c>
      <c r="AU121" s="138" t="s">
        <v>81</v>
      </c>
      <c r="AY121" s="17" t="s">
        <v>152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7" t="s">
        <v>79</v>
      </c>
      <c r="BK121" s="139">
        <f>ROUND(I121*H121,2)</f>
        <v>0</v>
      </c>
      <c r="BL121" s="17" t="s">
        <v>248</v>
      </c>
      <c r="BM121" s="138" t="s">
        <v>2772</v>
      </c>
    </row>
    <row r="122" spans="2:65" s="1" customFormat="1" ht="24.15" customHeight="1">
      <c r="B122" s="32"/>
      <c r="C122" s="159" t="s">
        <v>229</v>
      </c>
      <c r="D122" s="159" t="s">
        <v>301</v>
      </c>
      <c r="E122" s="160" t="s">
        <v>2773</v>
      </c>
      <c r="F122" s="161" t="s">
        <v>2774</v>
      </c>
      <c r="G122" s="162" t="s">
        <v>344</v>
      </c>
      <c r="H122" s="163">
        <v>10</v>
      </c>
      <c r="I122" s="164"/>
      <c r="J122" s="165">
        <f>ROUND(I122*H122,2)</f>
        <v>0</v>
      </c>
      <c r="K122" s="161" t="s">
        <v>19</v>
      </c>
      <c r="L122" s="166"/>
      <c r="M122" s="167" t="s">
        <v>19</v>
      </c>
      <c r="N122" s="168" t="s">
        <v>42</v>
      </c>
      <c r="P122" s="136">
        <f>O122*H122</f>
        <v>0</v>
      </c>
      <c r="Q122" s="136">
        <v>1.0499999999999999E-3</v>
      </c>
      <c r="R122" s="136">
        <f>Q122*H122</f>
        <v>1.0499999999999999E-2</v>
      </c>
      <c r="S122" s="136">
        <v>0</v>
      </c>
      <c r="T122" s="137">
        <f>S122*H122</f>
        <v>0</v>
      </c>
      <c r="AR122" s="138" t="s">
        <v>357</v>
      </c>
      <c r="AT122" s="138" t="s">
        <v>301</v>
      </c>
      <c r="AU122" s="138" t="s">
        <v>81</v>
      </c>
      <c r="AY122" s="17" t="s">
        <v>152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79</v>
      </c>
      <c r="BK122" s="139">
        <f>ROUND(I122*H122,2)</f>
        <v>0</v>
      </c>
      <c r="BL122" s="17" t="s">
        <v>248</v>
      </c>
      <c r="BM122" s="138" t="s">
        <v>2775</v>
      </c>
    </row>
    <row r="123" spans="2:65" s="12" customFormat="1">
      <c r="B123" s="144"/>
      <c r="D123" s="145" t="s">
        <v>163</v>
      </c>
      <c r="E123" s="146" t="s">
        <v>19</v>
      </c>
      <c r="F123" s="147" t="s">
        <v>212</v>
      </c>
      <c r="H123" s="148">
        <v>10</v>
      </c>
      <c r="I123" s="149"/>
      <c r="L123" s="144"/>
      <c r="M123" s="150"/>
      <c r="T123" s="151"/>
      <c r="AT123" s="146" t="s">
        <v>163</v>
      </c>
      <c r="AU123" s="146" t="s">
        <v>81</v>
      </c>
      <c r="AV123" s="12" t="s">
        <v>81</v>
      </c>
      <c r="AW123" s="12" t="s">
        <v>33</v>
      </c>
      <c r="AX123" s="12" t="s">
        <v>79</v>
      </c>
      <c r="AY123" s="146" t="s">
        <v>152</v>
      </c>
    </row>
    <row r="124" spans="2:65" s="1" customFormat="1" ht="24.15" customHeight="1">
      <c r="B124" s="32"/>
      <c r="C124" s="127" t="s">
        <v>235</v>
      </c>
      <c r="D124" s="127" t="s">
        <v>154</v>
      </c>
      <c r="E124" s="128" t="s">
        <v>2776</v>
      </c>
      <c r="F124" s="129" t="s">
        <v>2777</v>
      </c>
      <c r="G124" s="130" t="s">
        <v>284</v>
      </c>
      <c r="H124" s="131">
        <v>2</v>
      </c>
      <c r="I124" s="132"/>
      <c r="J124" s="133">
        <f>ROUND(I124*H124,2)</f>
        <v>0</v>
      </c>
      <c r="K124" s="129" t="s">
        <v>158</v>
      </c>
      <c r="L124" s="32"/>
      <c r="M124" s="134" t="s">
        <v>19</v>
      </c>
      <c r="N124" s="135" t="s">
        <v>42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248</v>
      </c>
      <c r="AT124" s="138" t="s">
        <v>154</v>
      </c>
      <c r="AU124" s="138" t="s">
        <v>81</v>
      </c>
      <c r="AY124" s="17" t="s">
        <v>152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79</v>
      </c>
      <c r="BK124" s="139">
        <f>ROUND(I124*H124,2)</f>
        <v>0</v>
      </c>
      <c r="BL124" s="17" t="s">
        <v>248</v>
      </c>
      <c r="BM124" s="138" t="s">
        <v>2778</v>
      </c>
    </row>
    <row r="125" spans="2:65" s="1" customFormat="1">
      <c r="B125" s="32"/>
      <c r="D125" s="140" t="s">
        <v>161</v>
      </c>
      <c r="F125" s="141" t="s">
        <v>2779</v>
      </c>
      <c r="I125" s="142"/>
      <c r="L125" s="32"/>
      <c r="M125" s="143"/>
      <c r="T125" s="53"/>
      <c r="AT125" s="17" t="s">
        <v>161</v>
      </c>
      <c r="AU125" s="17" t="s">
        <v>81</v>
      </c>
    </row>
    <row r="126" spans="2:65" s="12" customFormat="1">
      <c r="B126" s="144"/>
      <c r="D126" s="145" t="s">
        <v>163</v>
      </c>
      <c r="E126" s="146" t="s">
        <v>19</v>
      </c>
      <c r="F126" s="147" t="s">
        <v>81</v>
      </c>
      <c r="H126" s="148">
        <v>2</v>
      </c>
      <c r="I126" s="149"/>
      <c r="L126" s="144"/>
      <c r="M126" s="150"/>
      <c r="T126" s="151"/>
      <c r="AT126" s="146" t="s">
        <v>163</v>
      </c>
      <c r="AU126" s="146" t="s">
        <v>81</v>
      </c>
      <c r="AV126" s="12" t="s">
        <v>81</v>
      </c>
      <c r="AW126" s="12" t="s">
        <v>33</v>
      </c>
      <c r="AX126" s="12" t="s">
        <v>79</v>
      </c>
      <c r="AY126" s="146" t="s">
        <v>152</v>
      </c>
    </row>
    <row r="127" spans="2:65" s="1" customFormat="1" ht="16.5" customHeight="1">
      <c r="B127" s="32"/>
      <c r="C127" s="159" t="s">
        <v>242</v>
      </c>
      <c r="D127" s="159" t="s">
        <v>301</v>
      </c>
      <c r="E127" s="160" t="s">
        <v>2780</v>
      </c>
      <c r="F127" s="161" t="s">
        <v>2781</v>
      </c>
      <c r="G127" s="162" t="s">
        <v>284</v>
      </c>
      <c r="H127" s="163">
        <v>2</v>
      </c>
      <c r="I127" s="164"/>
      <c r="J127" s="165">
        <f>ROUND(I127*H127,2)</f>
        <v>0</v>
      </c>
      <c r="K127" s="161" t="s">
        <v>158</v>
      </c>
      <c r="L127" s="166"/>
      <c r="M127" s="167" t="s">
        <v>19</v>
      </c>
      <c r="N127" s="168" t="s">
        <v>42</v>
      </c>
      <c r="P127" s="136">
        <f>O127*H127</f>
        <v>0</v>
      </c>
      <c r="Q127" s="136">
        <v>1.2E-4</v>
      </c>
      <c r="R127" s="136">
        <f>Q127*H127</f>
        <v>2.4000000000000001E-4</v>
      </c>
      <c r="S127" s="136">
        <v>0</v>
      </c>
      <c r="T127" s="137">
        <f>S127*H127</f>
        <v>0</v>
      </c>
      <c r="AR127" s="138" t="s">
        <v>357</v>
      </c>
      <c r="AT127" s="138" t="s">
        <v>301</v>
      </c>
      <c r="AU127" s="138" t="s">
        <v>81</v>
      </c>
      <c r="AY127" s="17" t="s">
        <v>152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79</v>
      </c>
      <c r="BK127" s="139">
        <f>ROUND(I127*H127,2)</f>
        <v>0</v>
      </c>
      <c r="BL127" s="17" t="s">
        <v>248</v>
      </c>
      <c r="BM127" s="138" t="s">
        <v>2782</v>
      </c>
    </row>
    <row r="128" spans="2:65" s="12" customFormat="1">
      <c r="B128" s="144"/>
      <c r="D128" s="145" t="s">
        <v>163</v>
      </c>
      <c r="E128" s="146" t="s">
        <v>19</v>
      </c>
      <c r="F128" s="147" t="s">
        <v>81</v>
      </c>
      <c r="H128" s="148">
        <v>2</v>
      </c>
      <c r="I128" s="149"/>
      <c r="L128" s="144"/>
      <c r="M128" s="150"/>
      <c r="T128" s="151"/>
      <c r="AT128" s="146" t="s">
        <v>163</v>
      </c>
      <c r="AU128" s="146" t="s">
        <v>81</v>
      </c>
      <c r="AV128" s="12" t="s">
        <v>81</v>
      </c>
      <c r="AW128" s="12" t="s">
        <v>33</v>
      </c>
      <c r="AX128" s="12" t="s">
        <v>79</v>
      </c>
      <c r="AY128" s="146" t="s">
        <v>152</v>
      </c>
    </row>
    <row r="129" spans="2:65" s="1" customFormat="1" ht="16.5" customHeight="1">
      <c r="B129" s="32"/>
      <c r="C129" s="159" t="s">
        <v>248</v>
      </c>
      <c r="D129" s="159" t="s">
        <v>301</v>
      </c>
      <c r="E129" s="160" t="s">
        <v>2783</v>
      </c>
      <c r="F129" s="161" t="s">
        <v>2784</v>
      </c>
      <c r="G129" s="162" t="s">
        <v>344</v>
      </c>
      <c r="H129" s="163">
        <v>4</v>
      </c>
      <c r="I129" s="164"/>
      <c r="J129" s="165">
        <f>ROUND(I129*H129,2)</f>
        <v>0</v>
      </c>
      <c r="K129" s="161" t="s">
        <v>158</v>
      </c>
      <c r="L129" s="166"/>
      <c r="M129" s="167" t="s">
        <v>19</v>
      </c>
      <c r="N129" s="168" t="s">
        <v>42</v>
      </c>
      <c r="P129" s="136">
        <f>O129*H129</f>
        <v>0</v>
      </c>
      <c r="Q129" s="136">
        <v>4.0999999999999999E-4</v>
      </c>
      <c r="R129" s="136">
        <f>Q129*H129</f>
        <v>1.64E-3</v>
      </c>
      <c r="S129" s="136">
        <v>0</v>
      </c>
      <c r="T129" s="137">
        <f>S129*H129</f>
        <v>0</v>
      </c>
      <c r="AR129" s="138" t="s">
        <v>357</v>
      </c>
      <c r="AT129" s="138" t="s">
        <v>301</v>
      </c>
      <c r="AU129" s="138" t="s">
        <v>81</v>
      </c>
      <c r="AY129" s="17" t="s">
        <v>152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79</v>
      </c>
      <c r="BK129" s="139">
        <f>ROUND(I129*H129,2)</f>
        <v>0</v>
      </c>
      <c r="BL129" s="17" t="s">
        <v>248</v>
      </c>
      <c r="BM129" s="138" t="s">
        <v>2785</v>
      </c>
    </row>
    <row r="130" spans="2:65" s="12" customFormat="1">
      <c r="B130" s="144"/>
      <c r="D130" s="145" t="s">
        <v>163</v>
      </c>
      <c r="E130" s="146" t="s">
        <v>19</v>
      </c>
      <c r="F130" s="147" t="s">
        <v>779</v>
      </c>
      <c r="H130" s="148">
        <v>4</v>
      </c>
      <c r="I130" s="149"/>
      <c r="L130" s="144"/>
      <c r="M130" s="150"/>
      <c r="T130" s="151"/>
      <c r="AT130" s="146" t="s">
        <v>163</v>
      </c>
      <c r="AU130" s="146" t="s">
        <v>81</v>
      </c>
      <c r="AV130" s="12" t="s">
        <v>81</v>
      </c>
      <c r="AW130" s="12" t="s">
        <v>33</v>
      </c>
      <c r="AX130" s="12" t="s">
        <v>79</v>
      </c>
      <c r="AY130" s="146" t="s">
        <v>152</v>
      </c>
    </row>
    <row r="131" spans="2:65" s="1" customFormat="1" ht="24.15" customHeight="1">
      <c r="B131" s="32"/>
      <c r="C131" s="159" t="s">
        <v>254</v>
      </c>
      <c r="D131" s="159" t="s">
        <v>301</v>
      </c>
      <c r="E131" s="160" t="s">
        <v>2786</v>
      </c>
      <c r="F131" s="161" t="s">
        <v>2787</v>
      </c>
      <c r="G131" s="162" t="s">
        <v>284</v>
      </c>
      <c r="H131" s="163">
        <v>2</v>
      </c>
      <c r="I131" s="164"/>
      <c r="J131" s="165">
        <f>ROUND(I131*H131,2)</f>
        <v>0</v>
      </c>
      <c r="K131" s="161" t="s">
        <v>19</v>
      </c>
      <c r="L131" s="166"/>
      <c r="M131" s="167" t="s">
        <v>19</v>
      </c>
      <c r="N131" s="168" t="s">
        <v>42</v>
      </c>
      <c r="P131" s="136">
        <f>O131*H131</f>
        <v>0</v>
      </c>
      <c r="Q131" s="136">
        <v>1E-3</v>
      </c>
      <c r="R131" s="136">
        <f>Q131*H131</f>
        <v>2E-3</v>
      </c>
      <c r="S131" s="136">
        <v>0</v>
      </c>
      <c r="T131" s="137">
        <f>S131*H131</f>
        <v>0</v>
      </c>
      <c r="AR131" s="138" t="s">
        <v>357</v>
      </c>
      <c r="AT131" s="138" t="s">
        <v>301</v>
      </c>
      <c r="AU131" s="138" t="s">
        <v>81</v>
      </c>
      <c r="AY131" s="17" t="s">
        <v>152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79</v>
      </c>
      <c r="BK131" s="139">
        <f>ROUND(I131*H131,2)</f>
        <v>0</v>
      </c>
      <c r="BL131" s="17" t="s">
        <v>248</v>
      </c>
      <c r="BM131" s="138" t="s">
        <v>2788</v>
      </c>
    </row>
    <row r="132" spans="2:65" s="12" customFormat="1">
      <c r="B132" s="144"/>
      <c r="D132" s="145" t="s">
        <v>163</v>
      </c>
      <c r="E132" s="146" t="s">
        <v>19</v>
      </c>
      <c r="F132" s="147" t="s">
        <v>81</v>
      </c>
      <c r="H132" s="148">
        <v>2</v>
      </c>
      <c r="I132" s="149"/>
      <c r="L132" s="144"/>
      <c r="M132" s="150"/>
      <c r="T132" s="151"/>
      <c r="AT132" s="146" t="s">
        <v>163</v>
      </c>
      <c r="AU132" s="146" t="s">
        <v>81</v>
      </c>
      <c r="AV132" s="12" t="s">
        <v>81</v>
      </c>
      <c r="AW132" s="12" t="s">
        <v>33</v>
      </c>
      <c r="AX132" s="12" t="s">
        <v>79</v>
      </c>
      <c r="AY132" s="146" t="s">
        <v>152</v>
      </c>
    </row>
    <row r="133" spans="2:65" s="1" customFormat="1" ht="55.5" customHeight="1">
      <c r="B133" s="32"/>
      <c r="C133" s="127" t="s">
        <v>260</v>
      </c>
      <c r="D133" s="127" t="s">
        <v>154</v>
      </c>
      <c r="E133" s="128" t="s">
        <v>2789</v>
      </c>
      <c r="F133" s="129" t="s">
        <v>2790</v>
      </c>
      <c r="G133" s="130" t="s">
        <v>220</v>
      </c>
      <c r="H133" s="131">
        <v>0.53600000000000003</v>
      </c>
      <c r="I133" s="132"/>
      <c r="J133" s="133">
        <f>ROUND(I133*H133,2)</f>
        <v>0</v>
      </c>
      <c r="K133" s="129" t="s">
        <v>158</v>
      </c>
      <c r="L133" s="32"/>
      <c r="M133" s="134" t="s">
        <v>19</v>
      </c>
      <c r="N133" s="135" t="s">
        <v>42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248</v>
      </c>
      <c r="AT133" s="138" t="s">
        <v>154</v>
      </c>
      <c r="AU133" s="138" t="s">
        <v>81</v>
      </c>
      <c r="AY133" s="17" t="s">
        <v>152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79</v>
      </c>
      <c r="BK133" s="139">
        <f>ROUND(I133*H133,2)</f>
        <v>0</v>
      </c>
      <c r="BL133" s="17" t="s">
        <v>248</v>
      </c>
      <c r="BM133" s="138" t="s">
        <v>2791</v>
      </c>
    </row>
    <row r="134" spans="2:65" s="1" customFormat="1">
      <c r="B134" s="32"/>
      <c r="D134" s="140" t="s">
        <v>161</v>
      </c>
      <c r="F134" s="141" t="s">
        <v>2792</v>
      </c>
      <c r="I134" s="142"/>
      <c r="L134" s="32"/>
      <c r="M134" s="143"/>
      <c r="T134" s="53"/>
      <c r="AT134" s="17" t="s">
        <v>161</v>
      </c>
      <c r="AU134" s="17" t="s">
        <v>81</v>
      </c>
    </row>
    <row r="135" spans="2:65" s="11" customFormat="1" ht="22.8" customHeight="1">
      <c r="B135" s="115"/>
      <c r="D135" s="116" t="s">
        <v>70</v>
      </c>
      <c r="E135" s="125" t="s">
        <v>2793</v>
      </c>
      <c r="F135" s="125" t="s">
        <v>2794</v>
      </c>
      <c r="I135" s="118"/>
      <c r="J135" s="126">
        <f>BK135</f>
        <v>0</v>
      </c>
      <c r="L135" s="115"/>
      <c r="M135" s="120"/>
      <c r="P135" s="121">
        <f>SUM(P136:P158)</f>
        <v>0</v>
      </c>
      <c r="R135" s="121">
        <f>SUM(R136:R158)</f>
        <v>0.31357221529999996</v>
      </c>
      <c r="T135" s="122">
        <f>SUM(T136:T158)</f>
        <v>0</v>
      </c>
      <c r="AR135" s="116" t="s">
        <v>81</v>
      </c>
      <c r="AT135" s="123" t="s">
        <v>70</v>
      </c>
      <c r="AU135" s="123" t="s">
        <v>79</v>
      </c>
      <c r="AY135" s="116" t="s">
        <v>152</v>
      </c>
      <c r="BK135" s="124">
        <f>SUM(BK136:BK158)</f>
        <v>0</v>
      </c>
    </row>
    <row r="136" spans="2:65" s="1" customFormat="1" ht="16.5" customHeight="1">
      <c r="B136" s="32"/>
      <c r="C136" s="127" t="s">
        <v>267</v>
      </c>
      <c r="D136" s="127" t="s">
        <v>154</v>
      </c>
      <c r="E136" s="128" t="s">
        <v>2795</v>
      </c>
      <c r="F136" s="129" t="s">
        <v>2796</v>
      </c>
      <c r="G136" s="130" t="s">
        <v>1335</v>
      </c>
      <c r="H136" s="131">
        <v>12</v>
      </c>
      <c r="I136" s="132"/>
      <c r="J136" s="133">
        <f>ROUND(I136*H136,2)</f>
        <v>0</v>
      </c>
      <c r="K136" s="129" t="s">
        <v>158</v>
      </c>
      <c r="L136" s="32"/>
      <c r="M136" s="134" t="s">
        <v>19</v>
      </c>
      <c r="N136" s="135" t="s">
        <v>42</v>
      </c>
      <c r="P136" s="136">
        <f>O136*H136</f>
        <v>0</v>
      </c>
      <c r="Q136" s="136">
        <v>1.1243E-3</v>
      </c>
      <c r="R136" s="136">
        <f>Q136*H136</f>
        <v>1.3491599999999999E-2</v>
      </c>
      <c r="S136" s="136">
        <v>0</v>
      </c>
      <c r="T136" s="137">
        <f>S136*H136</f>
        <v>0</v>
      </c>
      <c r="AR136" s="138" t="s">
        <v>248</v>
      </c>
      <c r="AT136" s="138" t="s">
        <v>154</v>
      </c>
      <c r="AU136" s="138" t="s">
        <v>81</v>
      </c>
      <c r="AY136" s="17" t="s">
        <v>152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79</v>
      </c>
      <c r="BK136" s="139">
        <f>ROUND(I136*H136,2)</f>
        <v>0</v>
      </c>
      <c r="BL136" s="17" t="s">
        <v>248</v>
      </c>
      <c r="BM136" s="138" t="s">
        <v>2797</v>
      </c>
    </row>
    <row r="137" spans="2:65" s="1" customFormat="1">
      <c r="B137" s="32"/>
      <c r="D137" s="140" t="s">
        <v>161</v>
      </c>
      <c r="F137" s="141" t="s">
        <v>2798</v>
      </c>
      <c r="I137" s="142"/>
      <c r="L137" s="32"/>
      <c r="M137" s="143"/>
      <c r="T137" s="53"/>
      <c r="AT137" s="17" t="s">
        <v>161</v>
      </c>
      <c r="AU137" s="17" t="s">
        <v>81</v>
      </c>
    </row>
    <row r="138" spans="2:65" s="12" customFormat="1">
      <c r="B138" s="144"/>
      <c r="D138" s="145" t="s">
        <v>163</v>
      </c>
      <c r="E138" s="146" t="s">
        <v>19</v>
      </c>
      <c r="F138" s="147" t="s">
        <v>8</v>
      </c>
      <c r="H138" s="148">
        <v>12</v>
      </c>
      <c r="I138" s="149"/>
      <c r="L138" s="144"/>
      <c r="M138" s="150"/>
      <c r="T138" s="151"/>
      <c r="AT138" s="146" t="s">
        <v>163</v>
      </c>
      <c r="AU138" s="146" t="s">
        <v>81</v>
      </c>
      <c r="AV138" s="12" t="s">
        <v>81</v>
      </c>
      <c r="AW138" s="12" t="s">
        <v>33</v>
      </c>
      <c r="AX138" s="12" t="s">
        <v>79</v>
      </c>
      <c r="AY138" s="146" t="s">
        <v>152</v>
      </c>
    </row>
    <row r="139" spans="2:65" s="1" customFormat="1" ht="16.5" customHeight="1">
      <c r="B139" s="32"/>
      <c r="C139" s="159" t="s">
        <v>273</v>
      </c>
      <c r="D139" s="159" t="s">
        <v>301</v>
      </c>
      <c r="E139" s="160" t="s">
        <v>2799</v>
      </c>
      <c r="F139" s="161" t="s">
        <v>2800</v>
      </c>
      <c r="G139" s="162" t="s">
        <v>284</v>
      </c>
      <c r="H139" s="163">
        <v>12</v>
      </c>
      <c r="I139" s="164"/>
      <c r="J139" s="165">
        <f>ROUND(I139*H139,2)</f>
        <v>0</v>
      </c>
      <c r="K139" s="161" t="s">
        <v>19</v>
      </c>
      <c r="L139" s="166"/>
      <c r="M139" s="167" t="s">
        <v>19</v>
      </c>
      <c r="N139" s="168" t="s">
        <v>42</v>
      </c>
      <c r="P139" s="136">
        <f>O139*H139</f>
        <v>0</v>
      </c>
      <c r="Q139" s="136">
        <v>1E-4</v>
      </c>
      <c r="R139" s="136">
        <f>Q139*H139</f>
        <v>1.2000000000000001E-3</v>
      </c>
      <c r="S139" s="136">
        <v>0</v>
      </c>
      <c r="T139" s="137">
        <f>S139*H139</f>
        <v>0</v>
      </c>
      <c r="AR139" s="138" t="s">
        <v>357</v>
      </c>
      <c r="AT139" s="138" t="s">
        <v>301</v>
      </c>
      <c r="AU139" s="138" t="s">
        <v>81</v>
      </c>
      <c r="AY139" s="17" t="s">
        <v>152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79</v>
      </c>
      <c r="BK139" s="139">
        <f>ROUND(I139*H139,2)</f>
        <v>0</v>
      </c>
      <c r="BL139" s="17" t="s">
        <v>248</v>
      </c>
      <c r="BM139" s="138" t="s">
        <v>2801</v>
      </c>
    </row>
    <row r="140" spans="2:65" s="1" customFormat="1" ht="37.799999999999997" customHeight="1">
      <c r="B140" s="32"/>
      <c r="C140" s="127" t="s">
        <v>7</v>
      </c>
      <c r="D140" s="127" t="s">
        <v>154</v>
      </c>
      <c r="E140" s="128" t="s">
        <v>2802</v>
      </c>
      <c r="F140" s="129" t="s">
        <v>2803</v>
      </c>
      <c r="G140" s="130" t="s">
        <v>1335</v>
      </c>
      <c r="H140" s="131">
        <v>1</v>
      </c>
      <c r="I140" s="132"/>
      <c r="J140" s="133">
        <f>ROUND(I140*H140,2)</f>
        <v>0</v>
      </c>
      <c r="K140" s="129" t="s">
        <v>158</v>
      </c>
      <c r="L140" s="32"/>
      <c r="M140" s="134" t="s">
        <v>19</v>
      </c>
      <c r="N140" s="135" t="s">
        <v>42</v>
      </c>
      <c r="P140" s="136">
        <f>O140*H140</f>
        <v>0</v>
      </c>
      <c r="Q140" s="136">
        <v>0.11942999999999999</v>
      </c>
      <c r="R140" s="136">
        <f>Q140*H140</f>
        <v>0.11942999999999999</v>
      </c>
      <c r="S140" s="136">
        <v>0</v>
      </c>
      <c r="T140" s="137">
        <f>S140*H140</f>
        <v>0</v>
      </c>
      <c r="AR140" s="138" t="s">
        <v>248</v>
      </c>
      <c r="AT140" s="138" t="s">
        <v>154</v>
      </c>
      <c r="AU140" s="138" t="s">
        <v>81</v>
      </c>
      <c r="AY140" s="17" t="s">
        <v>152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7" t="s">
        <v>79</v>
      </c>
      <c r="BK140" s="139">
        <f>ROUND(I140*H140,2)</f>
        <v>0</v>
      </c>
      <c r="BL140" s="17" t="s">
        <v>248</v>
      </c>
      <c r="BM140" s="138" t="s">
        <v>2804</v>
      </c>
    </row>
    <row r="141" spans="2:65" s="1" customFormat="1">
      <c r="B141" s="32"/>
      <c r="D141" s="140" t="s">
        <v>161</v>
      </c>
      <c r="F141" s="141" t="s">
        <v>2805</v>
      </c>
      <c r="I141" s="142"/>
      <c r="L141" s="32"/>
      <c r="M141" s="143"/>
      <c r="T141" s="53"/>
      <c r="AT141" s="17" t="s">
        <v>161</v>
      </c>
      <c r="AU141" s="17" t="s">
        <v>81</v>
      </c>
    </row>
    <row r="142" spans="2:65" s="1" customFormat="1" ht="24.15" customHeight="1">
      <c r="B142" s="32"/>
      <c r="C142" s="127" t="s">
        <v>287</v>
      </c>
      <c r="D142" s="127" t="s">
        <v>154</v>
      </c>
      <c r="E142" s="128" t="s">
        <v>2806</v>
      </c>
      <c r="F142" s="129" t="s">
        <v>2807</v>
      </c>
      <c r="G142" s="130" t="s">
        <v>1335</v>
      </c>
      <c r="H142" s="131">
        <v>1</v>
      </c>
      <c r="I142" s="132"/>
      <c r="J142" s="133">
        <f>ROUND(I142*H142,2)</f>
        <v>0</v>
      </c>
      <c r="K142" s="129" t="s">
        <v>158</v>
      </c>
      <c r="L142" s="32"/>
      <c r="M142" s="134" t="s">
        <v>19</v>
      </c>
      <c r="N142" s="135" t="s">
        <v>42</v>
      </c>
      <c r="P142" s="136">
        <f>O142*H142</f>
        <v>0</v>
      </c>
      <c r="Q142" s="136">
        <v>1.1560000000000001E-2</v>
      </c>
      <c r="R142" s="136">
        <f>Q142*H142</f>
        <v>1.1560000000000001E-2</v>
      </c>
      <c r="S142" s="136">
        <v>0</v>
      </c>
      <c r="T142" s="137">
        <f>S142*H142</f>
        <v>0</v>
      </c>
      <c r="AR142" s="138" t="s">
        <v>248</v>
      </c>
      <c r="AT142" s="138" t="s">
        <v>154</v>
      </c>
      <c r="AU142" s="138" t="s">
        <v>81</v>
      </c>
      <c r="AY142" s="17" t="s">
        <v>152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79</v>
      </c>
      <c r="BK142" s="139">
        <f>ROUND(I142*H142,2)</f>
        <v>0</v>
      </c>
      <c r="BL142" s="17" t="s">
        <v>248</v>
      </c>
      <c r="BM142" s="138" t="s">
        <v>2808</v>
      </c>
    </row>
    <row r="143" spans="2:65" s="1" customFormat="1">
      <c r="B143" s="32"/>
      <c r="D143" s="140" t="s">
        <v>161</v>
      </c>
      <c r="F143" s="141" t="s">
        <v>2809</v>
      </c>
      <c r="I143" s="142"/>
      <c r="L143" s="32"/>
      <c r="M143" s="143"/>
      <c r="T143" s="53"/>
      <c r="AT143" s="17" t="s">
        <v>161</v>
      </c>
      <c r="AU143" s="17" t="s">
        <v>81</v>
      </c>
    </row>
    <row r="144" spans="2:65" s="12" customFormat="1">
      <c r="B144" s="144"/>
      <c r="D144" s="145" t="s">
        <v>163</v>
      </c>
      <c r="E144" s="146" t="s">
        <v>19</v>
      </c>
      <c r="F144" s="147" t="s">
        <v>79</v>
      </c>
      <c r="H144" s="148">
        <v>1</v>
      </c>
      <c r="I144" s="149"/>
      <c r="L144" s="144"/>
      <c r="M144" s="150"/>
      <c r="T144" s="151"/>
      <c r="AT144" s="146" t="s">
        <v>163</v>
      </c>
      <c r="AU144" s="146" t="s">
        <v>81</v>
      </c>
      <c r="AV144" s="12" t="s">
        <v>81</v>
      </c>
      <c r="AW144" s="12" t="s">
        <v>33</v>
      </c>
      <c r="AX144" s="12" t="s">
        <v>79</v>
      </c>
      <c r="AY144" s="146" t="s">
        <v>152</v>
      </c>
    </row>
    <row r="145" spans="2:65" s="1" customFormat="1" ht="24.15" customHeight="1">
      <c r="B145" s="32"/>
      <c r="C145" s="159" t="s">
        <v>294</v>
      </c>
      <c r="D145" s="159" t="s">
        <v>301</v>
      </c>
      <c r="E145" s="160" t="s">
        <v>2810</v>
      </c>
      <c r="F145" s="161" t="s">
        <v>2811</v>
      </c>
      <c r="G145" s="162" t="s">
        <v>284</v>
      </c>
      <c r="H145" s="163">
        <v>1</v>
      </c>
      <c r="I145" s="164"/>
      <c r="J145" s="165">
        <f>ROUND(I145*H145,2)</f>
        <v>0</v>
      </c>
      <c r="K145" s="161" t="s">
        <v>158</v>
      </c>
      <c r="L145" s="166"/>
      <c r="M145" s="167" t="s">
        <v>19</v>
      </c>
      <c r="N145" s="168" t="s">
        <v>42</v>
      </c>
      <c r="P145" s="136">
        <f>O145*H145</f>
        <v>0</v>
      </c>
      <c r="Q145" s="136">
        <v>0.153</v>
      </c>
      <c r="R145" s="136">
        <f>Q145*H145</f>
        <v>0.153</v>
      </c>
      <c r="S145" s="136">
        <v>0</v>
      </c>
      <c r="T145" s="137">
        <f>S145*H145</f>
        <v>0</v>
      </c>
      <c r="AR145" s="138" t="s">
        <v>357</v>
      </c>
      <c r="AT145" s="138" t="s">
        <v>301</v>
      </c>
      <c r="AU145" s="138" t="s">
        <v>81</v>
      </c>
      <c r="AY145" s="17" t="s">
        <v>152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7" t="s">
        <v>79</v>
      </c>
      <c r="BK145" s="139">
        <f>ROUND(I145*H145,2)</f>
        <v>0</v>
      </c>
      <c r="BL145" s="17" t="s">
        <v>248</v>
      </c>
      <c r="BM145" s="138" t="s">
        <v>2812</v>
      </c>
    </row>
    <row r="146" spans="2:65" s="12" customFormat="1">
      <c r="B146" s="144"/>
      <c r="D146" s="145" t="s">
        <v>163</v>
      </c>
      <c r="E146" s="146" t="s">
        <v>19</v>
      </c>
      <c r="F146" s="147" t="s">
        <v>79</v>
      </c>
      <c r="H146" s="148">
        <v>1</v>
      </c>
      <c r="I146" s="149"/>
      <c r="L146" s="144"/>
      <c r="M146" s="150"/>
      <c r="T146" s="151"/>
      <c r="AT146" s="146" t="s">
        <v>163</v>
      </c>
      <c r="AU146" s="146" t="s">
        <v>81</v>
      </c>
      <c r="AV146" s="12" t="s">
        <v>81</v>
      </c>
      <c r="AW146" s="12" t="s">
        <v>33</v>
      </c>
      <c r="AX146" s="12" t="s">
        <v>79</v>
      </c>
      <c r="AY146" s="146" t="s">
        <v>152</v>
      </c>
    </row>
    <row r="147" spans="2:65" s="1" customFormat="1" ht="37.799999999999997" customHeight="1">
      <c r="B147" s="32"/>
      <c r="C147" s="127" t="s">
        <v>300</v>
      </c>
      <c r="D147" s="127" t="s">
        <v>154</v>
      </c>
      <c r="E147" s="128" t="s">
        <v>2813</v>
      </c>
      <c r="F147" s="129" t="s">
        <v>2814</v>
      </c>
      <c r="G147" s="130" t="s">
        <v>1335</v>
      </c>
      <c r="H147" s="131">
        <v>1</v>
      </c>
      <c r="I147" s="132"/>
      <c r="J147" s="133">
        <f>ROUND(I147*H147,2)</f>
        <v>0</v>
      </c>
      <c r="K147" s="129" t="s">
        <v>158</v>
      </c>
      <c r="L147" s="32"/>
      <c r="M147" s="134" t="s">
        <v>19</v>
      </c>
      <c r="N147" s="135" t="s">
        <v>42</v>
      </c>
      <c r="P147" s="136">
        <f>O147*H147</f>
        <v>0</v>
      </c>
      <c r="Q147" s="136">
        <v>6.9800000000000001E-3</v>
      </c>
      <c r="R147" s="136">
        <f>Q147*H147</f>
        <v>6.9800000000000001E-3</v>
      </c>
      <c r="S147" s="136">
        <v>0</v>
      </c>
      <c r="T147" s="137">
        <f>S147*H147</f>
        <v>0</v>
      </c>
      <c r="AR147" s="138" t="s">
        <v>248</v>
      </c>
      <c r="AT147" s="138" t="s">
        <v>154</v>
      </c>
      <c r="AU147" s="138" t="s">
        <v>81</v>
      </c>
      <c r="AY147" s="17" t="s">
        <v>152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79</v>
      </c>
      <c r="BK147" s="139">
        <f>ROUND(I147*H147,2)</f>
        <v>0</v>
      </c>
      <c r="BL147" s="17" t="s">
        <v>248</v>
      </c>
      <c r="BM147" s="138" t="s">
        <v>2815</v>
      </c>
    </row>
    <row r="148" spans="2:65" s="1" customFormat="1">
      <c r="B148" s="32"/>
      <c r="D148" s="140" t="s">
        <v>161</v>
      </c>
      <c r="F148" s="141" t="s">
        <v>2816</v>
      </c>
      <c r="I148" s="142"/>
      <c r="L148" s="32"/>
      <c r="M148" s="143"/>
      <c r="T148" s="53"/>
      <c r="AT148" s="17" t="s">
        <v>161</v>
      </c>
      <c r="AU148" s="17" t="s">
        <v>81</v>
      </c>
    </row>
    <row r="149" spans="2:65" s="12" customFormat="1">
      <c r="B149" s="144"/>
      <c r="D149" s="145" t="s">
        <v>163</v>
      </c>
      <c r="E149" s="146" t="s">
        <v>19</v>
      </c>
      <c r="F149" s="147" t="s">
        <v>79</v>
      </c>
      <c r="H149" s="148">
        <v>1</v>
      </c>
      <c r="I149" s="149"/>
      <c r="L149" s="144"/>
      <c r="M149" s="150"/>
      <c r="T149" s="151"/>
      <c r="AT149" s="146" t="s">
        <v>163</v>
      </c>
      <c r="AU149" s="146" t="s">
        <v>81</v>
      </c>
      <c r="AV149" s="12" t="s">
        <v>81</v>
      </c>
      <c r="AW149" s="12" t="s">
        <v>33</v>
      </c>
      <c r="AX149" s="12" t="s">
        <v>79</v>
      </c>
      <c r="AY149" s="146" t="s">
        <v>152</v>
      </c>
    </row>
    <row r="150" spans="2:65" s="1" customFormat="1" ht="37.799999999999997" customHeight="1">
      <c r="B150" s="32"/>
      <c r="C150" s="127" t="s">
        <v>306</v>
      </c>
      <c r="D150" s="127" t="s">
        <v>154</v>
      </c>
      <c r="E150" s="128" t="s">
        <v>2817</v>
      </c>
      <c r="F150" s="129" t="s">
        <v>2818</v>
      </c>
      <c r="G150" s="130" t="s">
        <v>1335</v>
      </c>
      <c r="H150" s="131">
        <v>1</v>
      </c>
      <c r="I150" s="132"/>
      <c r="J150" s="133">
        <f>ROUND(I150*H150,2)</f>
        <v>0</v>
      </c>
      <c r="K150" s="129" t="s">
        <v>158</v>
      </c>
      <c r="L150" s="32"/>
      <c r="M150" s="134" t="s">
        <v>19</v>
      </c>
      <c r="N150" s="135" t="s">
        <v>42</v>
      </c>
      <c r="P150" s="136">
        <f>O150*H150</f>
        <v>0</v>
      </c>
      <c r="Q150" s="136">
        <v>6.5200000000000002E-4</v>
      </c>
      <c r="R150" s="136">
        <f>Q150*H150</f>
        <v>6.5200000000000002E-4</v>
      </c>
      <c r="S150" s="136">
        <v>0</v>
      </c>
      <c r="T150" s="137">
        <f>S150*H150</f>
        <v>0</v>
      </c>
      <c r="AR150" s="138" t="s">
        <v>248</v>
      </c>
      <c r="AT150" s="138" t="s">
        <v>154</v>
      </c>
      <c r="AU150" s="138" t="s">
        <v>81</v>
      </c>
      <c r="AY150" s="17" t="s">
        <v>152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79</v>
      </c>
      <c r="BK150" s="139">
        <f>ROUND(I150*H150,2)</f>
        <v>0</v>
      </c>
      <c r="BL150" s="17" t="s">
        <v>248</v>
      </c>
      <c r="BM150" s="138" t="s">
        <v>2819</v>
      </c>
    </row>
    <row r="151" spans="2:65" s="1" customFormat="1">
      <c r="B151" s="32"/>
      <c r="D151" s="140" t="s">
        <v>161</v>
      </c>
      <c r="F151" s="141" t="s">
        <v>2820</v>
      </c>
      <c r="I151" s="142"/>
      <c r="L151" s="32"/>
      <c r="M151" s="143"/>
      <c r="T151" s="53"/>
      <c r="AT151" s="17" t="s">
        <v>161</v>
      </c>
      <c r="AU151" s="17" t="s">
        <v>81</v>
      </c>
    </row>
    <row r="152" spans="2:65" s="1" customFormat="1" ht="37.799999999999997" customHeight="1">
      <c r="B152" s="32"/>
      <c r="C152" s="127" t="s">
        <v>314</v>
      </c>
      <c r="D152" s="127" t="s">
        <v>154</v>
      </c>
      <c r="E152" s="128" t="s">
        <v>2821</v>
      </c>
      <c r="F152" s="129" t="s">
        <v>2822</v>
      </c>
      <c r="G152" s="130" t="s">
        <v>284</v>
      </c>
      <c r="H152" s="131">
        <v>1</v>
      </c>
      <c r="I152" s="132"/>
      <c r="J152" s="133">
        <f>ROUND(I152*H152,2)</f>
        <v>0</v>
      </c>
      <c r="K152" s="129" t="s">
        <v>158</v>
      </c>
      <c r="L152" s="32"/>
      <c r="M152" s="134" t="s">
        <v>19</v>
      </c>
      <c r="N152" s="135" t="s">
        <v>42</v>
      </c>
      <c r="P152" s="136">
        <f>O152*H152</f>
        <v>0</v>
      </c>
      <c r="Q152" s="136">
        <v>6.686153E-4</v>
      </c>
      <c r="R152" s="136">
        <f>Q152*H152</f>
        <v>6.686153E-4</v>
      </c>
      <c r="S152" s="136">
        <v>0</v>
      </c>
      <c r="T152" s="137">
        <f>S152*H152</f>
        <v>0</v>
      </c>
      <c r="AR152" s="138" t="s">
        <v>248</v>
      </c>
      <c r="AT152" s="138" t="s">
        <v>154</v>
      </c>
      <c r="AU152" s="138" t="s">
        <v>81</v>
      </c>
      <c r="AY152" s="17" t="s">
        <v>152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7" t="s">
        <v>79</v>
      </c>
      <c r="BK152" s="139">
        <f>ROUND(I152*H152,2)</f>
        <v>0</v>
      </c>
      <c r="BL152" s="17" t="s">
        <v>248</v>
      </c>
      <c r="BM152" s="138" t="s">
        <v>2823</v>
      </c>
    </row>
    <row r="153" spans="2:65" s="1" customFormat="1">
      <c r="B153" s="32"/>
      <c r="D153" s="140" t="s">
        <v>161</v>
      </c>
      <c r="F153" s="141" t="s">
        <v>2824</v>
      </c>
      <c r="I153" s="142"/>
      <c r="L153" s="32"/>
      <c r="M153" s="143"/>
      <c r="T153" s="53"/>
      <c r="AT153" s="17" t="s">
        <v>161</v>
      </c>
      <c r="AU153" s="17" t="s">
        <v>81</v>
      </c>
    </row>
    <row r="154" spans="2:65" s="1" customFormat="1" ht="55.5" customHeight="1">
      <c r="B154" s="32"/>
      <c r="C154" s="127" t="s">
        <v>323</v>
      </c>
      <c r="D154" s="127" t="s">
        <v>154</v>
      </c>
      <c r="E154" s="128" t="s">
        <v>2825</v>
      </c>
      <c r="F154" s="129" t="s">
        <v>2826</v>
      </c>
      <c r="G154" s="130" t="s">
        <v>1335</v>
      </c>
      <c r="H154" s="131">
        <v>1</v>
      </c>
      <c r="I154" s="132"/>
      <c r="J154" s="133">
        <f>ROUND(I154*H154,2)</f>
        <v>0</v>
      </c>
      <c r="K154" s="129" t="s">
        <v>158</v>
      </c>
      <c r="L154" s="32"/>
      <c r="M154" s="134" t="s">
        <v>19</v>
      </c>
      <c r="N154" s="135" t="s">
        <v>42</v>
      </c>
      <c r="P154" s="136">
        <f>O154*H154</f>
        <v>0</v>
      </c>
      <c r="Q154" s="136">
        <v>6.5900000000000004E-3</v>
      </c>
      <c r="R154" s="136">
        <f>Q154*H154</f>
        <v>6.5900000000000004E-3</v>
      </c>
      <c r="S154" s="136">
        <v>0</v>
      </c>
      <c r="T154" s="137">
        <f>S154*H154</f>
        <v>0</v>
      </c>
      <c r="AR154" s="138" t="s">
        <v>248</v>
      </c>
      <c r="AT154" s="138" t="s">
        <v>154</v>
      </c>
      <c r="AU154" s="138" t="s">
        <v>81</v>
      </c>
      <c r="AY154" s="17" t="s">
        <v>152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79</v>
      </c>
      <c r="BK154" s="139">
        <f>ROUND(I154*H154,2)</f>
        <v>0</v>
      </c>
      <c r="BL154" s="17" t="s">
        <v>248</v>
      </c>
      <c r="BM154" s="138" t="s">
        <v>2827</v>
      </c>
    </row>
    <row r="155" spans="2:65" s="1" customFormat="1">
      <c r="B155" s="32"/>
      <c r="D155" s="140" t="s">
        <v>161</v>
      </c>
      <c r="F155" s="141" t="s">
        <v>2828</v>
      </c>
      <c r="I155" s="142"/>
      <c r="L155" s="32"/>
      <c r="M155" s="143"/>
      <c r="T155" s="53"/>
      <c r="AT155" s="17" t="s">
        <v>161</v>
      </c>
      <c r="AU155" s="17" t="s">
        <v>81</v>
      </c>
    </row>
    <row r="156" spans="2:65" s="12" customFormat="1">
      <c r="B156" s="144"/>
      <c r="D156" s="145" t="s">
        <v>163</v>
      </c>
      <c r="E156" s="146" t="s">
        <v>19</v>
      </c>
      <c r="F156" s="147" t="s">
        <v>79</v>
      </c>
      <c r="H156" s="148">
        <v>1</v>
      </c>
      <c r="I156" s="149"/>
      <c r="L156" s="144"/>
      <c r="M156" s="150"/>
      <c r="T156" s="151"/>
      <c r="AT156" s="146" t="s">
        <v>163</v>
      </c>
      <c r="AU156" s="146" t="s">
        <v>81</v>
      </c>
      <c r="AV156" s="12" t="s">
        <v>81</v>
      </c>
      <c r="AW156" s="12" t="s">
        <v>33</v>
      </c>
      <c r="AX156" s="12" t="s">
        <v>79</v>
      </c>
      <c r="AY156" s="146" t="s">
        <v>152</v>
      </c>
    </row>
    <row r="157" spans="2:65" s="1" customFormat="1" ht="49.05" customHeight="1">
      <c r="B157" s="32"/>
      <c r="C157" s="127" t="s">
        <v>329</v>
      </c>
      <c r="D157" s="127" t="s">
        <v>154</v>
      </c>
      <c r="E157" s="128" t="s">
        <v>2829</v>
      </c>
      <c r="F157" s="129" t="s">
        <v>2830</v>
      </c>
      <c r="G157" s="130" t="s">
        <v>220</v>
      </c>
      <c r="H157" s="131">
        <v>0.314</v>
      </c>
      <c r="I157" s="132"/>
      <c r="J157" s="133">
        <f>ROUND(I157*H157,2)</f>
        <v>0</v>
      </c>
      <c r="K157" s="129" t="s">
        <v>158</v>
      </c>
      <c r="L157" s="32"/>
      <c r="M157" s="134" t="s">
        <v>19</v>
      </c>
      <c r="N157" s="135" t="s">
        <v>42</v>
      </c>
      <c r="P157" s="136">
        <f>O157*H157</f>
        <v>0</v>
      </c>
      <c r="Q157" s="136">
        <v>0</v>
      </c>
      <c r="R157" s="136">
        <f>Q157*H157</f>
        <v>0</v>
      </c>
      <c r="S157" s="136">
        <v>0</v>
      </c>
      <c r="T157" s="137">
        <f>S157*H157</f>
        <v>0</v>
      </c>
      <c r="AR157" s="138" t="s">
        <v>248</v>
      </c>
      <c r="AT157" s="138" t="s">
        <v>154</v>
      </c>
      <c r="AU157" s="138" t="s">
        <v>81</v>
      </c>
      <c r="AY157" s="17" t="s">
        <v>152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79</v>
      </c>
      <c r="BK157" s="139">
        <f>ROUND(I157*H157,2)</f>
        <v>0</v>
      </c>
      <c r="BL157" s="17" t="s">
        <v>248</v>
      </c>
      <c r="BM157" s="138" t="s">
        <v>2831</v>
      </c>
    </row>
    <row r="158" spans="2:65" s="1" customFormat="1">
      <c r="B158" s="32"/>
      <c r="D158" s="140" t="s">
        <v>161</v>
      </c>
      <c r="F158" s="141" t="s">
        <v>2832</v>
      </c>
      <c r="I158" s="142"/>
      <c r="L158" s="32"/>
      <c r="M158" s="143"/>
      <c r="T158" s="53"/>
      <c r="AT158" s="17" t="s">
        <v>161</v>
      </c>
      <c r="AU158" s="17" t="s">
        <v>81</v>
      </c>
    </row>
    <row r="159" spans="2:65" s="11" customFormat="1" ht="22.8" customHeight="1">
      <c r="B159" s="115"/>
      <c r="D159" s="116" t="s">
        <v>70</v>
      </c>
      <c r="E159" s="125" t="s">
        <v>2833</v>
      </c>
      <c r="F159" s="125" t="s">
        <v>2834</v>
      </c>
      <c r="I159" s="118"/>
      <c r="J159" s="126">
        <f>BK159</f>
        <v>0</v>
      </c>
      <c r="L159" s="115"/>
      <c r="M159" s="120"/>
      <c r="P159" s="121">
        <f>SUM(P160:P209)</f>
        <v>0</v>
      </c>
      <c r="R159" s="121">
        <f>SUM(R160:R209)</f>
        <v>0.4150056250000001</v>
      </c>
      <c r="T159" s="122">
        <f>SUM(T160:T209)</f>
        <v>0</v>
      </c>
      <c r="AR159" s="116" t="s">
        <v>81</v>
      </c>
      <c r="AT159" s="123" t="s">
        <v>70</v>
      </c>
      <c r="AU159" s="123" t="s">
        <v>79</v>
      </c>
      <c r="AY159" s="116" t="s">
        <v>152</v>
      </c>
      <c r="BK159" s="124">
        <f>SUM(BK160:BK209)</f>
        <v>0</v>
      </c>
    </row>
    <row r="160" spans="2:65" s="1" customFormat="1" ht="24.15" customHeight="1">
      <c r="B160" s="32"/>
      <c r="C160" s="127" t="s">
        <v>335</v>
      </c>
      <c r="D160" s="127" t="s">
        <v>154</v>
      </c>
      <c r="E160" s="128" t="s">
        <v>2835</v>
      </c>
      <c r="F160" s="129" t="s">
        <v>2836</v>
      </c>
      <c r="G160" s="130" t="s">
        <v>284</v>
      </c>
      <c r="H160" s="131">
        <v>12</v>
      </c>
      <c r="I160" s="132"/>
      <c r="J160" s="133">
        <f>ROUND(I160*H160,2)</f>
        <v>0</v>
      </c>
      <c r="K160" s="129" t="s">
        <v>158</v>
      </c>
      <c r="L160" s="32"/>
      <c r="M160" s="134" t="s">
        <v>19</v>
      </c>
      <c r="N160" s="135" t="s">
        <v>42</v>
      </c>
      <c r="P160" s="136">
        <f>O160*H160</f>
        <v>0</v>
      </c>
      <c r="Q160" s="136">
        <v>1.6299999999999999E-3</v>
      </c>
      <c r="R160" s="136">
        <f>Q160*H160</f>
        <v>1.9560000000000001E-2</v>
      </c>
      <c r="S160" s="136">
        <v>0</v>
      </c>
      <c r="T160" s="137">
        <f>S160*H160</f>
        <v>0</v>
      </c>
      <c r="AR160" s="138" t="s">
        <v>248</v>
      </c>
      <c r="AT160" s="138" t="s">
        <v>154</v>
      </c>
      <c r="AU160" s="138" t="s">
        <v>81</v>
      </c>
      <c r="AY160" s="17" t="s">
        <v>152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79</v>
      </c>
      <c r="BK160" s="139">
        <f>ROUND(I160*H160,2)</f>
        <v>0</v>
      </c>
      <c r="BL160" s="17" t="s">
        <v>248</v>
      </c>
      <c r="BM160" s="138" t="s">
        <v>2837</v>
      </c>
    </row>
    <row r="161" spans="2:65" s="1" customFormat="1">
      <c r="B161" s="32"/>
      <c r="D161" s="140" t="s">
        <v>161</v>
      </c>
      <c r="F161" s="141" t="s">
        <v>2838</v>
      </c>
      <c r="I161" s="142"/>
      <c r="L161" s="32"/>
      <c r="M161" s="143"/>
      <c r="T161" s="53"/>
      <c r="AT161" s="17" t="s">
        <v>161</v>
      </c>
      <c r="AU161" s="17" t="s">
        <v>81</v>
      </c>
    </row>
    <row r="162" spans="2:65" s="12" customFormat="1">
      <c r="B162" s="144"/>
      <c r="D162" s="145" t="s">
        <v>163</v>
      </c>
      <c r="E162" s="146" t="s">
        <v>19</v>
      </c>
      <c r="F162" s="147" t="s">
        <v>8</v>
      </c>
      <c r="H162" s="148">
        <v>12</v>
      </c>
      <c r="I162" s="149"/>
      <c r="L162" s="144"/>
      <c r="M162" s="150"/>
      <c r="T162" s="151"/>
      <c r="AT162" s="146" t="s">
        <v>163</v>
      </c>
      <c r="AU162" s="146" t="s">
        <v>81</v>
      </c>
      <c r="AV162" s="12" t="s">
        <v>81</v>
      </c>
      <c r="AW162" s="12" t="s">
        <v>33</v>
      </c>
      <c r="AX162" s="12" t="s">
        <v>79</v>
      </c>
      <c r="AY162" s="146" t="s">
        <v>152</v>
      </c>
    </row>
    <row r="163" spans="2:65" s="1" customFormat="1" ht="33" customHeight="1">
      <c r="B163" s="32"/>
      <c r="C163" s="127" t="s">
        <v>341</v>
      </c>
      <c r="D163" s="127" t="s">
        <v>154</v>
      </c>
      <c r="E163" s="128" t="s">
        <v>2839</v>
      </c>
      <c r="F163" s="129" t="s">
        <v>2840</v>
      </c>
      <c r="G163" s="130" t="s">
        <v>344</v>
      </c>
      <c r="H163" s="131">
        <v>30</v>
      </c>
      <c r="I163" s="132"/>
      <c r="J163" s="133">
        <f>ROUND(I163*H163,2)</f>
        <v>0</v>
      </c>
      <c r="K163" s="129" t="s">
        <v>158</v>
      </c>
      <c r="L163" s="32"/>
      <c r="M163" s="134" t="s">
        <v>19</v>
      </c>
      <c r="N163" s="135" t="s">
        <v>42</v>
      </c>
      <c r="P163" s="136">
        <f>O163*H163</f>
        <v>0</v>
      </c>
      <c r="Q163" s="136">
        <v>4.6000000000000001E-4</v>
      </c>
      <c r="R163" s="136">
        <f>Q163*H163</f>
        <v>1.38E-2</v>
      </c>
      <c r="S163" s="136">
        <v>0</v>
      </c>
      <c r="T163" s="137">
        <f>S163*H163</f>
        <v>0</v>
      </c>
      <c r="AR163" s="138" t="s">
        <v>248</v>
      </c>
      <c r="AT163" s="138" t="s">
        <v>154</v>
      </c>
      <c r="AU163" s="138" t="s">
        <v>81</v>
      </c>
      <c r="AY163" s="17" t="s">
        <v>152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79</v>
      </c>
      <c r="BK163" s="139">
        <f>ROUND(I163*H163,2)</f>
        <v>0</v>
      </c>
      <c r="BL163" s="17" t="s">
        <v>248</v>
      </c>
      <c r="BM163" s="138" t="s">
        <v>2841</v>
      </c>
    </row>
    <row r="164" spans="2:65" s="1" customFormat="1">
      <c r="B164" s="32"/>
      <c r="D164" s="140" t="s">
        <v>161</v>
      </c>
      <c r="F164" s="141" t="s">
        <v>2842</v>
      </c>
      <c r="I164" s="142"/>
      <c r="L164" s="32"/>
      <c r="M164" s="143"/>
      <c r="T164" s="53"/>
      <c r="AT164" s="17" t="s">
        <v>161</v>
      </c>
      <c r="AU164" s="17" t="s">
        <v>81</v>
      </c>
    </row>
    <row r="165" spans="2:65" s="12" customFormat="1">
      <c r="B165" s="144"/>
      <c r="D165" s="145" t="s">
        <v>163</v>
      </c>
      <c r="E165" s="146" t="s">
        <v>19</v>
      </c>
      <c r="F165" s="147" t="s">
        <v>341</v>
      </c>
      <c r="H165" s="148">
        <v>30</v>
      </c>
      <c r="I165" s="149"/>
      <c r="L165" s="144"/>
      <c r="M165" s="150"/>
      <c r="T165" s="151"/>
      <c r="AT165" s="146" t="s">
        <v>163</v>
      </c>
      <c r="AU165" s="146" t="s">
        <v>81</v>
      </c>
      <c r="AV165" s="12" t="s">
        <v>81</v>
      </c>
      <c r="AW165" s="12" t="s">
        <v>33</v>
      </c>
      <c r="AX165" s="12" t="s">
        <v>79</v>
      </c>
      <c r="AY165" s="146" t="s">
        <v>152</v>
      </c>
    </row>
    <row r="166" spans="2:65" s="1" customFormat="1" ht="33" customHeight="1">
      <c r="B166" s="32"/>
      <c r="C166" s="127" t="s">
        <v>350</v>
      </c>
      <c r="D166" s="127" t="s">
        <v>154</v>
      </c>
      <c r="E166" s="128" t="s">
        <v>2843</v>
      </c>
      <c r="F166" s="129" t="s">
        <v>2844</v>
      </c>
      <c r="G166" s="130" t="s">
        <v>344</v>
      </c>
      <c r="H166" s="131">
        <v>75</v>
      </c>
      <c r="I166" s="132"/>
      <c r="J166" s="133">
        <f>ROUND(I166*H166,2)</f>
        <v>0</v>
      </c>
      <c r="K166" s="129" t="s">
        <v>158</v>
      </c>
      <c r="L166" s="32"/>
      <c r="M166" s="134" t="s">
        <v>19</v>
      </c>
      <c r="N166" s="135" t="s">
        <v>42</v>
      </c>
      <c r="P166" s="136">
        <f>O166*H166</f>
        <v>0</v>
      </c>
      <c r="Q166" s="136">
        <v>5.5999999999999995E-4</v>
      </c>
      <c r="R166" s="136">
        <f>Q166*H166</f>
        <v>4.1999999999999996E-2</v>
      </c>
      <c r="S166" s="136">
        <v>0</v>
      </c>
      <c r="T166" s="137">
        <f>S166*H166</f>
        <v>0</v>
      </c>
      <c r="AR166" s="138" t="s">
        <v>248</v>
      </c>
      <c r="AT166" s="138" t="s">
        <v>154</v>
      </c>
      <c r="AU166" s="138" t="s">
        <v>81</v>
      </c>
      <c r="AY166" s="17" t="s">
        <v>152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79</v>
      </c>
      <c r="BK166" s="139">
        <f>ROUND(I166*H166,2)</f>
        <v>0</v>
      </c>
      <c r="BL166" s="17" t="s">
        <v>248</v>
      </c>
      <c r="BM166" s="138" t="s">
        <v>2845</v>
      </c>
    </row>
    <row r="167" spans="2:65" s="1" customFormat="1">
      <c r="B167" s="32"/>
      <c r="D167" s="140" t="s">
        <v>161</v>
      </c>
      <c r="F167" s="141" t="s">
        <v>2846</v>
      </c>
      <c r="I167" s="142"/>
      <c r="L167" s="32"/>
      <c r="M167" s="143"/>
      <c r="T167" s="53"/>
      <c r="AT167" s="17" t="s">
        <v>161</v>
      </c>
      <c r="AU167" s="17" t="s">
        <v>81</v>
      </c>
    </row>
    <row r="168" spans="2:65" s="12" customFormat="1">
      <c r="B168" s="144"/>
      <c r="D168" s="145" t="s">
        <v>163</v>
      </c>
      <c r="E168" s="146" t="s">
        <v>19</v>
      </c>
      <c r="F168" s="147" t="s">
        <v>636</v>
      </c>
      <c r="H168" s="148">
        <v>75</v>
      </c>
      <c r="I168" s="149"/>
      <c r="L168" s="144"/>
      <c r="M168" s="150"/>
      <c r="T168" s="151"/>
      <c r="AT168" s="146" t="s">
        <v>163</v>
      </c>
      <c r="AU168" s="146" t="s">
        <v>81</v>
      </c>
      <c r="AV168" s="12" t="s">
        <v>81</v>
      </c>
      <c r="AW168" s="12" t="s">
        <v>33</v>
      </c>
      <c r="AX168" s="12" t="s">
        <v>79</v>
      </c>
      <c r="AY168" s="146" t="s">
        <v>152</v>
      </c>
    </row>
    <row r="169" spans="2:65" s="1" customFormat="1" ht="33" customHeight="1">
      <c r="B169" s="32"/>
      <c r="C169" s="127" t="s">
        <v>357</v>
      </c>
      <c r="D169" s="127" t="s">
        <v>154</v>
      </c>
      <c r="E169" s="128" t="s">
        <v>2847</v>
      </c>
      <c r="F169" s="129" t="s">
        <v>2848</v>
      </c>
      <c r="G169" s="130" t="s">
        <v>344</v>
      </c>
      <c r="H169" s="131">
        <v>125</v>
      </c>
      <c r="I169" s="132"/>
      <c r="J169" s="133">
        <f>ROUND(I169*H169,2)</f>
        <v>0</v>
      </c>
      <c r="K169" s="129" t="s">
        <v>158</v>
      </c>
      <c r="L169" s="32"/>
      <c r="M169" s="134" t="s">
        <v>19</v>
      </c>
      <c r="N169" s="135" t="s">
        <v>42</v>
      </c>
      <c r="P169" s="136">
        <f>O169*H169</f>
        <v>0</v>
      </c>
      <c r="Q169" s="136">
        <v>7.1000000000000002E-4</v>
      </c>
      <c r="R169" s="136">
        <f>Q169*H169</f>
        <v>8.8749999999999996E-2</v>
      </c>
      <c r="S169" s="136">
        <v>0</v>
      </c>
      <c r="T169" s="137">
        <f>S169*H169</f>
        <v>0</v>
      </c>
      <c r="AR169" s="138" t="s">
        <v>248</v>
      </c>
      <c r="AT169" s="138" t="s">
        <v>154</v>
      </c>
      <c r="AU169" s="138" t="s">
        <v>81</v>
      </c>
      <c r="AY169" s="17" t="s">
        <v>152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79</v>
      </c>
      <c r="BK169" s="139">
        <f>ROUND(I169*H169,2)</f>
        <v>0</v>
      </c>
      <c r="BL169" s="17" t="s">
        <v>248</v>
      </c>
      <c r="BM169" s="138" t="s">
        <v>2849</v>
      </c>
    </row>
    <row r="170" spans="2:65" s="1" customFormat="1">
      <c r="B170" s="32"/>
      <c r="D170" s="140" t="s">
        <v>161</v>
      </c>
      <c r="F170" s="141" t="s">
        <v>2850</v>
      </c>
      <c r="I170" s="142"/>
      <c r="L170" s="32"/>
      <c r="M170" s="143"/>
      <c r="T170" s="53"/>
      <c r="AT170" s="17" t="s">
        <v>161</v>
      </c>
      <c r="AU170" s="17" t="s">
        <v>81</v>
      </c>
    </row>
    <row r="171" spans="2:65" s="12" customFormat="1">
      <c r="B171" s="144"/>
      <c r="D171" s="145" t="s">
        <v>163</v>
      </c>
      <c r="E171" s="146" t="s">
        <v>19</v>
      </c>
      <c r="F171" s="147" t="s">
        <v>929</v>
      </c>
      <c r="H171" s="148">
        <v>125</v>
      </c>
      <c r="I171" s="149"/>
      <c r="L171" s="144"/>
      <c r="M171" s="150"/>
      <c r="T171" s="151"/>
      <c r="AT171" s="146" t="s">
        <v>163</v>
      </c>
      <c r="AU171" s="146" t="s">
        <v>81</v>
      </c>
      <c r="AV171" s="12" t="s">
        <v>81</v>
      </c>
      <c r="AW171" s="12" t="s">
        <v>33</v>
      </c>
      <c r="AX171" s="12" t="s">
        <v>79</v>
      </c>
      <c r="AY171" s="146" t="s">
        <v>152</v>
      </c>
    </row>
    <row r="172" spans="2:65" s="1" customFormat="1" ht="24.15" customHeight="1">
      <c r="B172" s="32"/>
      <c r="C172" s="127" t="s">
        <v>363</v>
      </c>
      <c r="D172" s="127" t="s">
        <v>154</v>
      </c>
      <c r="E172" s="128" t="s">
        <v>2851</v>
      </c>
      <c r="F172" s="129" t="s">
        <v>2852</v>
      </c>
      <c r="G172" s="130" t="s">
        <v>344</v>
      </c>
      <c r="H172" s="131">
        <v>50</v>
      </c>
      <c r="I172" s="132"/>
      <c r="J172" s="133">
        <f>ROUND(I172*H172,2)</f>
        <v>0</v>
      </c>
      <c r="K172" s="129" t="s">
        <v>158</v>
      </c>
      <c r="L172" s="32"/>
      <c r="M172" s="134" t="s">
        <v>19</v>
      </c>
      <c r="N172" s="135" t="s">
        <v>42</v>
      </c>
      <c r="P172" s="136">
        <f>O172*H172</f>
        <v>0</v>
      </c>
      <c r="Q172" s="136">
        <v>1.251135E-3</v>
      </c>
      <c r="R172" s="136">
        <f>Q172*H172</f>
        <v>6.2556749999999994E-2</v>
      </c>
      <c r="S172" s="136">
        <v>0</v>
      </c>
      <c r="T172" s="137">
        <f>S172*H172</f>
        <v>0</v>
      </c>
      <c r="AR172" s="138" t="s">
        <v>248</v>
      </c>
      <c r="AT172" s="138" t="s">
        <v>154</v>
      </c>
      <c r="AU172" s="138" t="s">
        <v>81</v>
      </c>
      <c r="AY172" s="17" t="s">
        <v>152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79</v>
      </c>
      <c r="BK172" s="139">
        <f>ROUND(I172*H172,2)</f>
        <v>0</v>
      </c>
      <c r="BL172" s="17" t="s">
        <v>248</v>
      </c>
      <c r="BM172" s="138" t="s">
        <v>2853</v>
      </c>
    </row>
    <row r="173" spans="2:65" s="1" customFormat="1">
      <c r="B173" s="32"/>
      <c r="D173" s="140" t="s">
        <v>161</v>
      </c>
      <c r="F173" s="141" t="s">
        <v>2854</v>
      </c>
      <c r="I173" s="142"/>
      <c r="L173" s="32"/>
      <c r="M173" s="143"/>
      <c r="T173" s="53"/>
      <c r="AT173" s="17" t="s">
        <v>161</v>
      </c>
      <c r="AU173" s="17" t="s">
        <v>81</v>
      </c>
    </row>
    <row r="174" spans="2:65" s="12" customFormat="1">
      <c r="B174" s="144"/>
      <c r="D174" s="145" t="s">
        <v>163</v>
      </c>
      <c r="E174" s="146" t="s">
        <v>19</v>
      </c>
      <c r="F174" s="147" t="s">
        <v>482</v>
      </c>
      <c r="H174" s="148">
        <v>50</v>
      </c>
      <c r="I174" s="149"/>
      <c r="L174" s="144"/>
      <c r="M174" s="150"/>
      <c r="T174" s="151"/>
      <c r="AT174" s="146" t="s">
        <v>163</v>
      </c>
      <c r="AU174" s="146" t="s">
        <v>81</v>
      </c>
      <c r="AV174" s="12" t="s">
        <v>81</v>
      </c>
      <c r="AW174" s="12" t="s">
        <v>33</v>
      </c>
      <c r="AX174" s="12" t="s">
        <v>79</v>
      </c>
      <c r="AY174" s="146" t="s">
        <v>152</v>
      </c>
    </row>
    <row r="175" spans="2:65" s="1" customFormat="1" ht="24.15" customHeight="1">
      <c r="B175" s="32"/>
      <c r="C175" s="127" t="s">
        <v>370</v>
      </c>
      <c r="D175" s="127" t="s">
        <v>154</v>
      </c>
      <c r="E175" s="128" t="s">
        <v>2855</v>
      </c>
      <c r="F175" s="129" t="s">
        <v>2856</v>
      </c>
      <c r="G175" s="130" t="s">
        <v>344</v>
      </c>
      <c r="H175" s="131">
        <v>75</v>
      </c>
      <c r="I175" s="132"/>
      <c r="J175" s="133">
        <f>ROUND(I175*H175,2)</f>
        <v>0</v>
      </c>
      <c r="K175" s="129" t="s">
        <v>158</v>
      </c>
      <c r="L175" s="32"/>
      <c r="M175" s="134" t="s">
        <v>19</v>
      </c>
      <c r="N175" s="135" t="s">
        <v>42</v>
      </c>
      <c r="P175" s="136">
        <f>O175*H175</f>
        <v>0</v>
      </c>
      <c r="Q175" s="136">
        <v>1.6151850000000001E-3</v>
      </c>
      <c r="R175" s="136">
        <f>Q175*H175</f>
        <v>0.12113887500000001</v>
      </c>
      <c r="S175" s="136">
        <v>0</v>
      </c>
      <c r="T175" s="137">
        <f>S175*H175</f>
        <v>0</v>
      </c>
      <c r="AR175" s="138" t="s">
        <v>248</v>
      </c>
      <c r="AT175" s="138" t="s">
        <v>154</v>
      </c>
      <c r="AU175" s="138" t="s">
        <v>81</v>
      </c>
      <c r="AY175" s="17" t="s">
        <v>152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79</v>
      </c>
      <c r="BK175" s="139">
        <f>ROUND(I175*H175,2)</f>
        <v>0</v>
      </c>
      <c r="BL175" s="17" t="s">
        <v>248</v>
      </c>
      <c r="BM175" s="138" t="s">
        <v>2857</v>
      </c>
    </row>
    <row r="176" spans="2:65" s="1" customFormat="1">
      <c r="B176" s="32"/>
      <c r="D176" s="140" t="s">
        <v>161</v>
      </c>
      <c r="F176" s="141" t="s">
        <v>2858</v>
      </c>
      <c r="I176" s="142"/>
      <c r="L176" s="32"/>
      <c r="M176" s="143"/>
      <c r="T176" s="53"/>
      <c r="AT176" s="17" t="s">
        <v>161</v>
      </c>
      <c r="AU176" s="17" t="s">
        <v>81</v>
      </c>
    </row>
    <row r="177" spans="2:65" s="12" customFormat="1">
      <c r="B177" s="144"/>
      <c r="D177" s="145" t="s">
        <v>163</v>
      </c>
      <c r="E177" s="146" t="s">
        <v>19</v>
      </c>
      <c r="F177" s="147" t="s">
        <v>636</v>
      </c>
      <c r="H177" s="148">
        <v>75</v>
      </c>
      <c r="I177" s="149"/>
      <c r="L177" s="144"/>
      <c r="M177" s="150"/>
      <c r="T177" s="151"/>
      <c r="AT177" s="146" t="s">
        <v>163</v>
      </c>
      <c r="AU177" s="146" t="s">
        <v>81</v>
      </c>
      <c r="AV177" s="12" t="s">
        <v>81</v>
      </c>
      <c r="AW177" s="12" t="s">
        <v>33</v>
      </c>
      <c r="AX177" s="12" t="s">
        <v>79</v>
      </c>
      <c r="AY177" s="146" t="s">
        <v>152</v>
      </c>
    </row>
    <row r="178" spans="2:65" s="1" customFormat="1" ht="24.15" customHeight="1">
      <c r="B178" s="32"/>
      <c r="C178" s="127" t="s">
        <v>376</v>
      </c>
      <c r="D178" s="127" t="s">
        <v>154</v>
      </c>
      <c r="E178" s="128" t="s">
        <v>2859</v>
      </c>
      <c r="F178" s="129" t="s">
        <v>2860</v>
      </c>
      <c r="G178" s="130" t="s">
        <v>344</v>
      </c>
      <c r="H178" s="131">
        <v>15</v>
      </c>
      <c r="I178" s="132"/>
      <c r="J178" s="133">
        <f>ROUND(I178*H178,2)</f>
        <v>0</v>
      </c>
      <c r="K178" s="129" t="s">
        <v>158</v>
      </c>
      <c r="L178" s="32"/>
      <c r="M178" s="134" t="s">
        <v>19</v>
      </c>
      <c r="N178" s="135" t="s">
        <v>42</v>
      </c>
      <c r="P178" s="136">
        <f>O178*H178</f>
        <v>0</v>
      </c>
      <c r="Q178" s="136">
        <v>1.97E-3</v>
      </c>
      <c r="R178" s="136">
        <f>Q178*H178</f>
        <v>2.955E-2</v>
      </c>
      <c r="S178" s="136">
        <v>0</v>
      </c>
      <c r="T178" s="137">
        <f>S178*H178</f>
        <v>0</v>
      </c>
      <c r="AR178" s="138" t="s">
        <v>248</v>
      </c>
      <c r="AT178" s="138" t="s">
        <v>154</v>
      </c>
      <c r="AU178" s="138" t="s">
        <v>81</v>
      </c>
      <c r="AY178" s="17" t="s">
        <v>152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79</v>
      </c>
      <c r="BK178" s="139">
        <f>ROUND(I178*H178,2)</f>
        <v>0</v>
      </c>
      <c r="BL178" s="17" t="s">
        <v>248</v>
      </c>
      <c r="BM178" s="138" t="s">
        <v>2861</v>
      </c>
    </row>
    <row r="179" spans="2:65" s="1" customFormat="1">
      <c r="B179" s="32"/>
      <c r="D179" s="140" t="s">
        <v>161</v>
      </c>
      <c r="F179" s="141" t="s">
        <v>2862</v>
      </c>
      <c r="I179" s="142"/>
      <c r="L179" s="32"/>
      <c r="M179" s="143"/>
      <c r="T179" s="53"/>
      <c r="AT179" s="17" t="s">
        <v>161</v>
      </c>
      <c r="AU179" s="17" t="s">
        <v>81</v>
      </c>
    </row>
    <row r="180" spans="2:65" s="12" customFormat="1">
      <c r="B180" s="144"/>
      <c r="D180" s="145" t="s">
        <v>163</v>
      </c>
      <c r="E180" s="146" t="s">
        <v>19</v>
      </c>
      <c r="F180" s="147" t="s">
        <v>242</v>
      </c>
      <c r="H180" s="148">
        <v>15</v>
      </c>
      <c r="I180" s="149"/>
      <c r="L180" s="144"/>
      <c r="M180" s="150"/>
      <c r="T180" s="151"/>
      <c r="AT180" s="146" t="s">
        <v>163</v>
      </c>
      <c r="AU180" s="146" t="s">
        <v>81</v>
      </c>
      <c r="AV180" s="12" t="s">
        <v>81</v>
      </c>
      <c r="AW180" s="12" t="s">
        <v>33</v>
      </c>
      <c r="AX180" s="12" t="s">
        <v>79</v>
      </c>
      <c r="AY180" s="146" t="s">
        <v>152</v>
      </c>
    </row>
    <row r="181" spans="2:65" s="1" customFormat="1" ht="33" customHeight="1">
      <c r="B181" s="32"/>
      <c r="C181" s="127" t="s">
        <v>384</v>
      </c>
      <c r="D181" s="127" t="s">
        <v>154</v>
      </c>
      <c r="E181" s="128" t="s">
        <v>2863</v>
      </c>
      <c r="F181" s="129" t="s">
        <v>2864</v>
      </c>
      <c r="G181" s="130" t="s">
        <v>344</v>
      </c>
      <c r="H181" s="131">
        <v>30</v>
      </c>
      <c r="I181" s="132"/>
      <c r="J181" s="133">
        <f>ROUND(I181*H181,2)</f>
        <v>0</v>
      </c>
      <c r="K181" s="129" t="s">
        <v>158</v>
      </c>
      <c r="L181" s="32"/>
      <c r="M181" s="134" t="s">
        <v>19</v>
      </c>
      <c r="N181" s="135" t="s">
        <v>42</v>
      </c>
      <c r="P181" s="136">
        <f>O181*H181</f>
        <v>0</v>
      </c>
      <c r="Q181" s="136">
        <v>1.0000000000000001E-5</v>
      </c>
      <c r="R181" s="136">
        <f>Q181*H181</f>
        <v>3.0000000000000003E-4</v>
      </c>
      <c r="S181" s="136">
        <v>0</v>
      </c>
      <c r="T181" s="137">
        <f>S181*H181</f>
        <v>0</v>
      </c>
      <c r="AR181" s="138" t="s">
        <v>248</v>
      </c>
      <c r="AT181" s="138" t="s">
        <v>154</v>
      </c>
      <c r="AU181" s="138" t="s">
        <v>81</v>
      </c>
      <c r="AY181" s="17" t="s">
        <v>152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79</v>
      </c>
      <c r="BK181" s="139">
        <f>ROUND(I181*H181,2)</f>
        <v>0</v>
      </c>
      <c r="BL181" s="17" t="s">
        <v>248</v>
      </c>
      <c r="BM181" s="138" t="s">
        <v>2865</v>
      </c>
    </row>
    <row r="182" spans="2:65" s="1" customFormat="1">
      <c r="B182" s="32"/>
      <c r="D182" s="140" t="s">
        <v>161</v>
      </c>
      <c r="F182" s="141" t="s">
        <v>2866</v>
      </c>
      <c r="I182" s="142"/>
      <c r="L182" s="32"/>
      <c r="M182" s="143"/>
      <c r="T182" s="53"/>
      <c r="AT182" s="17" t="s">
        <v>161</v>
      </c>
      <c r="AU182" s="17" t="s">
        <v>81</v>
      </c>
    </row>
    <row r="183" spans="2:65" s="12" customFormat="1">
      <c r="B183" s="144"/>
      <c r="D183" s="145" t="s">
        <v>163</v>
      </c>
      <c r="E183" s="146" t="s">
        <v>19</v>
      </c>
      <c r="F183" s="147" t="s">
        <v>341</v>
      </c>
      <c r="H183" s="148">
        <v>30</v>
      </c>
      <c r="I183" s="149"/>
      <c r="L183" s="144"/>
      <c r="M183" s="150"/>
      <c r="T183" s="151"/>
      <c r="AT183" s="146" t="s">
        <v>163</v>
      </c>
      <c r="AU183" s="146" t="s">
        <v>81</v>
      </c>
      <c r="AV183" s="12" t="s">
        <v>81</v>
      </c>
      <c r="AW183" s="12" t="s">
        <v>33</v>
      </c>
      <c r="AX183" s="12" t="s">
        <v>79</v>
      </c>
      <c r="AY183" s="146" t="s">
        <v>152</v>
      </c>
    </row>
    <row r="184" spans="2:65" s="1" customFormat="1" ht="33" customHeight="1">
      <c r="B184" s="32"/>
      <c r="C184" s="127" t="s">
        <v>391</v>
      </c>
      <c r="D184" s="127" t="s">
        <v>154</v>
      </c>
      <c r="E184" s="128" t="s">
        <v>2867</v>
      </c>
      <c r="F184" s="129" t="s">
        <v>2868</v>
      </c>
      <c r="G184" s="130" t="s">
        <v>344</v>
      </c>
      <c r="H184" s="131">
        <v>75</v>
      </c>
      <c r="I184" s="132"/>
      <c r="J184" s="133">
        <f>ROUND(I184*H184,2)</f>
        <v>0</v>
      </c>
      <c r="K184" s="129" t="s">
        <v>158</v>
      </c>
      <c r="L184" s="32"/>
      <c r="M184" s="134" t="s">
        <v>19</v>
      </c>
      <c r="N184" s="135" t="s">
        <v>42</v>
      </c>
      <c r="P184" s="136">
        <f>O184*H184</f>
        <v>0</v>
      </c>
      <c r="Q184" s="136">
        <v>2.0000000000000002E-5</v>
      </c>
      <c r="R184" s="136">
        <f>Q184*H184</f>
        <v>1.5E-3</v>
      </c>
      <c r="S184" s="136">
        <v>0</v>
      </c>
      <c r="T184" s="137">
        <f>S184*H184</f>
        <v>0</v>
      </c>
      <c r="AR184" s="138" t="s">
        <v>248</v>
      </c>
      <c r="AT184" s="138" t="s">
        <v>154</v>
      </c>
      <c r="AU184" s="138" t="s">
        <v>81</v>
      </c>
      <c r="AY184" s="17" t="s">
        <v>152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7" t="s">
        <v>79</v>
      </c>
      <c r="BK184" s="139">
        <f>ROUND(I184*H184,2)</f>
        <v>0</v>
      </c>
      <c r="BL184" s="17" t="s">
        <v>248</v>
      </c>
      <c r="BM184" s="138" t="s">
        <v>2869</v>
      </c>
    </row>
    <row r="185" spans="2:65" s="1" customFormat="1">
      <c r="B185" s="32"/>
      <c r="D185" s="140" t="s">
        <v>161</v>
      </c>
      <c r="F185" s="141" t="s">
        <v>2870</v>
      </c>
      <c r="I185" s="142"/>
      <c r="L185" s="32"/>
      <c r="M185" s="143"/>
      <c r="T185" s="53"/>
      <c r="AT185" s="17" t="s">
        <v>161</v>
      </c>
      <c r="AU185" s="17" t="s">
        <v>81</v>
      </c>
    </row>
    <row r="186" spans="2:65" s="12" customFormat="1">
      <c r="B186" s="144"/>
      <c r="D186" s="145" t="s">
        <v>163</v>
      </c>
      <c r="E186" s="146" t="s">
        <v>19</v>
      </c>
      <c r="F186" s="147" t="s">
        <v>636</v>
      </c>
      <c r="H186" s="148">
        <v>75</v>
      </c>
      <c r="I186" s="149"/>
      <c r="L186" s="144"/>
      <c r="M186" s="150"/>
      <c r="T186" s="151"/>
      <c r="AT186" s="146" t="s">
        <v>163</v>
      </c>
      <c r="AU186" s="146" t="s">
        <v>81</v>
      </c>
      <c r="AV186" s="12" t="s">
        <v>81</v>
      </c>
      <c r="AW186" s="12" t="s">
        <v>33</v>
      </c>
      <c r="AX186" s="12" t="s">
        <v>79</v>
      </c>
      <c r="AY186" s="146" t="s">
        <v>152</v>
      </c>
    </row>
    <row r="187" spans="2:65" s="1" customFormat="1" ht="33" customHeight="1">
      <c r="B187" s="32"/>
      <c r="C187" s="127" t="s">
        <v>398</v>
      </c>
      <c r="D187" s="127" t="s">
        <v>154</v>
      </c>
      <c r="E187" s="128" t="s">
        <v>2871</v>
      </c>
      <c r="F187" s="129" t="s">
        <v>2872</v>
      </c>
      <c r="G187" s="130" t="s">
        <v>344</v>
      </c>
      <c r="H187" s="131">
        <v>125</v>
      </c>
      <c r="I187" s="132"/>
      <c r="J187" s="133">
        <f>ROUND(I187*H187,2)</f>
        <v>0</v>
      </c>
      <c r="K187" s="129" t="s">
        <v>158</v>
      </c>
      <c r="L187" s="32"/>
      <c r="M187" s="134" t="s">
        <v>19</v>
      </c>
      <c r="N187" s="135" t="s">
        <v>42</v>
      </c>
      <c r="P187" s="136">
        <f>O187*H187</f>
        <v>0</v>
      </c>
      <c r="Q187" s="136">
        <v>3.4100000000000002E-5</v>
      </c>
      <c r="R187" s="136">
        <f>Q187*H187</f>
        <v>4.2625000000000007E-3</v>
      </c>
      <c r="S187" s="136">
        <v>0</v>
      </c>
      <c r="T187" s="137">
        <f>S187*H187</f>
        <v>0</v>
      </c>
      <c r="AR187" s="138" t="s">
        <v>248</v>
      </c>
      <c r="AT187" s="138" t="s">
        <v>154</v>
      </c>
      <c r="AU187" s="138" t="s">
        <v>81</v>
      </c>
      <c r="AY187" s="17" t="s">
        <v>152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79</v>
      </c>
      <c r="BK187" s="139">
        <f>ROUND(I187*H187,2)</f>
        <v>0</v>
      </c>
      <c r="BL187" s="17" t="s">
        <v>248</v>
      </c>
      <c r="BM187" s="138" t="s">
        <v>2873</v>
      </c>
    </row>
    <row r="188" spans="2:65" s="1" customFormat="1">
      <c r="B188" s="32"/>
      <c r="D188" s="140" t="s">
        <v>161</v>
      </c>
      <c r="F188" s="141" t="s">
        <v>2874</v>
      </c>
      <c r="I188" s="142"/>
      <c r="L188" s="32"/>
      <c r="M188" s="143"/>
      <c r="T188" s="53"/>
      <c r="AT188" s="17" t="s">
        <v>161</v>
      </c>
      <c r="AU188" s="17" t="s">
        <v>81</v>
      </c>
    </row>
    <row r="189" spans="2:65" s="12" customFormat="1">
      <c r="B189" s="144"/>
      <c r="D189" s="145" t="s">
        <v>163</v>
      </c>
      <c r="E189" s="146" t="s">
        <v>19</v>
      </c>
      <c r="F189" s="147" t="s">
        <v>929</v>
      </c>
      <c r="H189" s="148">
        <v>125</v>
      </c>
      <c r="I189" s="149"/>
      <c r="L189" s="144"/>
      <c r="M189" s="150"/>
      <c r="T189" s="151"/>
      <c r="AT189" s="146" t="s">
        <v>163</v>
      </c>
      <c r="AU189" s="146" t="s">
        <v>81</v>
      </c>
      <c r="AV189" s="12" t="s">
        <v>81</v>
      </c>
      <c r="AW189" s="12" t="s">
        <v>33</v>
      </c>
      <c r="AX189" s="12" t="s">
        <v>79</v>
      </c>
      <c r="AY189" s="146" t="s">
        <v>152</v>
      </c>
    </row>
    <row r="190" spans="2:65" s="1" customFormat="1" ht="33" customHeight="1">
      <c r="B190" s="32"/>
      <c r="C190" s="127" t="s">
        <v>406</v>
      </c>
      <c r="D190" s="127" t="s">
        <v>154</v>
      </c>
      <c r="E190" s="128" t="s">
        <v>2875</v>
      </c>
      <c r="F190" s="129" t="s">
        <v>2876</v>
      </c>
      <c r="G190" s="130" t="s">
        <v>344</v>
      </c>
      <c r="H190" s="131">
        <v>50</v>
      </c>
      <c r="I190" s="132"/>
      <c r="J190" s="133">
        <f>ROUND(I190*H190,2)</f>
        <v>0</v>
      </c>
      <c r="K190" s="129" t="s">
        <v>158</v>
      </c>
      <c r="L190" s="32"/>
      <c r="M190" s="134" t="s">
        <v>19</v>
      </c>
      <c r="N190" s="135" t="s">
        <v>42</v>
      </c>
      <c r="P190" s="136">
        <f>O190*H190</f>
        <v>0</v>
      </c>
      <c r="Q190" s="136">
        <v>5.24E-5</v>
      </c>
      <c r="R190" s="136">
        <f>Q190*H190</f>
        <v>2.6199999999999999E-3</v>
      </c>
      <c r="S190" s="136">
        <v>0</v>
      </c>
      <c r="T190" s="137">
        <f>S190*H190</f>
        <v>0</v>
      </c>
      <c r="AR190" s="138" t="s">
        <v>248</v>
      </c>
      <c r="AT190" s="138" t="s">
        <v>154</v>
      </c>
      <c r="AU190" s="138" t="s">
        <v>81</v>
      </c>
      <c r="AY190" s="17" t="s">
        <v>152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79</v>
      </c>
      <c r="BK190" s="139">
        <f>ROUND(I190*H190,2)</f>
        <v>0</v>
      </c>
      <c r="BL190" s="17" t="s">
        <v>248</v>
      </c>
      <c r="BM190" s="138" t="s">
        <v>2877</v>
      </c>
    </row>
    <row r="191" spans="2:65" s="1" customFormat="1">
      <c r="B191" s="32"/>
      <c r="D191" s="140" t="s">
        <v>161</v>
      </c>
      <c r="F191" s="141" t="s">
        <v>2878</v>
      </c>
      <c r="I191" s="142"/>
      <c r="L191" s="32"/>
      <c r="M191" s="143"/>
      <c r="T191" s="53"/>
      <c r="AT191" s="17" t="s">
        <v>161</v>
      </c>
      <c r="AU191" s="17" t="s">
        <v>81</v>
      </c>
    </row>
    <row r="192" spans="2:65" s="12" customFormat="1">
      <c r="B192" s="144"/>
      <c r="D192" s="145" t="s">
        <v>163</v>
      </c>
      <c r="E192" s="146" t="s">
        <v>19</v>
      </c>
      <c r="F192" s="147" t="s">
        <v>482</v>
      </c>
      <c r="H192" s="148">
        <v>50</v>
      </c>
      <c r="I192" s="149"/>
      <c r="L192" s="144"/>
      <c r="M192" s="150"/>
      <c r="T192" s="151"/>
      <c r="AT192" s="146" t="s">
        <v>163</v>
      </c>
      <c r="AU192" s="146" t="s">
        <v>81</v>
      </c>
      <c r="AV192" s="12" t="s">
        <v>81</v>
      </c>
      <c r="AW192" s="12" t="s">
        <v>33</v>
      </c>
      <c r="AX192" s="12" t="s">
        <v>79</v>
      </c>
      <c r="AY192" s="146" t="s">
        <v>152</v>
      </c>
    </row>
    <row r="193" spans="2:65" s="1" customFormat="1" ht="33" customHeight="1">
      <c r="B193" s="32"/>
      <c r="C193" s="127" t="s">
        <v>412</v>
      </c>
      <c r="D193" s="127" t="s">
        <v>154</v>
      </c>
      <c r="E193" s="128" t="s">
        <v>2879</v>
      </c>
      <c r="F193" s="129" t="s">
        <v>2880</v>
      </c>
      <c r="G193" s="130" t="s">
        <v>344</v>
      </c>
      <c r="H193" s="131">
        <v>75</v>
      </c>
      <c r="I193" s="132"/>
      <c r="J193" s="133">
        <f>ROUND(I193*H193,2)</f>
        <v>0</v>
      </c>
      <c r="K193" s="129" t="s">
        <v>158</v>
      </c>
      <c r="L193" s="32"/>
      <c r="M193" s="134" t="s">
        <v>19</v>
      </c>
      <c r="N193" s="135" t="s">
        <v>42</v>
      </c>
      <c r="P193" s="136">
        <f>O193*H193</f>
        <v>0</v>
      </c>
      <c r="Q193" s="136">
        <v>6.4900000000000005E-5</v>
      </c>
      <c r="R193" s="136">
        <f>Q193*H193</f>
        <v>4.8675000000000003E-3</v>
      </c>
      <c r="S193" s="136">
        <v>0</v>
      </c>
      <c r="T193" s="137">
        <f>S193*H193</f>
        <v>0</v>
      </c>
      <c r="AR193" s="138" t="s">
        <v>248</v>
      </c>
      <c r="AT193" s="138" t="s">
        <v>154</v>
      </c>
      <c r="AU193" s="138" t="s">
        <v>81</v>
      </c>
      <c r="AY193" s="17" t="s">
        <v>152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79</v>
      </c>
      <c r="BK193" s="139">
        <f>ROUND(I193*H193,2)</f>
        <v>0</v>
      </c>
      <c r="BL193" s="17" t="s">
        <v>248</v>
      </c>
      <c r="BM193" s="138" t="s">
        <v>2881</v>
      </c>
    </row>
    <row r="194" spans="2:65" s="1" customFormat="1">
      <c r="B194" s="32"/>
      <c r="D194" s="140" t="s">
        <v>161</v>
      </c>
      <c r="F194" s="141" t="s">
        <v>2882</v>
      </c>
      <c r="I194" s="142"/>
      <c r="L194" s="32"/>
      <c r="M194" s="143"/>
      <c r="T194" s="53"/>
      <c r="AT194" s="17" t="s">
        <v>161</v>
      </c>
      <c r="AU194" s="17" t="s">
        <v>81</v>
      </c>
    </row>
    <row r="195" spans="2:65" s="12" customFormat="1">
      <c r="B195" s="144"/>
      <c r="D195" s="145" t="s">
        <v>163</v>
      </c>
      <c r="E195" s="146" t="s">
        <v>19</v>
      </c>
      <c r="F195" s="147" t="s">
        <v>636</v>
      </c>
      <c r="H195" s="148">
        <v>75</v>
      </c>
      <c r="I195" s="149"/>
      <c r="L195" s="144"/>
      <c r="M195" s="150"/>
      <c r="T195" s="151"/>
      <c r="AT195" s="146" t="s">
        <v>163</v>
      </c>
      <c r="AU195" s="146" t="s">
        <v>81</v>
      </c>
      <c r="AV195" s="12" t="s">
        <v>81</v>
      </c>
      <c r="AW195" s="12" t="s">
        <v>33</v>
      </c>
      <c r="AX195" s="12" t="s">
        <v>79</v>
      </c>
      <c r="AY195" s="146" t="s">
        <v>152</v>
      </c>
    </row>
    <row r="196" spans="2:65" s="1" customFormat="1" ht="33" customHeight="1">
      <c r="B196" s="32"/>
      <c r="C196" s="127" t="s">
        <v>420</v>
      </c>
      <c r="D196" s="127" t="s">
        <v>154</v>
      </c>
      <c r="E196" s="128" t="s">
        <v>2883</v>
      </c>
      <c r="F196" s="129" t="s">
        <v>2884</v>
      </c>
      <c r="G196" s="130" t="s">
        <v>344</v>
      </c>
      <c r="H196" s="131">
        <v>15</v>
      </c>
      <c r="I196" s="132"/>
      <c r="J196" s="133">
        <f>ROUND(I196*H196,2)</f>
        <v>0</v>
      </c>
      <c r="K196" s="129" t="s">
        <v>158</v>
      </c>
      <c r="L196" s="32"/>
      <c r="M196" s="134" t="s">
        <v>19</v>
      </c>
      <c r="N196" s="135" t="s">
        <v>42</v>
      </c>
      <c r="P196" s="136">
        <f>O196*H196</f>
        <v>0</v>
      </c>
      <c r="Q196" s="136">
        <v>1.3999999999999999E-4</v>
      </c>
      <c r="R196" s="136">
        <f>Q196*H196</f>
        <v>2.0999999999999999E-3</v>
      </c>
      <c r="S196" s="136">
        <v>0</v>
      </c>
      <c r="T196" s="137">
        <f>S196*H196</f>
        <v>0</v>
      </c>
      <c r="AR196" s="138" t="s">
        <v>248</v>
      </c>
      <c r="AT196" s="138" t="s">
        <v>154</v>
      </c>
      <c r="AU196" s="138" t="s">
        <v>81</v>
      </c>
      <c r="AY196" s="17" t="s">
        <v>152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79</v>
      </c>
      <c r="BK196" s="139">
        <f>ROUND(I196*H196,2)</f>
        <v>0</v>
      </c>
      <c r="BL196" s="17" t="s">
        <v>248</v>
      </c>
      <c r="BM196" s="138" t="s">
        <v>2885</v>
      </c>
    </row>
    <row r="197" spans="2:65" s="1" customFormat="1">
      <c r="B197" s="32"/>
      <c r="D197" s="140" t="s">
        <v>161</v>
      </c>
      <c r="F197" s="141" t="s">
        <v>2886</v>
      </c>
      <c r="I197" s="142"/>
      <c r="L197" s="32"/>
      <c r="M197" s="143"/>
      <c r="T197" s="53"/>
      <c r="AT197" s="17" t="s">
        <v>161</v>
      </c>
      <c r="AU197" s="17" t="s">
        <v>81</v>
      </c>
    </row>
    <row r="198" spans="2:65" s="12" customFormat="1">
      <c r="B198" s="144"/>
      <c r="D198" s="145" t="s">
        <v>163</v>
      </c>
      <c r="E198" s="146" t="s">
        <v>19</v>
      </c>
      <c r="F198" s="147" t="s">
        <v>242</v>
      </c>
      <c r="H198" s="148">
        <v>15</v>
      </c>
      <c r="I198" s="149"/>
      <c r="L198" s="144"/>
      <c r="M198" s="150"/>
      <c r="T198" s="151"/>
      <c r="AT198" s="146" t="s">
        <v>163</v>
      </c>
      <c r="AU198" s="146" t="s">
        <v>81</v>
      </c>
      <c r="AV198" s="12" t="s">
        <v>81</v>
      </c>
      <c r="AW198" s="12" t="s">
        <v>33</v>
      </c>
      <c r="AX198" s="12" t="s">
        <v>79</v>
      </c>
      <c r="AY198" s="146" t="s">
        <v>152</v>
      </c>
    </row>
    <row r="199" spans="2:65" s="1" customFormat="1" ht="24.15" customHeight="1">
      <c r="B199" s="32"/>
      <c r="C199" s="127" t="s">
        <v>426</v>
      </c>
      <c r="D199" s="127" t="s">
        <v>154</v>
      </c>
      <c r="E199" s="128" t="s">
        <v>2887</v>
      </c>
      <c r="F199" s="129" t="s">
        <v>2888</v>
      </c>
      <c r="G199" s="130" t="s">
        <v>344</v>
      </c>
      <c r="H199" s="131">
        <v>355</v>
      </c>
      <c r="I199" s="132"/>
      <c r="J199" s="133">
        <f>ROUND(I199*H199,2)</f>
        <v>0</v>
      </c>
      <c r="K199" s="129" t="s">
        <v>158</v>
      </c>
      <c r="L199" s="32"/>
      <c r="M199" s="134" t="s">
        <v>19</v>
      </c>
      <c r="N199" s="135" t="s">
        <v>42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248</v>
      </c>
      <c r="AT199" s="138" t="s">
        <v>154</v>
      </c>
      <c r="AU199" s="138" t="s">
        <v>81</v>
      </c>
      <c r="AY199" s="17" t="s">
        <v>152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7" t="s">
        <v>79</v>
      </c>
      <c r="BK199" s="139">
        <f>ROUND(I199*H199,2)</f>
        <v>0</v>
      </c>
      <c r="BL199" s="17" t="s">
        <v>248</v>
      </c>
      <c r="BM199" s="138" t="s">
        <v>2889</v>
      </c>
    </row>
    <row r="200" spans="2:65" s="1" customFormat="1">
      <c r="B200" s="32"/>
      <c r="D200" s="140" t="s">
        <v>161</v>
      </c>
      <c r="F200" s="141" t="s">
        <v>2890</v>
      </c>
      <c r="I200" s="142"/>
      <c r="L200" s="32"/>
      <c r="M200" s="143"/>
      <c r="T200" s="53"/>
      <c r="AT200" s="17" t="s">
        <v>161</v>
      </c>
      <c r="AU200" s="17" t="s">
        <v>81</v>
      </c>
    </row>
    <row r="201" spans="2:65" s="12" customFormat="1">
      <c r="B201" s="144"/>
      <c r="D201" s="145" t="s">
        <v>163</v>
      </c>
      <c r="E201" s="146" t="s">
        <v>19</v>
      </c>
      <c r="F201" s="147" t="s">
        <v>2891</v>
      </c>
      <c r="H201" s="148">
        <v>355</v>
      </c>
      <c r="I201" s="149"/>
      <c r="L201" s="144"/>
      <c r="M201" s="150"/>
      <c r="T201" s="151"/>
      <c r="AT201" s="146" t="s">
        <v>163</v>
      </c>
      <c r="AU201" s="146" t="s">
        <v>81</v>
      </c>
      <c r="AV201" s="12" t="s">
        <v>81</v>
      </c>
      <c r="AW201" s="12" t="s">
        <v>33</v>
      </c>
      <c r="AX201" s="12" t="s">
        <v>79</v>
      </c>
      <c r="AY201" s="146" t="s">
        <v>152</v>
      </c>
    </row>
    <row r="202" spans="2:65" s="1" customFormat="1" ht="24.15" customHeight="1">
      <c r="B202" s="32"/>
      <c r="C202" s="127" t="s">
        <v>432</v>
      </c>
      <c r="D202" s="127" t="s">
        <v>154</v>
      </c>
      <c r="E202" s="128" t="s">
        <v>2892</v>
      </c>
      <c r="F202" s="129" t="s">
        <v>2893</v>
      </c>
      <c r="G202" s="130" t="s">
        <v>344</v>
      </c>
      <c r="H202" s="131">
        <v>15</v>
      </c>
      <c r="I202" s="132"/>
      <c r="J202" s="133">
        <f>ROUND(I202*H202,2)</f>
        <v>0</v>
      </c>
      <c r="K202" s="129" t="s">
        <v>158</v>
      </c>
      <c r="L202" s="32"/>
      <c r="M202" s="134" t="s">
        <v>19</v>
      </c>
      <c r="N202" s="135" t="s">
        <v>42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248</v>
      </c>
      <c r="AT202" s="138" t="s">
        <v>154</v>
      </c>
      <c r="AU202" s="138" t="s">
        <v>81</v>
      </c>
      <c r="AY202" s="17" t="s">
        <v>152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79</v>
      </c>
      <c r="BK202" s="139">
        <f>ROUND(I202*H202,2)</f>
        <v>0</v>
      </c>
      <c r="BL202" s="17" t="s">
        <v>248</v>
      </c>
      <c r="BM202" s="138" t="s">
        <v>2894</v>
      </c>
    </row>
    <row r="203" spans="2:65" s="1" customFormat="1">
      <c r="B203" s="32"/>
      <c r="D203" s="140" t="s">
        <v>161</v>
      </c>
      <c r="F203" s="141" t="s">
        <v>2895</v>
      </c>
      <c r="I203" s="142"/>
      <c r="L203" s="32"/>
      <c r="M203" s="143"/>
      <c r="T203" s="53"/>
      <c r="AT203" s="17" t="s">
        <v>161</v>
      </c>
      <c r="AU203" s="17" t="s">
        <v>81</v>
      </c>
    </row>
    <row r="204" spans="2:65" s="12" customFormat="1">
      <c r="B204" s="144"/>
      <c r="D204" s="145" t="s">
        <v>163</v>
      </c>
      <c r="E204" s="146" t="s">
        <v>19</v>
      </c>
      <c r="F204" s="147" t="s">
        <v>242</v>
      </c>
      <c r="H204" s="148">
        <v>15</v>
      </c>
      <c r="I204" s="149"/>
      <c r="L204" s="144"/>
      <c r="M204" s="150"/>
      <c r="T204" s="151"/>
      <c r="AT204" s="146" t="s">
        <v>163</v>
      </c>
      <c r="AU204" s="146" t="s">
        <v>81</v>
      </c>
      <c r="AV204" s="12" t="s">
        <v>81</v>
      </c>
      <c r="AW204" s="12" t="s">
        <v>33</v>
      </c>
      <c r="AX204" s="12" t="s">
        <v>79</v>
      </c>
      <c r="AY204" s="146" t="s">
        <v>152</v>
      </c>
    </row>
    <row r="205" spans="2:65" s="1" customFormat="1" ht="24.15" customHeight="1">
      <c r="B205" s="32"/>
      <c r="C205" s="127" t="s">
        <v>438</v>
      </c>
      <c r="D205" s="127" t="s">
        <v>154</v>
      </c>
      <c r="E205" s="128" t="s">
        <v>2896</v>
      </c>
      <c r="F205" s="129" t="s">
        <v>2897</v>
      </c>
      <c r="G205" s="130" t="s">
        <v>284</v>
      </c>
      <c r="H205" s="131">
        <v>22</v>
      </c>
      <c r="I205" s="132"/>
      <c r="J205" s="133">
        <f>ROUND(I205*H205,2)</f>
        <v>0</v>
      </c>
      <c r="K205" s="129" t="s">
        <v>158</v>
      </c>
      <c r="L205" s="32"/>
      <c r="M205" s="134" t="s">
        <v>19</v>
      </c>
      <c r="N205" s="135" t="s">
        <v>42</v>
      </c>
      <c r="P205" s="136">
        <f>O205*H205</f>
        <v>0</v>
      </c>
      <c r="Q205" s="136">
        <v>1E-3</v>
      </c>
      <c r="R205" s="136">
        <f>Q205*H205</f>
        <v>2.1999999999999999E-2</v>
      </c>
      <c r="S205" s="136">
        <v>0</v>
      </c>
      <c r="T205" s="137">
        <f>S205*H205</f>
        <v>0</v>
      </c>
      <c r="AR205" s="138" t="s">
        <v>248</v>
      </c>
      <c r="AT205" s="138" t="s">
        <v>154</v>
      </c>
      <c r="AU205" s="138" t="s">
        <v>81</v>
      </c>
      <c r="AY205" s="17" t="s">
        <v>152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79</v>
      </c>
      <c r="BK205" s="139">
        <f>ROUND(I205*H205,2)</f>
        <v>0</v>
      </c>
      <c r="BL205" s="17" t="s">
        <v>248</v>
      </c>
      <c r="BM205" s="138" t="s">
        <v>2898</v>
      </c>
    </row>
    <row r="206" spans="2:65" s="1" customFormat="1">
      <c r="B206" s="32"/>
      <c r="D206" s="140" t="s">
        <v>161</v>
      </c>
      <c r="F206" s="141" t="s">
        <v>2899</v>
      </c>
      <c r="I206" s="142"/>
      <c r="L206" s="32"/>
      <c r="M206" s="143"/>
      <c r="T206" s="53"/>
      <c r="AT206" s="17" t="s">
        <v>161</v>
      </c>
      <c r="AU206" s="17" t="s">
        <v>81</v>
      </c>
    </row>
    <row r="207" spans="2:65" s="12" customFormat="1">
      <c r="B207" s="144"/>
      <c r="D207" s="145" t="s">
        <v>163</v>
      </c>
      <c r="E207" s="146" t="s">
        <v>19</v>
      </c>
      <c r="F207" s="147" t="s">
        <v>287</v>
      </c>
      <c r="H207" s="148">
        <v>22</v>
      </c>
      <c r="I207" s="149"/>
      <c r="L207" s="144"/>
      <c r="M207" s="150"/>
      <c r="T207" s="151"/>
      <c r="AT207" s="146" t="s">
        <v>163</v>
      </c>
      <c r="AU207" s="146" t="s">
        <v>81</v>
      </c>
      <c r="AV207" s="12" t="s">
        <v>81</v>
      </c>
      <c r="AW207" s="12" t="s">
        <v>33</v>
      </c>
      <c r="AX207" s="12" t="s">
        <v>79</v>
      </c>
      <c r="AY207" s="146" t="s">
        <v>152</v>
      </c>
    </row>
    <row r="208" spans="2:65" s="1" customFormat="1" ht="55.5" customHeight="1">
      <c r="B208" s="32"/>
      <c r="C208" s="127" t="s">
        <v>443</v>
      </c>
      <c r="D208" s="127" t="s">
        <v>154</v>
      </c>
      <c r="E208" s="128" t="s">
        <v>2900</v>
      </c>
      <c r="F208" s="129" t="s">
        <v>2901</v>
      </c>
      <c r="G208" s="130" t="s">
        <v>220</v>
      </c>
      <c r="H208" s="131">
        <v>0.41499999999999998</v>
      </c>
      <c r="I208" s="132"/>
      <c r="J208" s="133">
        <f>ROUND(I208*H208,2)</f>
        <v>0</v>
      </c>
      <c r="K208" s="129" t="s">
        <v>158</v>
      </c>
      <c r="L208" s="32"/>
      <c r="M208" s="134" t="s">
        <v>19</v>
      </c>
      <c r="N208" s="135" t="s">
        <v>42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248</v>
      </c>
      <c r="AT208" s="138" t="s">
        <v>154</v>
      </c>
      <c r="AU208" s="138" t="s">
        <v>81</v>
      </c>
      <c r="AY208" s="17" t="s">
        <v>152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7" t="s">
        <v>79</v>
      </c>
      <c r="BK208" s="139">
        <f>ROUND(I208*H208,2)</f>
        <v>0</v>
      </c>
      <c r="BL208" s="17" t="s">
        <v>248</v>
      </c>
      <c r="BM208" s="138" t="s">
        <v>2902</v>
      </c>
    </row>
    <row r="209" spans="2:65" s="1" customFormat="1">
      <c r="B209" s="32"/>
      <c r="D209" s="140" t="s">
        <v>161</v>
      </c>
      <c r="F209" s="141" t="s">
        <v>2903</v>
      </c>
      <c r="I209" s="142"/>
      <c r="L209" s="32"/>
      <c r="M209" s="143"/>
      <c r="T209" s="53"/>
      <c r="AT209" s="17" t="s">
        <v>161</v>
      </c>
      <c r="AU209" s="17" t="s">
        <v>81</v>
      </c>
    </row>
    <row r="210" spans="2:65" s="11" customFormat="1" ht="22.8" customHeight="1">
      <c r="B210" s="115"/>
      <c r="D210" s="116" t="s">
        <v>70</v>
      </c>
      <c r="E210" s="125" t="s">
        <v>2904</v>
      </c>
      <c r="F210" s="125" t="s">
        <v>2905</v>
      </c>
      <c r="I210" s="118"/>
      <c r="J210" s="126">
        <f>BK210</f>
        <v>0</v>
      </c>
      <c r="L210" s="115"/>
      <c r="M210" s="120"/>
      <c r="P210" s="121">
        <f>SUM(P211:P308)</f>
        <v>0</v>
      </c>
      <c r="R210" s="121">
        <f>SUM(R211:R308)</f>
        <v>0.1453063248</v>
      </c>
      <c r="T210" s="122">
        <f>SUM(T211:T308)</f>
        <v>0</v>
      </c>
      <c r="AR210" s="116" t="s">
        <v>81</v>
      </c>
      <c r="AT210" s="123" t="s">
        <v>70</v>
      </c>
      <c r="AU210" s="123" t="s">
        <v>79</v>
      </c>
      <c r="AY210" s="116" t="s">
        <v>152</v>
      </c>
      <c r="BK210" s="124">
        <f>SUM(BK211:BK308)</f>
        <v>0</v>
      </c>
    </row>
    <row r="211" spans="2:65" s="1" customFormat="1" ht="24.15" customHeight="1">
      <c r="B211" s="32"/>
      <c r="C211" s="127" t="s">
        <v>451</v>
      </c>
      <c r="D211" s="127" t="s">
        <v>154</v>
      </c>
      <c r="E211" s="128" t="s">
        <v>2906</v>
      </c>
      <c r="F211" s="129" t="s">
        <v>2907</v>
      </c>
      <c r="G211" s="130" t="s">
        <v>1335</v>
      </c>
      <c r="H211" s="131">
        <v>1</v>
      </c>
      <c r="I211" s="132"/>
      <c r="J211" s="133">
        <f>ROUND(I211*H211,2)</f>
        <v>0</v>
      </c>
      <c r="K211" s="129" t="s">
        <v>19</v>
      </c>
      <c r="L211" s="32"/>
      <c r="M211" s="134" t="s">
        <v>19</v>
      </c>
      <c r="N211" s="135" t="s">
        <v>42</v>
      </c>
      <c r="P211" s="136">
        <f>O211*H211</f>
        <v>0</v>
      </c>
      <c r="Q211" s="136">
        <v>1.9539999999999998E-2</v>
      </c>
      <c r="R211" s="136">
        <f>Q211*H211</f>
        <v>1.9539999999999998E-2</v>
      </c>
      <c r="S211" s="136">
        <v>0</v>
      </c>
      <c r="T211" s="137">
        <f>S211*H211</f>
        <v>0</v>
      </c>
      <c r="AR211" s="138" t="s">
        <v>248</v>
      </c>
      <c r="AT211" s="138" t="s">
        <v>154</v>
      </c>
      <c r="AU211" s="138" t="s">
        <v>81</v>
      </c>
      <c r="AY211" s="17" t="s">
        <v>152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79</v>
      </c>
      <c r="BK211" s="139">
        <f>ROUND(I211*H211,2)</f>
        <v>0</v>
      </c>
      <c r="BL211" s="17" t="s">
        <v>248</v>
      </c>
      <c r="BM211" s="138" t="s">
        <v>2908</v>
      </c>
    </row>
    <row r="212" spans="2:65" s="12" customFormat="1">
      <c r="B212" s="144"/>
      <c r="D212" s="145" t="s">
        <v>163</v>
      </c>
      <c r="E212" s="146" t="s">
        <v>19</v>
      </c>
      <c r="F212" s="147" t="s">
        <v>79</v>
      </c>
      <c r="H212" s="148">
        <v>1</v>
      </c>
      <c r="I212" s="149"/>
      <c r="L212" s="144"/>
      <c r="M212" s="150"/>
      <c r="T212" s="151"/>
      <c r="AT212" s="146" t="s">
        <v>163</v>
      </c>
      <c r="AU212" s="146" t="s">
        <v>81</v>
      </c>
      <c r="AV212" s="12" t="s">
        <v>81</v>
      </c>
      <c r="AW212" s="12" t="s">
        <v>33</v>
      </c>
      <c r="AX212" s="12" t="s">
        <v>79</v>
      </c>
      <c r="AY212" s="146" t="s">
        <v>152</v>
      </c>
    </row>
    <row r="213" spans="2:65" s="1" customFormat="1" ht="21.75" customHeight="1">
      <c r="B213" s="32"/>
      <c r="C213" s="127" t="s">
        <v>458</v>
      </c>
      <c r="D213" s="127" t="s">
        <v>154</v>
      </c>
      <c r="E213" s="128" t="s">
        <v>2909</v>
      </c>
      <c r="F213" s="129" t="s">
        <v>2910</v>
      </c>
      <c r="G213" s="130" t="s">
        <v>284</v>
      </c>
      <c r="H213" s="131">
        <v>3</v>
      </c>
      <c r="I213" s="132"/>
      <c r="J213" s="133">
        <f>ROUND(I213*H213,2)</f>
        <v>0</v>
      </c>
      <c r="K213" s="129" t="s">
        <v>158</v>
      </c>
      <c r="L213" s="32"/>
      <c r="M213" s="134" t="s">
        <v>19</v>
      </c>
      <c r="N213" s="135" t="s">
        <v>42</v>
      </c>
      <c r="P213" s="136">
        <f>O213*H213</f>
        <v>0</v>
      </c>
      <c r="Q213" s="136">
        <v>1E-4</v>
      </c>
      <c r="R213" s="136">
        <f>Q213*H213</f>
        <v>3.0000000000000003E-4</v>
      </c>
      <c r="S213" s="136">
        <v>0</v>
      </c>
      <c r="T213" s="137">
        <f>S213*H213</f>
        <v>0</v>
      </c>
      <c r="AR213" s="138" t="s">
        <v>248</v>
      </c>
      <c r="AT213" s="138" t="s">
        <v>154</v>
      </c>
      <c r="AU213" s="138" t="s">
        <v>81</v>
      </c>
      <c r="AY213" s="17" t="s">
        <v>152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7" t="s">
        <v>79</v>
      </c>
      <c r="BK213" s="139">
        <f>ROUND(I213*H213,2)</f>
        <v>0</v>
      </c>
      <c r="BL213" s="17" t="s">
        <v>248</v>
      </c>
      <c r="BM213" s="138" t="s">
        <v>2911</v>
      </c>
    </row>
    <row r="214" spans="2:65" s="1" customFormat="1">
      <c r="B214" s="32"/>
      <c r="D214" s="140" t="s">
        <v>161</v>
      </c>
      <c r="F214" s="141" t="s">
        <v>2912</v>
      </c>
      <c r="I214" s="142"/>
      <c r="L214" s="32"/>
      <c r="M214" s="143"/>
      <c r="T214" s="53"/>
      <c r="AT214" s="17" t="s">
        <v>161</v>
      </c>
      <c r="AU214" s="17" t="s">
        <v>81</v>
      </c>
    </row>
    <row r="215" spans="2:65" s="12" customFormat="1">
      <c r="B215" s="144"/>
      <c r="D215" s="145" t="s">
        <v>163</v>
      </c>
      <c r="E215" s="146" t="s">
        <v>19</v>
      </c>
      <c r="F215" s="147" t="s">
        <v>170</v>
      </c>
      <c r="H215" s="148">
        <v>3</v>
      </c>
      <c r="I215" s="149"/>
      <c r="L215" s="144"/>
      <c r="M215" s="150"/>
      <c r="T215" s="151"/>
      <c r="AT215" s="146" t="s">
        <v>163</v>
      </c>
      <c r="AU215" s="146" t="s">
        <v>81</v>
      </c>
      <c r="AV215" s="12" t="s">
        <v>81</v>
      </c>
      <c r="AW215" s="12" t="s">
        <v>33</v>
      </c>
      <c r="AX215" s="12" t="s">
        <v>79</v>
      </c>
      <c r="AY215" s="146" t="s">
        <v>152</v>
      </c>
    </row>
    <row r="216" spans="2:65" s="1" customFormat="1" ht="16.5" customHeight="1">
      <c r="B216" s="32"/>
      <c r="C216" s="159" t="s">
        <v>468</v>
      </c>
      <c r="D216" s="159" t="s">
        <v>301</v>
      </c>
      <c r="E216" s="160" t="s">
        <v>2913</v>
      </c>
      <c r="F216" s="161" t="s">
        <v>2914</v>
      </c>
      <c r="G216" s="162" t="s">
        <v>284</v>
      </c>
      <c r="H216" s="163">
        <v>3</v>
      </c>
      <c r="I216" s="164"/>
      <c r="J216" s="165">
        <f>ROUND(I216*H216,2)</f>
        <v>0</v>
      </c>
      <c r="K216" s="161" t="s">
        <v>19</v>
      </c>
      <c r="L216" s="166"/>
      <c r="M216" s="167" t="s">
        <v>19</v>
      </c>
      <c r="N216" s="168" t="s">
        <v>42</v>
      </c>
      <c r="P216" s="136">
        <f>O216*H216</f>
        <v>0</v>
      </c>
      <c r="Q216" s="136">
        <v>1.6E-2</v>
      </c>
      <c r="R216" s="136">
        <f>Q216*H216</f>
        <v>4.8000000000000001E-2</v>
      </c>
      <c r="S216" s="136">
        <v>0</v>
      </c>
      <c r="T216" s="137">
        <f>S216*H216</f>
        <v>0</v>
      </c>
      <c r="AR216" s="138" t="s">
        <v>357</v>
      </c>
      <c r="AT216" s="138" t="s">
        <v>301</v>
      </c>
      <c r="AU216" s="138" t="s">
        <v>81</v>
      </c>
      <c r="AY216" s="17" t="s">
        <v>152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79</v>
      </c>
      <c r="BK216" s="139">
        <f>ROUND(I216*H216,2)</f>
        <v>0</v>
      </c>
      <c r="BL216" s="17" t="s">
        <v>248</v>
      </c>
      <c r="BM216" s="138" t="s">
        <v>2915</v>
      </c>
    </row>
    <row r="217" spans="2:65" s="12" customFormat="1">
      <c r="B217" s="144"/>
      <c r="D217" s="145" t="s">
        <v>163</v>
      </c>
      <c r="E217" s="146" t="s">
        <v>19</v>
      </c>
      <c r="F217" s="147" t="s">
        <v>170</v>
      </c>
      <c r="H217" s="148">
        <v>3</v>
      </c>
      <c r="I217" s="149"/>
      <c r="L217" s="144"/>
      <c r="M217" s="150"/>
      <c r="T217" s="151"/>
      <c r="AT217" s="146" t="s">
        <v>163</v>
      </c>
      <c r="AU217" s="146" t="s">
        <v>81</v>
      </c>
      <c r="AV217" s="12" t="s">
        <v>81</v>
      </c>
      <c r="AW217" s="12" t="s">
        <v>33</v>
      </c>
      <c r="AX217" s="12" t="s">
        <v>79</v>
      </c>
      <c r="AY217" s="146" t="s">
        <v>152</v>
      </c>
    </row>
    <row r="218" spans="2:65" s="1" customFormat="1" ht="24.15" customHeight="1">
      <c r="B218" s="32"/>
      <c r="C218" s="127" t="s">
        <v>476</v>
      </c>
      <c r="D218" s="127" t="s">
        <v>154</v>
      </c>
      <c r="E218" s="128" t="s">
        <v>2916</v>
      </c>
      <c r="F218" s="129" t="s">
        <v>2917</v>
      </c>
      <c r="G218" s="130" t="s">
        <v>284</v>
      </c>
      <c r="H218" s="131">
        <v>12</v>
      </c>
      <c r="I218" s="132"/>
      <c r="J218" s="133">
        <f>ROUND(I218*H218,2)</f>
        <v>0</v>
      </c>
      <c r="K218" s="129" t="s">
        <v>158</v>
      </c>
      <c r="L218" s="32"/>
      <c r="M218" s="134" t="s">
        <v>19</v>
      </c>
      <c r="N218" s="135" t="s">
        <v>42</v>
      </c>
      <c r="P218" s="136">
        <f>O218*H218</f>
        <v>0</v>
      </c>
      <c r="Q218" s="136">
        <v>2.5125400000000002E-4</v>
      </c>
      <c r="R218" s="136">
        <f>Q218*H218</f>
        <v>3.0150480000000002E-3</v>
      </c>
      <c r="S218" s="136">
        <v>0</v>
      </c>
      <c r="T218" s="137">
        <f>S218*H218</f>
        <v>0</v>
      </c>
      <c r="AR218" s="138" t="s">
        <v>248</v>
      </c>
      <c r="AT218" s="138" t="s">
        <v>154</v>
      </c>
      <c r="AU218" s="138" t="s">
        <v>81</v>
      </c>
      <c r="AY218" s="17" t="s">
        <v>152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79</v>
      </c>
      <c r="BK218" s="139">
        <f>ROUND(I218*H218,2)</f>
        <v>0</v>
      </c>
      <c r="BL218" s="17" t="s">
        <v>248</v>
      </c>
      <c r="BM218" s="138" t="s">
        <v>2918</v>
      </c>
    </row>
    <row r="219" spans="2:65" s="1" customFormat="1">
      <c r="B219" s="32"/>
      <c r="D219" s="140" t="s">
        <v>161</v>
      </c>
      <c r="F219" s="141" t="s">
        <v>2919</v>
      </c>
      <c r="I219" s="142"/>
      <c r="L219" s="32"/>
      <c r="M219" s="143"/>
      <c r="T219" s="53"/>
      <c r="AT219" s="17" t="s">
        <v>161</v>
      </c>
      <c r="AU219" s="17" t="s">
        <v>81</v>
      </c>
    </row>
    <row r="220" spans="2:65" s="12" customFormat="1">
      <c r="B220" s="144"/>
      <c r="D220" s="145" t="s">
        <v>163</v>
      </c>
      <c r="E220" s="146" t="s">
        <v>19</v>
      </c>
      <c r="F220" s="147" t="s">
        <v>8</v>
      </c>
      <c r="H220" s="148">
        <v>12</v>
      </c>
      <c r="I220" s="149"/>
      <c r="L220" s="144"/>
      <c r="M220" s="150"/>
      <c r="T220" s="151"/>
      <c r="AT220" s="146" t="s">
        <v>163</v>
      </c>
      <c r="AU220" s="146" t="s">
        <v>81</v>
      </c>
      <c r="AV220" s="12" t="s">
        <v>81</v>
      </c>
      <c r="AW220" s="12" t="s">
        <v>33</v>
      </c>
      <c r="AX220" s="12" t="s">
        <v>79</v>
      </c>
      <c r="AY220" s="146" t="s">
        <v>152</v>
      </c>
    </row>
    <row r="221" spans="2:65" s="1" customFormat="1" ht="24.15" customHeight="1">
      <c r="B221" s="32"/>
      <c r="C221" s="127" t="s">
        <v>482</v>
      </c>
      <c r="D221" s="127" t="s">
        <v>154</v>
      </c>
      <c r="E221" s="128" t="s">
        <v>2920</v>
      </c>
      <c r="F221" s="129" t="s">
        <v>2921</v>
      </c>
      <c r="G221" s="130" t="s">
        <v>284</v>
      </c>
      <c r="H221" s="131">
        <v>4</v>
      </c>
      <c r="I221" s="132"/>
      <c r="J221" s="133">
        <f>ROUND(I221*H221,2)</f>
        <v>0</v>
      </c>
      <c r="K221" s="129" t="s">
        <v>158</v>
      </c>
      <c r="L221" s="32"/>
      <c r="M221" s="134" t="s">
        <v>19</v>
      </c>
      <c r="N221" s="135" t="s">
        <v>42</v>
      </c>
      <c r="P221" s="136">
        <f>O221*H221</f>
        <v>0</v>
      </c>
      <c r="Q221" s="136">
        <v>2.6931319999999999E-4</v>
      </c>
      <c r="R221" s="136">
        <f>Q221*H221</f>
        <v>1.0772528E-3</v>
      </c>
      <c r="S221" s="136">
        <v>0</v>
      </c>
      <c r="T221" s="137">
        <f>S221*H221</f>
        <v>0</v>
      </c>
      <c r="AR221" s="138" t="s">
        <v>248</v>
      </c>
      <c r="AT221" s="138" t="s">
        <v>154</v>
      </c>
      <c r="AU221" s="138" t="s">
        <v>81</v>
      </c>
      <c r="AY221" s="17" t="s">
        <v>152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7" t="s">
        <v>79</v>
      </c>
      <c r="BK221" s="139">
        <f>ROUND(I221*H221,2)</f>
        <v>0</v>
      </c>
      <c r="BL221" s="17" t="s">
        <v>248</v>
      </c>
      <c r="BM221" s="138" t="s">
        <v>2922</v>
      </c>
    </row>
    <row r="222" spans="2:65" s="1" customFormat="1">
      <c r="B222" s="32"/>
      <c r="D222" s="140" t="s">
        <v>161</v>
      </c>
      <c r="F222" s="141" t="s">
        <v>2923</v>
      </c>
      <c r="I222" s="142"/>
      <c r="L222" s="32"/>
      <c r="M222" s="143"/>
      <c r="T222" s="53"/>
      <c r="AT222" s="17" t="s">
        <v>161</v>
      </c>
      <c r="AU222" s="17" t="s">
        <v>81</v>
      </c>
    </row>
    <row r="223" spans="2:65" s="12" customFormat="1">
      <c r="B223" s="144"/>
      <c r="D223" s="145" t="s">
        <v>163</v>
      </c>
      <c r="E223" s="146" t="s">
        <v>19</v>
      </c>
      <c r="F223" s="147" t="s">
        <v>159</v>
      </c>
      <c r="H223" s="148">
        <v>4</v>
      </c>
      <c r="I223" s="149"/>
      <c r="L223" s="144"/>
      <c r="M223" s="150"/>
      <c r="T223" s="151"/>
      <c r="AT223" s="146" t="s">
        <v>163</v>
      </c>
      <c r="AU223" s="146" t="s">
        <v>81</v>
      </c>
      <c r="AV223" s="12" t="s">
        <v>81</v>
      </c>
      <c r="AW223" s="12" t="s">
        <v>33</v>
      </c>
      <c r="AX223" s="12" t="s">
        <v>79</v>
      </c>
      <c r="AY223" s="146" t="s">
        <v>152</v>
      </c>
    </row>
    <row r="224" spans="2:65" s="1" customFormat="1" ht="24.15" customHeight="1">
      <c r="B224" s="32"/>
      <c r="C224" s="127" t="s">
        <v>495</v>
      </c>
      <c r="D224" s="127" t="s">
        <v>154</v>
      </c>
      <c r="E224" s="128" t="s">
        <v>2924</v>
      </c>
      <c r="F224" s="129" t="s">
        <v>2925</v>
      </c>
      <c r="G224" s="130" t="s">
        <v>284</v>
      </c>
      <c r="H224" s="131">
        <v>2</v>
      </c>
      <c r="I224" s="132"/>
      <c r="J224" s="133">
        <f>ROUND(I224*H224,2)</f>
        <v>0</v>
      </c>
      <c r="K224" s="129" t="s">
        <v>158</v>
      </c>
      <c r="L224" s="32"/>
      <c r="M224" s="134" t="s">
        <v>19</v>
      </c>
      <c r="N224" s="135" t="s">
        <v>42</v>
      </c>
      <c r="P224" s="136">
        <f>O224*H224</f>
        <v>0</v>
      </c>
      <c r="Q224" s="136">
        <v>9.7000000000000005E-4</v>
      </c>
      <c r="R224" s="136">
        <f>Q224*H224</f>
        <v>1.9400000000000001E-3</v>
      </c>
      <c r="S224" s="136">
        <v>0</v>
      </c>
      <c r="T224" s="137">
        <f>S224*H224</f>
        <v>0</v>
      </c>
      <c r="AR224" s="138" t="s">
        <v>248</v>
      </c>
      <c r="AT224" s="138" t="s">
        <v>154</v>
      </c>
      <c r="AU224" s="138" t="s">
        <v>81</v>
      </c>
      <c r="AY224" s="17" t="s">
        <v>152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7" t="s">
        <v>79</v>
      </c>
      <c r="BK224" s="139">
        <f>ROUND(I224*H224,2)</f>
        <v>0</v>
      </c>
      <c r="BL224" s="17" t="s">
        <v>248</v>
      </c>
      <c r="BM224" s="138" t="s">
        <v>2926</v>
      </c>
    </row>
    <row r="225" spans="2:65" s="1" customFormat="1">
      <c r="B225" s="32"/>
      <c r="D225" s="140" t="s">
        <v>161</v>
      </c>
      <c r="F225" s="141" t="s">
        <v>2927</v>
      </c>
      <c r="I225" s="142"/>
      <c r="L225" s="32"/>
      <c r="M225" s="143"/>
      <c r="T225" s="53"/>
      <c r="AT225" s="17" t="s">
        <v>161</v>
      </c>
      <c r="AU225" s="17" t="s">
        <v>81</v>
      </c>
    </row>
    <row r="226" spans="2:65" s="12" customFormat="1">
      <c r="B226" s="144"/>
      <c r="D226" s="145" t="s">
        <v>163</v>
      </c>
      <c r="E226" s="146" t="s">
        <v>19</v>
      </c>
      <c r="F226" s="147" t="s">
        <v>81</v>
      </c>
      <c r="H226" s="148">
        <v>2</v>
      </c>
      <c r="I226" s="149"/>
      <c r="L226" s="144"/>
      <c r="M226" s="150"/>
      <c r="T226" s="151"/>
      <c r="AT226" s="146" t="s">
        <v>163</v>
      </c>
      <c r="AU226" s="146" t="s">
        <v>81</v>
      </c>
      <c r="AV226" s="12" t="s">
        <v>81</v>
      </c>
      <c r="AW226" s="12" t="s">
        <v>33</v>
      </c>
      <c r="AX226" s="12" t="s">
        <v>79</v>
      </c>
      <c r="AY226" s="146" t="s">
        <v>152</v>
      </c>
    </row>
    <row r="227" spans="2:65" s="1" customFormat="1" ht="24.15" customHeight="1">
      <c r="B227" s="32"/>
      <c r="C227" s="127" t="s">
        <v>501</v>
      </c>
      <c r="D227" s="127" t="s">
        <v>154</v>
      </c>
      <c r="E227" s="128" t="s">
        <v>2928</v>
      </c>
      <c r="F227" s="129" t="s">
        <v>2929</v>
      </c>
      <c r="G227" s="130" t="s">
        <v>284</v>
      </c>
      <c r="H227" s="131">
        <v>2</v>
      </c>
      <c r="I227" s="132"/>
      <c r="J227" s="133">
        <f>ROUND(I227*H227,2)</f>
        <v>0</v>
      </c>
      <c r="K227" s="129" t="s">
        <v>158</v>
      </c>
      <c r="L227" s="32"/>
      <c r="M227" s="134" t="s">
        <v>19</v>
      </c>
      <c r="N227" s="135" t="s">
        <v>42</v>
      </c>
      <c r="P227" s="136">
        <f>O227*H227</f>
        <v>0</v>
      </c>
      <c r="Q227" s="136">
        <v>2.9E-4</v>
      </c>
      <c r="R227" s="136">
        <f>Q227*H227</f>
        <v>5.8E-4</v>
      </c>
      <c r="S227" s="136">
        <v>0</v>
      </c>
      <c r="T227" s="137">
        <f>S227*H227</f>
        <v>0</v>
      </c>
      <c r="AR227" s="138" t="s">
        <v>248</v>
      </c>
      <c r="AT227" s="138" t="s">
        <v>154</v>
      </c>
      <c r="AU227" s="138" t="s">
        <v>81</v>
      </c>
      <c r="AY227" s="17" t="s">
        <v>152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7" t="s">
        <v>79</v>
      </c>
      <c r="BK227" s="139">
        <f>ROUND(I227*H227,2)</f>
        <v>0</v>
      </c>
      <c r="BL227" s="17" t="s">
        <v>248</v>
      </c>
      <c r="BM227" s="138" t="s">
        <v>2930</v>
      </c>
    </row>
    <row r="228" spans="2:65" s="1" customFormat="1">
      <c r="B228" s="32"/>
      <c r="D228" s="140" t="s">
        <v>161</v>
      </c>
      <c r="F228" s="141" t="s">
        <v>2931</v>
      </c>
      <c r="I228" s="142"/>
      <c r="L228" s="32"/>
      <c r="M228" s="143"/>
      <c r="T228" s="53"/>
      <c r="AT228" s="17" t="s">
        <v>161</v>
      </c>
      <c r="AU228" s="17" t="s">
        <v>81</v>
      </c>
    </row>
    <row r="229" spans="2:65" s="12" customFormat="1">
      <c r="B229" s="144"/>
      <c r="D229" s="145" t="s">
        <v>163</v>
      </c>
      <c r="E229" s="146" t="s">
        <v>19</v>
      </c>
      <c r="F229" s="147" t="s">
        <v>81</v>
      </c>
      <c r="H229" s="148">
        <v>2</v>
      </c>
      <c r="I229" s="149"/>
      <c r="L229" s="144"/>
      <c r="M229" s="150"/>
      <c r="T229" s="151"/>
      <c r="AT229" s="146" t="s">
        <v>163</v>
      </c>
      <c r="AU229" s="146" t="s">
        <v>81</v>
      </c>
      <c r="AV229" s="12" t="s">
        <v>81</v>
      </c>
      <c r="AW229" s="12" t="s">
        <v>33</v>
      </c>
      <c r="AX229" s="12" t="s">
        <v>79</v>
      </c>
      <c r="AY229" s="146" t="s">
        <v>152</v>
      </c>
    </row>
    <row r="230" spans="2:65" s="1" customFormat="1" ht="24.15" customHeight="1">
      <c r="B230" s="32"/>
      <c r="C230" s="127" t="s">
        <v>507</v>
      </c>
      <c r="D230" s="127" t="s">
        <v>154</v>
      </c>
      <c r="E230" s="128" t="s">
        <v>2932</v>
      </c>
      <c r="F230" s="129" t="s">
        <v>2933</v>
      </c>
      <c r="G230" s="130" t="s">
        <v>284</v>
      </c>
      <c r="H230" s="131">
        <v>6</v>
      </c>
      <c r="I230" s="132"/>
      <c r="J230" s="133">
        <f>ROUND(I230*H230,2)</f>
        <v>0</v>
      </c>
      <c r="K230" s="129" t="s">
        <v>158</v>
      </c>
      <c r="L230" s="32"/>
      <c r="M230" s="134" t="s">
        <v>19</v>
      </c>
      <c r="N230" s="135" t="s">
        <v>42</v>
      </c>
      <c r="P230" s="136">
        <f>O230*H230</f>
        <v>0</v>
      </c>
      <c r="Q230" s="136">
        <v>3.3E-4</v>
      </c>
      <c r="R230" s="136">
        <f>Q230*H230</f>
        <v>1.98E-3</v>
      </c>
      <c r="S230" s="136">
        <v>0</v>
      </c>
      <c r="T230" s="137">
        <f>S230*H230</f>
        <v>0</v>
      </c>
      <c r="AR230" s="138" t="s">
        <v>248</v>
      </c>
      <c r="AT230" s="138" t="s">
        <v>154</v>
      </c>
      <c r="AU230" s="138" t="s">
        <v>81</v>
      </c>
      <c r="AY230" s="17" t="s">
        <v>152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79</v>
      </c>
      <c r="BK230" s="139">
        <f>ROUND(I230*H230,2)</f>
        <v>0</v>
      </c>
      <c r="BL230" s="17" t="s">
        <v>248</v>
      </c>
      <c r="BM230" s="138" t="s">
        <v>2934</v>
      </c>
    </row>
    <row r="231" spans="2:65" s="1" customFormat="1">
      <c r="B231" s="32"/>
      <c r="D231" s="140" t="s">
        <v>161</v>
      </c>
      <c r="F231" s="141" t="s">
        <v>2935</v>
      </c>
      <c r="I231" s="142"/>
      <c r="L231" s="32"/>
      <c r="M231" s="143"/>
      <c r="T231" s="53"/>
      <c r="AT231" s="17" t="s">
        <v>161</v>
      </c>
      <c r="AU231" s="17" t="s">
        <v>81</v>
      </c>
    </row>
    <row r="232" spans="2:65" s="12" customFormat="1">
      <c r="B232" s="144"/>
      <c r="D232" s="145" t="s">
        <v>163</v>
      </c>
      <c r="E232" s="146" t="s">
        <v>19</v>
      </c>
      <c r="F232" s="147" t="s">
        <v>188</v>
      </c>
      <c r="H232" s="148">
        <v>6</v>
      </c>
      <c r="I232" s="149"/>
      <c r="L232" s="144"/>
      <c r="M232" s="150"/>
      <c r="T232" s="151"/>
      <c r="AT232" s="146" t="s">
        <v>163</v>
      </c>
      <c r="AU232" s="146" t="s">
        <v>81</v>
      </c>
      <c r="AV232" s="12" t="s">
        <v>81</v>
      </c>
      <c r="AW232" s="12" t="s">
        <v>33</v>
      </c>
      <c r="AX232" s="12" t="s">
        <v>79</v>
      </c>
      <c r="AY232" s="146" t="s">
        <v>152</v>
      </c>
    </row>
    <row r="233" spans="2:65" s="1" customFormat="1" ht="37.799999999999997" customHeight="1">
      <c r="B233" s="32"/>
      <c r="C233" s="127" t="s">
        <v>513</v>
      </c>
      <c r="D233" s="127" t="s">
        <v>154</v>
      </c>
      <c r="E233" s="128" t="s">
        <v>2936</v>
      </c>
      <c r="F233" s="129" t="s">
        <v>2937</v>
      </c>
      <c r="G233" s="130" t="s">
        <v>284</v>
      </c>
      <c r="H233" s="131">
        <v>6</v>
      </c>
      <c r="I233" s="132"/>
      <c r="J233" s="133">
        <f>ROUND(I233*H233,2)</f>
        <v>0</v>
      </c>
      <c r="K233" s="129" t="s">
        <v>158</v>
      </c>
      <c r="L233" s="32"/>
      <c r="M233" s="134" t="s">
        <v>19</v>
      </c>
      <c r="N233" s="135" t="s">
        <v>42</v>
      </c>
      <c r="P233" s="136">
        <f>O233*H233</f>
        <v>0</v>
      </c>
      <c r="Q233" s="136">
        <v>1.3999999999999999E-4</v>
      </c>
      <c r="R233" s="136">
        <f>Q233*H233</f>
        <v>8.3999999999999993E-4</v>
      </c>
      <c r="S233" s="136">
        <v>0</v>
      </c>
      <c r="T233" s="137">
        <f>S233*H233</f>
        <v>0</v>
      </c>
      <c r="AR233" s="138" t="s">
        <v>248</v>
      </c>
      <c r="AT233" s="138" t="s">
        <v>154</v>
      </c>
      <c r="AU233" s="138" t="s">
        <v>81</v>
      </c>
      <c r="AY233" s="17" t="s">
        <v>152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7" t="s">
        <v>79</v>
      </c>
      <c r="BK233" s="139">
        <f>ROUND(I233*H233,2)</f>
        <v>0</v>
      </c>
      <c r="BL233" s="17" t="s">
        <v>248</v>
      </c>
      <c r="BM233" s="138" t="s">
        <v>2938</v>
      </c>
    </row>
    <row r="234" spans="2:65" s="1" customFormat="1">
      <c r="B234" s="32"/>
      <c r="D234" s="140" t="s">
        <v>161</v>
      </c>
      <c r="F234" s="141" t="s">
        <v>2939</v>
      </c>
      <c r="I234" s="142"/>
      <c r="L234" s="32"/>
      <c r="M234" s="143"/>
      <c r="T234" s="53"/>
      <c r="AT234" s="17" t="s">
        <v>161</v>
      </c>
      <c r="AU234" s="17" t="s">
        <v>81</v>
      </c>
    </row>
    <row r="235" spans="2:65" s="12" customFormat="1">
      <c r="B235" s="144"/>
      <c r="D235" s="145" t="s">
        <v>163</v>
      </c>
      <c r="E235" s="146" t="s">
        <v>19</v>
      </c>
      <c r="F235" s="147" t="s">
        <v>188</v>
      </c>
      <c r="H235" s="148">
        <v>6</v>
      </c>
      <c r="I235" s="149"/>
      <c r="L235" s="144"/>
      <c r="M235" s="150"/>
      <c r="T235" s="151"/>
      <c r="AT235" s="146" t="s">
        <v>163</v>
      </c>
      <c r="AU235" s="146" t="s">
        <v>81</v>
      </c>
      <c r="AV235" s="12" t="s">
        <v>81</v>
      </c>
      <c r="AW235" s="12" t="s">
        <v>33</v>
      </c>
      <c r="AX235" s="12" t="s">
        <v>79</v>
      </c>
      <c r="AY235" s="146" t="s">
        <v>152</v>
      </c>
    </row>
    <row r="236" spans="2:65" s="1" customFormat="1" ht="16.5" customHeight="1">
      <c r="B236" s="32"/>
      <c r="C236" s="159" t="s">
        <v>518</v>
      </c>
      <c r="D236" s="159" t="s">
        <v>301</v>
      </c>
      <c r="E236" s="160" t="s">
        <v>2940</v>
      </c>
      <c r="F236" s="161" t="s">
        <v>2941</v>
      </c>
      <c r="G236" s="162" t="s">
        <v>284</v>
      </c>
      <c r="H236" s="163">
        <v>2</v>
      </c>
      <c r="I236" s="164"/>
      <c r="J236" s="165">
        <f>ROUND(I236*H236,2)</f>
        <v>0</v>
      </c>
      <c r="K236" s="161" t="s">
        <v>19</v>
      </c>
      <c r="L236" s="166"/>
      <c r="M236" s="167" t="s">
        <v>19</v>
      </c>
      <c r="N236" s="168" t="s">
        <v>42</v>
      </c>
      <c r="P236" s="136">
        <f>O236*H236</f>
        <v>0</v>
      </c>
      <c r="Q236" s="136">
        <v>2.0000000000000001E-4</v>
      </c>
      <c r="R236" s="136">
        <f>Q236*H236</f>
        <v>4.0000000000000002E-4</v>
      </c>
      <c r="S236" s="136">
        <v>0</v>
      </c>
      <c r="T236" s="137">
        <f>S236*H236</f>
        <v>0</v>
      </c>
      <c r="AR236" s="138" t="s">
        <v>357</v>
      </c>
      <c r="AT236" s="138" t="s">
        <v>301</v>
      </c>
      <c r="AU236" s="138" t="s">
        <v>81</v>
      </c>
      <c r="AY236" s="17" t="s">
        <v>152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7" t="s">
        <v>79</v>
      </c>
      <c r="BK236" s="139">
        <f>ROUND(I236*H236,2)</f>
        <v>0</v>
      </c>
      <c r="BL236" s="17" t="s">
        <v>248</v>
      </c>
      <c r="BM236" s="138" t="s">
        <v>2942</v>
      </c>
    </row>
    <row r="237" spans="2:65" s="12" customFormat="1">
      <c r="B237" s="144"/>
      <c r="D237" s="145" t="s">
        <v>163</v>
      </c>
      <c r="E237" s="146" t="s">
        <v>19</v>
      </c>
      <c r="F237" s="147" t="s">
        <v>81</v>
      </c>
      <c r="H237" s="148">
        <v>2</v>
      </c>
      <c r="I237" s="149"/>
      <c r="L237" s="144"/>
      <c r="M237" s="150"/>
      <c r="T237" s="151"/>
      <c r="AT237" s="146" t="s">
        <v>163</v>
      </c>
      <c r="AU237" s="146" t="s">
        <v>81</v>
      </c>
      <c r="AV237" s="12" t="s">
        <v>81</v>
      </c>
      <c r="AW237" s="12" t="s">
        <v>33</v>
      </c>
      <c r="AX237" s="12" t="s">
        <v>79</v>
      </c>
      <c r="AY237" s="146" t="s">
        <v>152</v>
      </c>
    </row>
    <row r="238" spans="2:65" s="1" customFormat="1" ht="24.15" customHeight="1">
      <c r="B238" s="32"/>
      <c r="C238" s="127" t="s">
        <v>437</v>
      </c>
      <c r="D238" s="127" t="s">
        <v>154</v>
      </c>
      <c r="E238" s="128" t="s">
        <v>2943</v>
      </c>
      <c r="F238" s="129" t="s">
        <v>2944</v>
      </c>
      <c r="G238" s="130" t="s">
        <v>284</v>
      </c>
      <c r="H238" s="131">
        <v>1</v>
      </c>
      <c r="I238" s="132"/>
      <c r="J238" s="133">
        <f>ROUND(I238*H238,2)</f>
        <v>0</v>
      </c>
      <c r="K238" s="129" t="s">
        <v>158</v>
      </c>
      <c r="L238" s="32"/>
      <c r="M238" s="134" t="s">
        <v>19</v>
      </c>
      <c r="N238" s="135" t="s">
        <v>42</v>
      </c>
      <c r="P238" s="136">
        <f>O238*H238</f>
        <v>0</v>
      </c>
      <c r="Q238" s="136">
        <v>1.4999999999999999E-4</v>
      </c>
      <c r="R238" s="136">
        <f>Q238*H238</f>
        <v>1.4999999999999999E-4</v>
      </c>
      <c r="S238" s="136">
        <v>0</v>
      </c>
      <c r="T238" s="137">
        <f>S238*H238</f>
        <v>0</v>
      </c>
      <c r="AR238" s="138" t="s">
        <v>248</v>
      </c>
      <c r="AT238" s="138" t="s">
        <v>154</v>
      </c>
      <c r="AU238" s="138" t="s">
        <v>81</v>
      </c>
      <c r="AY238" s="17" t="s">
        <v>152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7" t="s">
        <v>79</v>
      </c>
      <c r="BK238" s="139">
        <f>ROUND(I238*H238,2)</f>
        <v>0</v>
      </c>
      <c r="BL238" s="17" t="s">
        <v>248</v>
      </c>
      <c r="BM238" s="138" t="s">
        <v>2945</v>
      </c>
    </row>
    <row r="239" spans="2:65" s="1" customFormat="1">
      <c r="B239" s="32"/>
      <c r="D239" s="140" t="s">
        <v>161</v>
      </c>
      <c r="F239" s="141" t="s">
        <v>2946</v>
      </c>
      <c r="I239" s="142"/>
      <c r="L239" s="32"/>
      <c r="M239" s="143"/>
      <c r="T239" s="53"/>
      <c r="AT239" s="17" t="s">
        <v>161</v>
      </c>
      <c r="AU239" s="17" t="s">
        <v>81</v>
      </c>
    </row>
    <row r="240" spans="2:65" s="12" customFormat="1">
      <c r="B240" s="144"/>
      <c r="D240" s="145" t="s">
        <v>163</v>
      </c>
      <c r="E240" s="146" t="s">
        <v>19</v>
      </c>
      <c r="F240" s="147" t="s">
        <v>79</v>
      </c>
      <c r="H240" s="148">
        <v>1</v>
      </c>
      <c r="I240" s="149"/>
      <c r="L240" s="144"/>
      <c r="M240" s="150"/>
      <c r="T240" s="151"/>
      <c r="AT240" s="146" t="s">
        <v>163</v>
      </c>
      <c r="AU240" s="146" t="s">
        <v>81</v>
      </c>
      <c r="AV240" s="12" t="s">
        <v>81</v>
      </c>
      <c r="AW240" s="12" t="s">
        <v>33</v>
      </c>
      <c r="AX240" s="12" t="s">
        <v>79</v>
      </c>
      <c r="AY240" s="146" t="s">
        <v>152</v>
      </c>
    </row>
    <row r="241" spans="2:65" s="1" customFormat="1" ht="21.75" customHeight="1">
      <c r="B241" s="32"/>
      <c r="C241" s="127" t="s">
        <v>528</v>
      </c>
      <c r="D241" s="127" t="s">
        <v>154</v>
      </c>
      <c r="E241" s="128" t="s">
        <v>2947</v>
      </c>
      <c r="F241" s="129" t="s">
        <v>2948</v>
      </c>
      <c r="G241" s="130" t="s">
        <v>284</v>
      </c>
      <c r="H241" s="131">
        <v>1</v>
      </c>
      <c r="I241" s="132"/>
      <c r="J241" s="133">
        <f>ROUND(I241*H241,2)</f>
        <v>0</v>
      </c>
      <c r="K241" s="129" t="s">
        <v>158</v>
      </c>
      <c r="L241" s="32"/>
      <c r="M241" s="134" t="s">
        <v>19</v>
      </c>
      <c r="N241" s="135" t="s">
        <v>42</v>
      </c>
      <c r="P241" s="136">
        <f>O241*H241</f>
        <v>0</v>
      </c>
      <c r="Q241" s="136">
        <v>5.2957000000000004E-4</v>
      </c>
      <c r="R241" s="136">
        <f>Q241*H241</f>
        <v>5.2957000000000004E-4</v>
      </c>
      <c r="S241" s="136">
        <v>0</v>
      </c>
      <c r="T241" s="137">
        <f>S241*H241</f>
        <v>0</v>
      </c>
      <c r="AR241" s="138" t="s">
        <v>248</v>
      </c>
      <c r="AT241" s="138" t="s">
        <v>154</v>
      </c>
      <c r="AU241" s="138" t="s">
        <v>81</v>
      </c>
      <c r="AY241" s="17" t="s">
        <v>152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79</v>
      </c>
      <c r="BK241" s="139">
        <f>ROUND(I241*H241,2)</f>
        <v>0</v>
      </c>
      <c r="BL241" s="17" t="s">
        <v>248</v>
      </c>
      <c r="BM241" s="138" t="s">
        <v>2949</v>
      </c>
    </row>
    <row r="242" spans="2:65" s="1" customFormat="1">
      <c r="B242" s="32"/>
      <c r="D242" s="140" t="s">
        <v>161</v>
      </c>
      <c r="F242" s="141" t="s">
        <v>2950</v>
      </c>
      <c r="I242" s="142"/>
      <c r="L242" s="32"/>
      <c r="M242" s="143"/>
      <c r="T242" s="53"/>
      <c r="AT242" s="17" t="s">
        <v>161</v>
      </c>
      <c r="AU242" s="17" t="s">
        <v>81</v>
      </c>
    </row>
    <row r="243" spans="2:65" s="12" customFormat="1">
      <c r="B243" s="144"/>
      <c r="D243" s="145" t="s">
        <v>163</v>
      </c>
      <c r="E243" s="146" t="s">
        <v>19</v>
      </c>
      <c r="F243" s="147" t="s">
        <v>79</v>
      </c>
      <c r="H243" s="148">
        <v>1</v>
      </c>
      <c r="I243" s="149"/>
      <c r="L243" s="144"/>
      <c r="M243" s="150"/>
      <c r="T243" s="151"/>
      <c r="AT243" s="146" t="s">
        <v>163</v>
      </c>
      <c r="AU243" s="146" t="s">
        <v>81</v>
      </c>
      <c r="AV243" s="12" t="s">
        <v>81</v>
      </c>
      <c r="AW243" s="12" t="s">
        <v>33</v>
      </c>
      <c r="AX243" s="12" t="s">
        <v>79</v>
      </c>
      <c r="AY243" s="146" t="s">
        <v>152</v>
      </c>
    </row>
    <row r="244" spans="2:65" s="1" customFormat="1" ht="21.75" customHeight="1">
      <c r="B244" s="32"/>
      <c r="C244" s="127" t="s">
        <v>534</v>
      </c>
      <c r="D244" s="127" t="s">
        <v>154</v>
      </c>
      <c r="E244" s="128" t="s">
        <v>2951</v>
      </c>
      <c r="F244" s="129" t="s">
        <v>2952</v>
      </c>
      <c r="G244" s="130" t="s">
        <v>284</v>
      </c>
      <c r="H244" s="131">
        <v>3</v>
      </c>
      <c r="I244" s="132"/>
      <c r="J244" s="133">
        <f>ROUND(I244*H244,2)</f>
        <v>0</v>
      </c>
      <c r="K244" s="129" t="s">
        <v>158</v>
      </c>
      <c r="L244" s="32"/>
      <c r="M244" s="134" t="s">
        <v>19</v>
      </c>
      <c r="N244" s="135" t="s">
        <v>42</v>
      </c>
      <c r="P244" s="136">
        <f>O244*H244</f>
        <v>0</v>
      </c>
      <c r="Q244" s="136">
        <v>8.3956999999999999E-4</v>
      </c>
      <c r="R244" s="136">
        <f>Q244*H244</f>
        <v>2.51871E-3</v>
      </c>
      <c r="S244" s="136">
        <v>0</v>
      </c>
      <c r="T244" s="137">
        <f>S244*H244</f>
        <v>0</v>
      </c>
      <c r="AR244" s="138" t="s">
        <v>248</v>
      </c>
      <c r="AT244" s="138" t="s">
        <v>154</v>
      </c>
      <c r="AU244" s="138" t="s">
        <v>81</v>
      </c>
      <c r="AY244" s="17" t="s">
        <v>152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7" t="s">
        <v>79</v>
      </c>
      <c r="BK244" s="139">
        <f>ROUND(I244*H244,2)</f>
        <v>0</v>
      </c>
      <c r="BL244" s="17" t="s">
        <v>248</v>
      </c>
      <c r="BM244" s="138" t="s">
        <v>2953</v>
      </c>
    </row>
    <row r="245" spans="2:65" s="1" customFormat="1">
      <c r="B245" s="32"/>
      <c r="D245" s="140" t="s">
        <v>161</v>
      </c>
      <c r="F245" s="141" t="s">
        <v>2954</v>
      </c>
      <c r="I245" s="142"/>
      <c r="L245" s="32"/>
      <c r="M245" s="143"/>
      <c r="T245" s="53"/>
      <c r="AT245" s="17" t="s">
        <v>161</v>
      </c>
      <c r="AU245" s="17" t="s">
        <v>81</v>
      </c>
    </row>
    <row r="246" spans="2:65" s="12" customFormat="1">
      <c r="B246" s="144"/>
      <c r="D246" s="145" t="s">
        <v>163</v>
      </c>
      <c r="E246" s="146" t="s">
        <v>19</v>
      </c>
      <c r="F246" s="147" t="s">
        <v>170</v>
      </c>
      <c r="H246" s="148">
        <v>3</v>
      </c>
      <c r="I246" s="149"/>
      <c r="L246" s="144"/>
      <c r="M246" s="150"/>
      <c r="T246" s="151"/>
      <c r="AT246" s="146" t="s">
        <v>163</v>
      </c>
      <c r="AU246" s="146" t="s">
        <v>81</v>
      </c>
      <c r="AV246" s="12" t="s">
        <v>81</v>
      </c>
      <c r="AW246" s="12" t="s">
        <v>33</v>
      </c>
      <c r="AX246" s="12" t="s">
        <v>79</v>
      </c>
      <c r="AY246" s="146" t="s">
        <v>152</v>
      </c>
    </row>
    <row r="247" spans="2:65" s="1" customFormat="1" ht="24.15" customHeight="1">
      <c r="B247" s="32"/>
      <c r="C247" s="127" t="s">
        <v>539</v>
      </c>
      <c r="D247" s="127" t="s">
        <v>154</v>
      </c>
      <c r="E247" s="128" t="s">
        <v>2955</v>
      </c>
      <c r="F247" s="129" t="s">
        <v>2956</v>
      </c>
      <c r="G247" s="130" t="s">
        <v>284</v>
      </c>
      <c r="H247" s="131">
        <v>3</v>
      </c>
      <c r="I247" s="132"/>
      <c r="J247" s="133">
        <f>ROUND(I247*H247,2)</f>
        <v>0</v>
      </c>
      <c r="K247" s="129" t="s">
        <v>158</v>
      </c>
      <c r="L247" s="32"/>
      <c r="M247" s="134" t="s">
        <v>19</v>
      </c>
      <c r="N247" s="135" t="s">
        <v>42</v>
      </c>
      <c r="P247" s="136">
        <f>O247*H247</f>
        <v>0</v>
      </c>
      <c r="Q247" s="136">
        <v>2.4957000000000001E-4</v>
      </c>
      <c r="R247" s="136">
        <f>Q247*H247</f>
        <v>7.4871000000000009E-4</v>
      </c>
      <c r="S247" s="136">
        <v>0</v>
      </c>
      <c r="T247" s="137">
        <f>S247*H247</f>
        <v>0</v>
      </c>
      <c r="AR247" s="138" t="s">
        <v>248</v>
      </c>
      <c r="AT247" s="138" t="s">
        <v>154</v>
      </c>
      <c r="AU247" s="138" t="s">
        <v>81</v>
      </c>
      <c r="AY247" s="17" t="s">
        <v>152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7" t="s">
        <v>79</v>
      </c>
      <c r="BK247" s="139">
        <f>ROUND(I247*H247,2)</f>
        <v>0</v>
      </c>
      <c r="BL247" s="17" t="s">
        <v>248</v>
      </c>
      <c r="BM247" s="138" t="s">
        <v>2957</v>
      </c>
    </row>
    <row r="248" spans="2:65" s="1" customFormat="1">
      <c r="B248" s="32"/>
      <c r="D248" s="140" t="s">
        <v>161</v>
      </c>
      <c r="F248" s="141" t="s">
        <v>2958</v>
      </c>
      <c r="I248" s="142"/>
      <c r="L248" s="32"/>
      <c r="M248" s="143"/>
      <c r="T248" s="53"/>
      <c r="AT248" s="17" t="s">
        <v>161</v>
      </c>
      <c r="AU248" s="17" t="s">
        <v>81</v>
      </c>
    </row>
    <row r="249" spans="2:65" s="12" customFormat="1">
      <c r="B249" s="144"/>
      <c r="D249" s="145" t="s">
        <v>163</v>
      </c>
      <c r="E249" s="146" t="s">
        <v>19</v>
      </c>
      <c r="F249" s="147" t="s">
        <v>170</v>
      </c>
      <c r="H249" s="148">
        <v>3</v>
      </c>
      <c r="I249" s="149"/>
      <c r="L249" s="144"/>
      <c r="M249" s="150"/>
      <c r="T249" s="151"/>
      <c r="AT249" s="146" t="s">
        <v>163</v>
      </c>
      <c r="AU249" s="146" t="s">
        <v>81</v>
      </c>
      <c r="AV249" s="12" t="s">
        <v>81</v>
      </c>
      <c r="AW249" s="12" t="s">
        <v>33</v>
      </c>
      <c r="AX249" s="12" t="s">
        <v>79</v>
      </c>
      <c r="AY249" s="146" t="s">
        <v>152</v>
      </c>
    </row>
    <row r="250" spans="2:65" s="1" customFormat="1" ht="21.75" customHeight="1">
      <c r="B250" s="32"/>
      <c r="C250" s="127" t="s">
        <v>547</v>
      </c>
      <c r="D250" s="127" t="s">
        <v>154</v>
      </c>
      <c r="E250" s="128" t="s">
        <v>2959</v>
      </c>
      <c r="F250" s="129" t="s">
        <v>2960</v>
      </c>
      <c r="G250" s="130" t="s">
        <v>284</v>
      </c>
      <c r="H250" s="131">
        <v>8</v>
      </c>
      <c r="I250" s="132"/>
      <c r="J250" s="133">
        <f>ROUND(I250*H250,2)</f>
        <v>0</v>
      </c>
      <c r="K250" s="129" t="s">
        <v>158</v>
      </c>
      <c r="L250" s="32"/>
      <c r="M250" s="134" t="s">
        <v>19</v>
      </c>
      <c r="N250" s="135" t="s">
        <v>42</v>
      </c>
      <c r="P250" s="136">
        <f>O250*H250</f>
        <v>0</v>
      </c>
      <c r="Q250" s="136">
        <v>1.9000000000000001E-4</v>
      </c>
      <c r="R250" s="136">
        <f>Q250*H250</f>
        <v>1.5200000000000001E-3</v>
      </c>
      <c r="S250" s="136">
        <v>0</v>
      </c>
      <c r="T250" s="137">
        <f>S250*H250</f>
        <v>0</v>
      </c>
      <c r="AR250" s="138" t="s">
        <v>248</v>
      </c>
      <c r="AT250" s="138" t="s">
        <v>154</v>
      </c>
      <c r="AU250" s="138" t="s">
        <v>81</v>
      </c>
      <c r="AY250" s="17" t="s">
        <v>152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7" t="s">
        <v>79</v>
      </c>
      <c r="BK250" s="139">
        <f>ROUND(I250*H250,2)</f>
        <v>0</v>
      </c>
      <c r="BL250" s="17" t="s">
        <v>248</v>
      </c>
      <c r="BM250" s="138" t="s">
        <v>2961</v>
      </c>
    </row>
    <row r="251" spans="2:65" s="1" customFormat="1">
      <c r="B251" s="32"/>
      <c r="D251" s="140" t="s">
        <v>161</v>
      </c>
      <c r="F251" s="141" t="s">
        <v>2962</v>
      </c>
      <c r="I251" s="142"/>
      <c r="L251" s="32"/>
      <c r="M251" s="143"/>
      <c r="T251" s="53"/>
      <c r="AT251" s="17" t="s">
        <v>161</v>
      </c>
      <c r="AU251" s="17" t="s">
        <v>81</v>
      </c>
    </row>
    <row r="252" spans="2:65" s="12" customFormat="1">
      <c r="B252" s="144"/>
      <c r="D252" s="145" t="s">
        <v>163</v>
      </c>
      <c r="E252" s="146" t="s">
        <v>19</v>
      </c>
      <c r="F252" s="147" t="s">
        <v>200</v>
      </c>
      <c r="H252" s="148">
        <v>8</v>
      </c>
      <c r="I252" s="149"/>
      <c r="L252" s="144"/>
      <c r="M252" s="150"/>
      <c r="T252" s="151"/>
      <c r="AT252" s="146" t="s">
        <v>163</v>
      </c>
      <c r="AU252" s="146" t="s">
        <v>81</v>
      </c>
      <c r="AV252" s="12" t="s">
        <v>81</v>
      </c>
      <c r="AW252" s="12" t="s">
        <v>33</v>
      </c>
      <c r="AX252" s="12" t="s">
        <v>79</v>
      </c>
      <c r="AY252" s="146" t="s">
        <v>152</v>
      </c>
    </row>
    <row r="253" spans="2:65" s="1" customFormat="1" ht="21.75" customHeight="1">
      <c r="B253" s="32"/>
      <c r="C253" s="127" t="s">
        <v>553</v>
      </c>
      <c r="D253" s="127" t="s">
        <v>154</v>
      </c>
      <c r="E253" s="128" t="s">
        <v>2963</v>
      </c>
      <c r="F253" s="129" t="s">
        <v>2964</v>
      </c>
      <c r="G253" s="130" t="s">
        <v>284</v>
      </c>
      <c r="H253" s="131">
        <v>6</v>
      </c>
      <c r="I253" s="132"/>
      <c r="J253" s="133">
        <f>ROUND(I253*H253,2)</f>
        <v>0</v>
      </c>
      <c r="K253" s="129" t="s">
        <v>158</v>
      </c>
      <c r="L253" s="32"/>
      <c r="M253" s="134" t="s">
        <v>19</v>
      </c>
      <c r="N253" s="135" t="s">
        <v>42</v>
      </c>
      <c r="P253" s="136">
        <f>O253*H253</f>
        <v>0</v>
      </c>
      <c r="Q253" s="136">
        <v>2.5000000000000001E-4</v>
      </c>
      <c r="R253" s="136">
        <f>Q253*H253</f>
        <v>1.5E-3</v>
      </c>
      <c r="S253" s="136">
        <v>0</v>
      </c>
      <c r="T253" s="137">
        <f>S253*H253</f>
        <v>0</v>
      </c>
      <c r="AR253" s="138" t="s">
        <v>248</v>
      </c>
      <c r="AT253" s="138" t="s">
        <v>154</v>
      </c>
      <c r="AU253" s="138" t="s">
        <v>81</v>
      </c>
      <c r="AY253" s="17" t="s">
        <v>152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79</v>
      </c>
      <c r="BK253" s="139">
        <f>ROUND(I253*H253,2)</f>
        <v>0</v>
      </c>
      <c r="BL253" s="17" t="s">
        <v>248</v>
      </c>
      <c r="BM253" s="138" t="s">
        <v>2965</v>
      </c>
    </row>
    <row r="254" spans="2:65" s="1" customFormat="1">
      <c r="B254" s="32"/>
      <c r="D254" s="140" t="s">
        <v>161</v>
      </c>
      <c r="F254" s="141" t="s">
        <v>2966</v>
      </c>
      <c r="I254" s="142"/>
      <c r="L254" s="32"/>
      <c r="M254" s="143"/>
      <c r="T254" s="53"/>
      <c r="AT254" s="17" t="s">
        <v>161</v>
      </c>
      <c r="AU254" s="17" t="s">
        <v>81</v>
      </c>
    </row>
    <row r="255" spans="2:65" s="12" customFormat="1">
      <c r="B255" s="144"/>
      <c r="D255" s="145" t="s">
        <v>163</v>
      </c>
      <c r="E255" s="146" t="s">
        <v>19</v>
      </c>
      <c r="F255" s="147" t="s">
        <v>188</v>
      </c>
      <c r="H255" s="148">
        <v>6</v>
      </c>
      <c r="I255" s="149"/>
      <c r="L255" s="144"/>
      <c r="M255" s="150"/>
      <c r="T255" s="151"/>
      <c r="AT255" s="146" t="s">
        <v>163</v>
      </c>
      <c r="AU255" s="146" t="s">
        <v>81</v>
      </c>
      <c r="AV255" s="12" t="s">
        <v>81</v>
      </c>
      <c r="AW255" s="12" t="s">
        <v>33</v>
      </c>
      <c r="AX255" s="12" t="s">
        <v>79</v>
      </c>
      <c r="AY255" s="146" t="s">
        <v>152</v>
      </c>
    </row>
    <row r="256" spans="2:65" s="1" customFormat="1" ht="21.75" customHeight="1">
      <c r="B256" s="32"/>
      <c r="C256" s="127" t="s">
        <v>560</v>
      </c>
      <c r="D256" s="127" t="s">
        <v>154</v>
      </c>
      <c r="E256" s="128" t="s">
        <v>2967</v>
      </c>
      <c r="F256" s="129" t="s">
        <v>2968</v>
      </c>
      <c r="G256" s="130" t="s">
        <v>284</v>
      </c>
      <c r="H256" s="131">
        <v>32</v>
      </c>
      <c r="I256" s="132"/>
      <c r="J256" s="133">
        <f>ROUND(I256*H256,2)</f>
        <v>0</v>
      </c>
      <c r="K256" s="129" t="s">
        <v>158</v>
      </c>
      <c r="L256" s="32"/>
      <c r="M256" s="134" t="s">
        <v>19</v>
      </c>
      <c r="N256" s="135" t="s">
        <v>42</v>
      </c>
      <c r="P256" s="136">
        <f>O256*H256</f>
        <v>0</v>
      </c>
      <c r="Q256" s="136">
        <v>3.6000000000000002E-4</v>
      </c>
      <c r="R256" s="136">
        <f>Q256*H256</f>
        <v>1.1520000000000001E-2</v>
      </c>
      <c r="S256" s="136">
        <v>0</v>
      </c>
      <c r="T256" s="137">
        <f>S256*H256</f>
        <v>0</v>
      </c>
      <c r="AR256" s="138" t="s">
        <v>248</v>
      </c>
      <c r="AT256" s="138" t="s">
        <v>154</v>
      </c>
      <c r="AU256" s="138" t="s">
        <v>81</v>
      </c>
      <c r="AY256" s="17" t="s">
        <v>152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7" t="s">
        <v>79</v>
      </c>
      <c r="BK256" s="139">
        <f>ROUND(I256*H256,2)</f>
        <v>0</v>
      </c>
      <c r="BL256" s="17" t="s">
        <v>248</v>
      </c>
      <c r="BM256" s="138" t="s">
        <v>2969</v>
      </c>
    </row>
    <row r="257" spans="2:65" s="1" customFormat="1">
      <c r="B257" s="32"/>
      <c r="D257" s="140" t="s">
        <v>161</v>
      </c>
      <c r="F257" s="141" t="s">
        <v>2970</v>
      </c>
      <c r="I257" s="142"/>
      <c r="L257" s="32"/>
      <c r="M257" s="143"/>
      <c r="T257" s="53"/>
      <c r="AT257" s="17" t="s">
        <v>161</v>
      </c>
      <c r="AU257" s="17" t="s">
        <v>81</v>
      </c>
    </row>
    <row r="258" spans="2:65" s="12" customFormat="1">
      <c r="B258" s="144"/>
      <c r="D258" s="145" t="s">
        <v>163</v>
      </c>
      <c r="E258" s="146" t="s">
        <v>19</v>
      </c>
      <c r="F258" s="147" t="s">
        <v>357</v>
      </c>
      <c r="H258" s="148">
        <v>32</v>
      </c>
      <c r="I258" s="149"/>
      <c r="L258" s="144"/>
      <c r="M258" s="150"/>
      <c r="T258" s="151"/>
      <c r="AT258" s="146" t="s">
        <v>163</v>
      </c>
      <c r="AU258" s="146" t="s">
        <v>81</v>
      </c>
      <c r="AV258" s="12" t="s">
        <v>81</v>
      </c>
      <c r="AW258" s="12" t="s">
        <v>33</v>
      </c>
      <c r="AX258" s="12" t="s">
        <v>79</v>
      </c>
      <c r="AY258" s="146" t="s">
        <v>152</v>
      </c>
    </row>
    <row r="259" spans="2:65" s="1" customFormat="1" ht="21.75" customHeight="1">
      <c r="B259" s="32"/>
      <c r="C259" s="127" t="s">
        <v>567</v>
      </c>
      <c r="D259" s="127" t="s">
        <v>154</v>
      </c>
      <c r="E259" s="128" t="s">
        <v>2971</v>
      </c>
      <c r="F259" s="129" t="s">
        <v>2972</v>
      </c>
      <c r="G259" s="130" t="s">
        <v>284</v>
      </c>
      <c r="H259" s="131">
        <v>6</v>
      </c>
      <c r="I259" s="132"/>
      <c r="J259" s="133">
        <f>ROUND(I259*H259,2)</f>
        <v>0</v>
      </c>
      <c r="K259" s="129" t="s">
        <v>158</v>
      </c>
      <c r="L259" s="32"/>
      <c r="M259" s="134" t="s">
        <v>19</v>
      </c>
      <c r="N259" s="135" t="s">
        <v>42</v>
      </c>
      <c r="P259" s="136">
        <f>O259*H259</f>
        <v>0</v>
      </c>
      <c r="Q259" s="136">
        <v>4.4468729999999997E-4</v>
      </c>
      <c r="R259" s="136">
        <f>Q259*H259</f>
        <v>2.6681237999999999E-3</v>
      </c>
      <c r="S259" s="136">
        <v>0</v>
      </c>
      <c r="T259" s="137">
        <f>S259*H259</f>
        <v>0</v>
      </c>
      <c r="AR259" s="138" t="s">
        <v>248</v>
      </c>
      <c r="AT259" s="138" t="s">
        <v>154</v>
      </c>
      <c r="AU259" s="138" t="s">
        <v>81</v>
      </c>
      <c r="AY259" s="17" t="s">
        <v>152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79</v>
      </c>
      <c r="BK259" s="139">
        <f>ROUND(I259*H259,2)</f>
        <v>0</v>
      </c>
      <c r="BL259" s="17" t="s">
        <v>248</v>
      </c>
      <c r="BM259" s="138" t="s">
        <v>2973</v>
      </c>
    </row>
    <row r="260" spans="2:65" s="1" customFormat="1">
      <c r="B260" s="32"/>
      <c r="D260" s="140" t="s">
        <v>161</v>
      </c>
      <c r="F260" s="141" t="s">
        <v>2974</v>
      </c>
      <c r="I260" s="142"/>
      <c r="L260" s="32"/>
      <c r="M260" s="143"/>
      <c r="T260" s="53"/>
      <c r="AT260" s="17" t="s">
        <v>161</v>
      </c>
      <c r="AU260" s="17" t="s">
        <v>81</v>
      </c>
    </row>
    <row r="261" spans="2:65" s="12" customFormat="1">
      <c r="B261" s="144"/>
      <c r="D261" s="145" t="s">
        <v>163</v>
      </c>
      <c r="E261" s="146" t="s">
        <v>19</v>
      </c>
      <c r="F261" s="147" t="s">
        <v>188</v>
      </c>
      <c r="H261" s="148">
        <v>6</v>
      </c>
      <c r="I261" s="149"/>
      <c r="L261" s="144"/>
      <c r="M261" s="150"/>
      <c r="T261" s="151"/>
      <c r="AT261" s="146" t="s">
        <v>163</v>
      </c>
      <c r="AU261" s="146" t="s">
        <v>81</v>
      </c>
      <c r="AV261" s="12" t="s">
        <v>81</v>
      </c>
      <c r="AW261" s="12" t="s">
        <v>33</v>
      </c>
      <c r="AX261" s="12" t="s">
        <v>79</v>
      </c>
      <c r="AY261" s="146" t="s">
        <v>152</v>
      </c>
    </row>
    <row r="262" spans="2:65" s="1" customFormat="1" ht="21.75" customHeight="1">
      <c r="B262" s="32"/>
      <c r="C262" s="127" t="s">
        <v>573</v>
      </c>
      <c r="D262" s="127" t="s">
        <v>154</v>
      </c>
      <c r="E262" s="128" t="s">
        <v>2975</v>
      </c>
      <c r="F262" s="129" t="s">
        <v>2976</v>
      </c>
      <c r="G262" s="130" t="s">
        <v>284</v>
      </c>
      <c r="H262" s="131">
        <v>6</v>
      </c>
      <c r="I262" s="132"/>
      <c r="J262" s="133">
        <f>ROUND(I262*H262,2)</f>
        <v>0</v>
      </c>
      <c r="K262" s="129" t="s">
        <v>158</v>
      </c>
      <c r="L262" s="32"/>
      <c r="M262" s="134" t="s">
        <v>19</v>
      </c>
      <c r="N262" s="135" t="s">
        <v>42</v>
      </c>
      <c r="P262" s="136">
        <f>O262*H262</f>
        <v>0</v>
      </c>
      <c r="Q262" s="136">
        <v>7.4892169999999996E-4</v>
      </c>
      <c r="R262" s="136">
        <f>Q262*H262</f>
        <v>4.4935302E-3</v>
      </c>
      <c r="S262" s="136">
        <v>0</v>
      </c>
      <c r="T262" s="137">
        <f>S262*H262</f>
        <v>0</v>
      </c>
      <c r="AR262" s="138" t="s">
        <v>248</v>
      </c>
      <c r="AT262" s="138" t="s">
        <v>154</v>
      </c>
      <c r="AU262" s="138" t="s">
        <v>81</v>
      </c>
      <c r="AY262" s="17" t="s">
        <v>152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7" t="s">
        <v>79</v>
      </c>
      <c r="BK262" s="139">
        <f>ROUND(I262*H262,2)</f>
        <v>0</v>
      </c>
      <c r="BL262" s="17" t="s">
        <v>248</v>
      </c>
      <c r="BM262" s="138" t="s">
        <v>2977</v>
      </c>
    </row>
    <row r="263" spans="2:65" s="1" customFormat="1">
      <c r="B263" s="32"/>
      <c r="D263" s="140" t="s">
        <v>161</v>
      </c>
      <c r="F263" s="141" t="s">
        <v>2978</v>
      </c>
      <c r="I263" s="142"/>
      <c r="L263" s="32"/>
      <c r="M263" s="143"/>
      <c r="T263" s="53"/>
      <c r="AT263" s="17" t="s">
        <v>161</v>
      </c>
      <c r="AU263" s="17" t="s">
        <v>81</v>
      </c>
    </row>
    <row r="264" spans="2:65" s="12" customFormat="1">
      <c r="B264" s="144"/>
      <c r="D264" s="145" t="s">
        <v>163</v>
      </c>
      <c r="E264" s="146" t="s">
        <v>19</v>
      </c>
      <c r="F264" s="147" t="s">
        <v>188</v>
      </c>
      <c r="H264" s="148">
        <v>6</v>
      </c>
      <c r="I264" s="149"/>
      <c r="L264" s="144"/>
      <c r="M264" s="150"/>
      <c r="T264" s="151"/>
      <c r="AT264" s="146" t="s">
        <v>163</v>
      </c>
      <c r="AU264" s="146" t="s">
        <v>81</v>
      </c>
      <c r="AV264" s="12" t="s">
        <v>81</v>
      </c>
      <c r="AW264" s="12" t="s">
        <v>33</v>
      </c>
      <c r="AX264" s="12" t="s">
        <v>79</v>
      </c>
      <c r="AY264" s="146" t="s">
        <v>152</v>
      </c>
    </row>
    <row r="265" spans="2:65" s="1" customFormat="1" ht="21.75" customHeight="1">
      <c r="B265" s="32"/>
      <c r="C265" s="127" t="s">
        <v>579</v>
      </c>
      <c r="D265" s="127" t="s">
        <v>154</v>
      </c>
      <c r="E265" s="128" t="s">
        <v>2979</v>
      </c>
      <c r="F265" s="129" t="s">
        <v>2980</v>
      </c>
      <c r="G265" s="130" t="s">
        <v>284</v>
      </c>
      <c r="H265" s="131">
        <v>2</v>
      </c>
      <c r="I265" s="132"/>
      <c r="J265" s="133">
        <f>ROUND(I265*H265,2)</f>
        <v>0</v>
      </c>
      <c r="K265" s="129" t="s">
        <v>158</v>
      </c>
      <c r="L265" s="32"/>
      <c r="M265" s="134" t="s">
        <v>19</v>
      </c>
      <c r="N265" s="135" t="s">
        <v>42</v>
      </c>
      <c r="P265" s="136">
        <f>O265*H265</f>
        <v>0</v>
      </c>
      <c r="Q265" s="136">
        <v>1.2800000000000001E-3</v>
      </c>
      <c r="R265" s="136">
        <f>Q265*H265</f>
        <v>2.5600000000000002E-3</v>
      </c>
      <c r="S265" s="136">
        <v>0</v>
      </c>
      <c r="T265" s="137">
        <f>S265*H265</f>
        <v>0</v>
      </c>
      <c r="AR265" s="138" t="s">
        <v>248</v>
      </c>
      <c r="AT265" s="138" t="s">
        <v>154</v>
      </c>
      <c r="AU265" s="138" t="s">
        <v>81</v>
      </c>
      <c r="AY265" s="17" t="s">
        <v>152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7" t="s">
        <v>79</v>
      </c>
      <c r="BK265" s="139">
        <f>ROUND(I265*H265,2)</f>
        <v>0</v>
      </c>
      <c r="BL265" s="17" t="s">
        <v>248</v>
      </c>
      <c r="BM265" s="138" t="s">
        <v>2981</v>
      </c>
    </row>
    <row r="266" spans="2:65" s="1" customFormat="1">
      <c r="B266" s="32"/>
      <c r="D266" s="140" t="s">
        <v>161</v>
      </c>
      <c r="F266" s="141" t="s">
        <v>2982</v>
      </c>
      <c r="I266" s="142"/>
      <c r="L266" s="32"/>
      <c r="M266" s="143"/>
      <c r="T266" s="53"/>
      <c r="AT266" s="17" t="s">
        <v>161</v>
      </c>
      <c r="AU266" s="17" t="s">
        <v>81</v>
      </c>
    </row>
    <row r="267" spans="2:65" s="12" customFormat="1">
      <c r="B267" s="144"/>
      <c r="D267" s="145" t="s">
        <v>163</v>
      </c>
      <c r="E267" s="146" t="s">
        <v>19</v>
      </c>
      <c r="F267" s="147" t="s">
        <v>81</v>
      </c>
      <c r="H267" s="148">
        <v>2</v>
      </c>
      <c r="I267" s="149"/>
      <c r="L267" s="144"/>
      <c r="M267" s="150"/>
      <c r="T267" s="151"/>
      <c r="AT267" s="146" t="s">
        <v>163</v>
      </c>
      <c r="AU267" s="146" t="s">
        <v>81</v>
      </c>
      <c r="AV267" s="12" t="s">
        <v>81</v>
      </c>
      <c r="AW267" s="12" t="s">
        <v>33</v>
      </c>
      <c r="AX267" s="12" t="s">
        <v>79</v>
      </c>
      <c r="AY267" s="146" t="s">
        <v>152</v>
      </c>
    </row>
    <row r="268" spans="2:65" s="1" customFormat="1" ht="24.15" customHeight="1">
      <c r="B268" s="32"/>
      <c r="C268" s="127" t="s">
        <v>584</v>
      </c>
      <c r="D268" s="127" t="s">
        <v>154</v>
      </c>
      <c r="E268" s="128" t="s">
        <v>2983</v>
      </c>
      <c r="F268" s="129" t="s">
        <v>2984</v>
      </c>
      <c r="G268" s="130" t="s">
        <v>284</v>
      </c>
      <c r="H268" s="131">
        <v>8</v>
      </c>
      <c r="I268" s="132"/>
      <c r="J268" s="133">
        <f>ROUND(I268*H268,2)</f>
        <v>0</v>
      </c>
      <c r="K268" s="129" t="s">
        <v>158</v>
      </c>
      <c r="L268" s="32"/>
      <c r="M268" s="134" t="s">
        <v>19</v>
      </c>
      <c r="N268" s="135" t="s">
        <v>42</v>
      </c>
      <c r="P268" s="136">
        <f>O268*H268</f>
        <v>0</v>
      </c>
      <c r="Q268" s="136">
        <v>1.8000000000000001E-4</v>
      </c>
      <c r="R268" s="136">
        <f>Q268*H268</f>
        <v>1.4400000000000001E-3</v>
      </c>
      <c r="S268" s="136">
        <v>0</v>
      </c>
      <c r="T268" s="137">
        <f>S268*H268</f>
        <v>0</v>
      </c>
      <c r="AR268" s="138" t="s">
        <v>248</v>
      </c>
      <c r="AT268" s="138" t="s">
        <v>154</v>
      </c>
      <c r="AU268" s="138" t="s">
        <v>81</v>
      </c>
      <c r="AY268" s="17" t="s">
        <v>152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7" t="s">
        <v>79</v>
      </c>
      <c r="BK268" s="139">
        <f>ROUND(I268*H268,2)</f>
        <v>0</v>
      </c>
      <c r="BL268" s="17" t="s">
        <v>248</v>
      </c>
      <c r="BM268" s="138" t="s">
        <v>2985</v>
      </c>
    </row>
    <row r="269" spans="2:65" s="1" customFormat="1">
      <c r="B269" s="32"/>
      <c r="D269" s="140" t="s">
        <v>161</v>
      </c>
      <c r="F269" s="141" t="s">
        <v>2986</v>
      </c>
      <c r="I269" s="142"/>
      <c r="L269" s="32"/>
      <c r="M269" s="143"/>
      <c r="T269" s="53"/>
      <c r="AT269" s="17" t="s">
        <v>161</v>
      </c>
      <c r="AU269" s="17" t="s">
        <v>81</v>
      </c>
    </row>
    <row r="270" spans="2:65" s="12" customFormat="1">
      <c r="B270" s="144"/>
      <c r="D270" s="145" t="s">
        <v>163</v>
      </c>
      <c r="E270" s="146" t="s">
        <v>19</v>
      </c>
      <c r="F270" s="147" t="s">
        <v>200</v>
      </c>
      <c r="H270" s="148">
        <v>8</v>
      </c>
      <c r="I270" s="149"/>
      <c r="L270" s="144"/>
      <c r="M270" s="150"/>
      <c r="T270" s="151"/>
      <c r="AT270" s="146" t="s">
        <v>163</v>
      </c>
      <c r="AU270" s="146" t="s">
        <v>81</v>
      </c>
      <c r="AV270" s="12" t="s">
        <v>81</v>
      </c>
      <c r="AW270" s="12" t="s">
        <v>33</v>
      </c>
      <c r="AX270" s="12" t="s">
        <v>79</v>
      </c>
      <c r="AY270" s="146" t="s">
        <v>152</v>
      </c>
    </row>
    <row r="271" spans="2:65" s="1" customFormat="1" ht="24.15" customHeight="1">
      <c r="B271" s="32"/>
      <c r="C271" s="127" t="s">
        <v>589</v>
      </c>
      <c r="D271" s="127" t="s">
        <v>154</v>
      </c>
      <c r="E271" s="128" t="s">
        <v>2987</v>
      </c>
      <c r="F271" s="129" t="s">
        <v>2988</v>
      </c>
      <c r="G271" s="130" t="s">
        <v>284</v>
      </c>
      <c r="H271" s="131">
        <v>6</v>
      </c>
      <c r="I271" s="132"/>
      <c r="J271" s="133">
        <f>ROUND(I271*H271,2)</f>
        <v>0</v>
      </c>
      <c r="K271" s="129" t="s">
        <v>158</v>
      </c>
      <c r="L271" s="32"/>
      <c r="M271" s="134" t="s">
        <v>19</v>
      </c>
      <c r="N271" s="135" t="s">
        <v>42</v>
      </c>
      <c r="P271" s="136">
        <f>O271*H271</f>
        <v>0</v>
      </c>
      <c r="Q271" s="136">
        <v>2.1956999999999999E-4</v>
      </c>
      <c r="R271" s="136">
        <f>Q271*H271</f>
        <v>1.3174199999999999E-3</v>
      </c>
      <c r="S271" s="136">
        <v>0</v>
      </c>
      <c r="T271" s="137">
        <f>S271*H271</f>
        <v>0</v>
      </c>
      <c r="AR271" s="138" t="s">
        <v>248</v>
      </c>
      <c r="AT271" s="138" t="s">
        <v>154</v>
      </c>
      <c r="AU271" s="138" t="s">
        <v>81</v>
      </c>
      <c r="AY271" s="17" t="s">
        <v>152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7" t="s">
        <v>79</v>
      </c>
      <c r="BK271" s="139">
        <f>ROUND(I271*H271,2)</f>
        <v>0</v>
      </c>
      <c r="BL271" s="17" t="s">
        <v>248</v>
      </c>
      <c r="BM271" s="138" t="s">
        <v>2989</v>
      </c>
    </row>
    <row r="272" spans="2:65" s="1" customFormat="1">
      <c r="B272" s="32"/>
      <c r="D272" s="140" t="s">
        <v>161</v>
      </c>
      <c r="F272" s="141" t="s">
        <v>2990</v>
      </c>
      <c r="I272" s="142"/>
      <c r="L272" s="32"/>
      <c r="M272" s="143"/>
      <c r="T272" s="53"/>
      <c r="AT272" s="17" t="s">
        <v>161</v>
      </c>
      <c r="AU272" s="17" t="s">
        <v>81</v>
      </c>
    </row>
    <row r="273" spans="2:65" s="12" customFormat="1">
      <c r="B273" s="144"/>
      <c r="D273" s="145" t="s">
        <v>163</v>
      </c>
      <c r="E273" s="146" t="s">
        <v>19</v>
      </c>
      <c r="F273" s="147" t="s">
        <v>188</v>
      </c>
      <c r="H273" s="148">
        <v>6</v>
      </c>
      <c r="I273" s="149"/>
      <c r="L273" s="144"/>
      <c r="M273" s="150"/>
      <c r="T273" s="151"/>
      <c r="AT273" s="146" t="s">
        <v>163</v>
      </c>
      <c r="AU273" s="146" t="s">
        <v>81</v>
      </c>
      <c r="AV273" s="12" t="s">
        <v>81</v>
      </c>
      <c r="AW273" s="12" t="s">
        <v>33</v>
      </c>
      <c r="AX273" s="12" t="s">
        <v>79</v>
      </c>
      <c r="AY273" s="146" t="s">
        <v>152</v>
      </c>
    </row>
    <row r="274" spans="2:65" s="1" customFormat="1" ht="44.25" customHeight="1">
      <c r="B274" s="32"/>
      <c r="C274" s="127" t="s">
        <v>594</v>
      </c>
      <c r="D274" s="127" t="s">
        <v>154</v>
      </c>
      <c r="E274" s="128" t="s">
        <v>2991</v>
      </c>
      <c r="F274" s="129" t="s">
        <v>2992</v>
      </c>
      <c r="G274" s="130" t="s">
        <v>284</v>
      </c>
      <c r="H274" s="131">
        <v>1</v>
      </c>
      <c r="I274" s="132"/>
      <c r="J274" s="133">
        <f>ROUND(I274*H274,2)</f>
        <v>0</v>
      </c>
      <c r="K274" s="129" t="s">
        <v>158</v>
      </c>
      <c r="L274" s="32"/>
      <c r="M274" s="134" t="s">
        <v>19</v>
      </c>
      <c r="N274" s="135" t="s">
        <v>42</v>
      </c>
      <c r="P274" s="136">
        <f>O274*H274</f>
        <v>0</v>
      </c>
      <c r="Q274" s="136">
        <v>1.24E-3</v>
      </c>
      <c r="R274" s="136">
        <f>Q274*H274</f>
        <v>1.24E-3</v>
      </c>
      <c r="S274" s="136">
        <v>0</v>
      </c>
      <c r="T274" s="137">
        <f>S274*H274</f>
        <v>0</v>
      </c>
      <c r="AR274" s="138" t="s">
        <v>248</v>
      </c>
      <c r="AT274" s="138" t="s">
        <v>154</v>
      </c>
      <c r="AU274" s="138" t="s">
        <v>81</v>
      </c>
      <c r="AY274" s="17" t="s">
        <v>152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7" t="s">
        <v>79</v>
      </c>
      <c r="BK274" s="139">
        <f>ROUND(I274*H274,2)</f>
        <v>0</v>
      </c>
      <c r="BL274" s="17" t="s">
        <v>248</v>
      </c>
      <c r="BM274" s="138" t="s">
        <v>2993</v>
      </c>
    </row>
    <row r="275" spans="2:65" s="1" customFormat="1">
      <c r="B275" s="32"/>
      <c r="D275" s="140" t="s">
        <v>161</v>
      </c>
      <c r="F275" s="141" t="s">
        <v>2994</v>
      </c>
      <c r="I275" s="142"/>
      <c r="L275" s="32"/>
      <c r="M275" s="143"/>
      <c r="T275" s="53"/>
      <c r="AT275" s="17" t="s">
        <v>161</v>
      </c>
      <c r="AU275" s="17" t="s">
        <v>81</v>
      </c>
    </row>
    <row r="276" spans="2:65" s="12" customFormat="1">
      <c r="B276" s="144"/>
      <c r="D276" s="145" t="s">
        <v>163</v>
      </c>
      <c r="E276" s="146" t="s">
        <v>19</v>
      </c>
      <c r="F276" s="147" t="s">
        <v>79</v>
      </c>
      <c r="H276" s="148">
        <v>1</v>
      </c>
      <c r="I276" s="149"/>
      <c r="L276" s="144"/>
      <c r="M276" s="150"/>
      <c r="T276" s="151"/>
      <c r="AT276" s="146" t="s">
        <v>163</v>
      </c>
      <c r="AU276" s="146" t="s">
        <v>81</v>
      </c>
      <c r="AV276" s="12" t="s">
        <v>81</v>
      </c>
      <c r="AW276" s="12" t="s">
        <v>33</v>
      </c>
      <c r="AX276" s="12" t="s">
        <v>79</v>
      </c>
      <c r="AY276" s="146" t="s">
        <v>152</v>
      </c>
    </row>
    <row r="277" spans="2:65" s="1" customFormat="1" ht="24.15" customHeight="1">
      <c r="B277" s="32"/>
      <c r="C277" s="127" t="s">
        <v>600</v>
      </c>
      <c r="D277" s="127" t="s">
        <v>154</v>
      </c>
      <c r="E277" s="128" t="s">
        <v>2995</v>
      </c>
      <c r="F277" s="129" t="s">
        <v>2996</v>
      </c>
      <c r="G277" s="130" t="s">
        <v>284</v>
      </c>
      <c r="H277" s="131">
        <v>4</v>
      </c>
      <c r="I277" s="132"/>
      <c r="J277" s="133">
        <f>ROUND(I277*H277,2)</f>
        <v>0</v>
      </c>
      <c r="K277" s="129" t="s">
        <v>158</v>
      </c>
      <c r="L277" s="32"/>
      <c r="M277" s="134" t="s">
        <v>19</v>
      </c>
      <c r="N277" s="135" t="s">
        <v>42</v>
      </c>
      <c r="P277" s="136">
        <f>O277*H277</f>
        <v>0</v>
      </c>
      <c r="Q277" s="136">
        <v>3.4000000000000002E-4</v>
      </c>
      <c r="R277" s="136">
        <f>Q277*H277</f>
        <v>1.3600000000000001E-3</v>
      </c>
      <c r="S277" s="136">
        <v>0</v>
      </c>
      <c r="T277" s="137">
        <f>S277*H277</f>
        <v>0</v>
      </c>
      <c r="AR277" s="138" t="s">
        <v>248</v>
      </c>
      <c r="AT277" s="138" t="s">
        <v>154</v>
      </c>
      <c r="AU277" s="138" t="s">
        <v>81</v>
      </c>
      <c r="AY277" s="17" t="s">
        <v>152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7" t="s">
        <v>79</v>
      </c>
      <c r="BK277" s="139">
        <f>ROUND(I277*H277,2)</f>
        <v>0</v>
      </c>
      <c r="BL277" s="17" t="s">
        <v>248</v>
      </c>
      <c r="BM277" s="138" t="s">
        <v>2997</v>
      </c>
    </row>
    <row r="278" spans="2:65" s="1" customFormat="1">
      <c r="B278" s="32"/>
      <c r="D278" s="140" t="s">
        <v>161</v>
      </c>
      <c r="F278" s="141" t="s">
        <v>2998</v>
      </c>
      <c r="I278" s="142"/>
      <c r="L278" s="32"/>
      <c r="M278" s="143"/>
      <c r="T278" s="53"/>
      <c r="AT278" s="17" t="s">
        <v>161</v>
      </c>
      <c r="AU278" s="17" t="s">
        <v>81</v>
      </c>
    </row>
    <row r="279" spans="2:65" s="12" customFormat="1">
      <c r="B279" s="144"/>
      <c r="D279" s="145" t="s">
        <v>163</v>
      </c>
      <c r="E279" s="146" t="s">
        <v>19</v>
      </c>
      <c r="F279" s="147" t="s">
        <v>159</v>
      </c>
      <c r="H279" s="148">
        <v>4</v>
      </c>
      <c r="I279" s="149"/>
      <c r="L279" s="144"/>
      <c r="M279" s="150"/>
      <c r="T279" s="151"/>
      <c r="AT279" s="146" t="s">
        <v>163</v>
      </c>
      <c r="AU279" s="146" t="s">
        <v>81</v>
      </c>
      <c r="AV279" s="12" t="s">
        <v>81</v>
      </c>
      <c r="AW279" s="12" t="s">
        <v>33</v>
      </c>
      <c r="AX279" s="12" t="s">
        <v>79</v>
      </c>
      <c r="AY279" s="146" t="s">
        <v>152</v>
      </c>
    </row>
    <row r="280" spans="2:65" s="1" customFormat="1" ht="24.15" customHeight="1">
      <c r="B280" s="32"/>
      <c r="C280" s="127" t="s">
        <v>605</v>
      </c>
      <c r="D280" s="127" t="s">
        <v>154</v>
      </c>
      <c r="E280" s="128" t="s">
        <v>2999</v>
      </c>
      <c r="F280" s="129" t="s">
        <v>3000</v>
      </c>
      <c r="G280" s="130" t="s">
        <v>284</v>
      </c>
      <c r="H280" s="131">
        <v>6</v>
      </c>
      <c r="I280" s="132"/>
      <c r="J280" s="133">
        <f>ROUND(I280*H280,2)</f>
        <v>0</v>
      </c>
      <c r="K280" s="129" t="s">
        <v>158</v>
      </c>
      <c r="L280" s="32"/>
      <c r="M280" s="134" t="s">
        <v>19</v>
      </c>
      <c r="N280" s="135" t="s">
        <v>42</v>
      </c>
      <c r="P280" s="136">
        <f>O280*H280</f>
        <v>0</v>
      </c>
      <c r="Q280" s="136">
        <v>4.9956999999999996E-4</v>
      </c>
      <c r="R280" s="136">
        <f>Q280*H280</f>
        <v>2.9974199999999998E-3</v>
      </c>
      <c r="S280" s="136">
        <v>0</v>
      </c>
      <c r="T280" s="137">
        <f>S280*H280</f>
        <v>0</v>
      </c>
      <c r="AR280" s="138" t="s">
        <v>248</v>
      </c>
      <c r="AT280" s="138" t="s">
        <v>154</v>
      </c>
      <c r="AU280" s="138" t="s">
        <v>81</v>
      </c>
      <c r="AY280" s="17" t="s">
        <v>152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7" t="s">
        <v>79</v>
      </c>
      <c r="BK280" s="139">
        <f>ROUND(I280*H280,2)</f>
        <v>0</v>
      </c>
      <c r="BL280" s="17" t="s">
        <v>248</v>
      </c>
      <c r="BM280" s="138" t="s">
        <v>3001</v>
      </c>
    </row>
    <row r="281" spans="2:65" s="1" customFormat="1">
      <c r="B281" s="32"/>
      <c r="D281" s="140" t="s">
        <v>161</v>
      </c>
      <c r="F281" s="141" t="s">
        <v>3002</v>
      </c>
      <c r="I281" s="142"/>
      <c r="L281" s="32"/>
      <c r="M281" s="143"/>
      <c r="T281" s="53"/>
      <c r="AT281" s="17" t="s">
        <v>161</v>
      </c>
      <c r="AU281" s="17" t="s">
        <v>81</v>
      </c>
    </row>
    <row r="282" spans="2:65" s="12" customFormat="1">
      <c r="B282" s="144"/>
      <c r="D282" s="145" t="s">
        <v>163</v>
      </c>
      <c r="E282" s="146" t="s">
        <v>19</v>
      </c>
      <c r="F282" s="147" t="s">
        <v>188</v>
      </c>
      <c r="H282" s="148">
        <v>6</v>
      </c>
      <c r="I282" s="149"/>
      <c r="L282" s="144"/>
      <c r="M282" s="150"/>
      <c r="T282" s="151"/>
      <c r="AT282" s="146" t="s">
        <v>163</v>
      </c>
      <c r="AU282" s="146" t="s">
        <v>81</v>
      </c>
      <c r="AV282" s="12" t="s">
        <v>81</v>
      </c>
      <c r="AW282" s="12" t="s">
        <v>33</v>
      </c>
      <c r="AX282" s="12" t="s">
        <v>79</v>
      </c>
      <c r="AY282" s="146" t="s">
        <v>152</v>
      </c>
    </row>
    <row r="283" spans="2:65" s="1" customFormat="1" ht="24.15" customHeight="1">
      <c r="B283" s="32"/>
      <c r="C283" s="127" t="s">
        <v>611</v>
      </c>
      <c r="D283" s="127" t="s">
        <v>154</v>
      </c>
      <c r="E283" s="128" t="s">
        <v>3003</v>
      </c>
      <c r="F283" s="129" t="s">
        <v>3004</v>
      </c>
      <c r="G283" s="130" t="s">
        <v>284</v>
      </c>
      <c r="H283" s="131">
        <v>12</v>
      </c>
      <c r="I283" s="132"/>
      <c r="J283" s="133">
        <f>ROUND(I283*H283,2)</f>
        <v>0</v>
      </c>
      <c r="K283" s="129" t="s">
        <v>158</v>
      </c>
      <c r="L283" s="32"/>
      <c r="M283" s="134" t="s">
        <v>19</v>
      </c>
      <c r="N283" s="135" t="s">
        <v>42</v>
      </c>
      <c r="P283" s="136">
        <f>O283*H283</f>
        <v>0</v>
      </c>
      <c r="Q283" s="136">
        <v>6.9957000000000005E-4</v>
      </c>
      <c r="R283" s="136">
        <f>Q283*H283</f>
        <v>8.3948400000000006E-3</v>
      </c>
      <c r="S283" s="136">
        <v>0</v>
      </c>
      <c r="T283" s="137">
        <f>S283*H283</f>
        <v>0</v>
      </c>
      <c r="AR283" s="138" t="s">
        <v>248</v>
      </c>
      <c r="AT283" s="138" t="s">
        <v>154</v>
      </c>
      <c r="AU283" s="138" t="s">
        <v>81</v>
      </c>
      <c r="AY283" s="17" t="s">
        <v>152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7" t="s">
        <v>79</v>
      </c>
      <c r="BK283" s="139">
        <f>ROUND(I283*H283,2)</f>
        <v>0</v>
      </c>
      <c r="BL283" s="17" t="s">
        <v>248</v>
      </c>
      <c r="BM283" s="138" t="s">
        <v>3005</v>
      </c>
    </row>
    <row r="284" spans="2:65" s="1" customFormat="1">
      <c r="B284" s="32"/>
      <c r="D284" s="140" t="s">
        <v>161</v>
      </c>
      <c r="F284" s="141" t="s">
        <v>3006</v>
      </c>
      <c r="I284" s="142"/>
      <c r="L284" s="32"/>
      <c r="M284" s="143"/>
      <c r="T284" s="53"/>
      <c r="AT284" s="17" t="s">
        <v>161</v>
      </c>
      <c r="AU284" s="17" t="s">
        <v>81</v>
      </c>
    </row>
    <row r="285" spans="2:65" s="12" customFormat="1">
      <c r="B285" s="144"/>
      <c r="D285" s="145" t="s">
        <v>163</v>
      </c>
      <c r="E285" s="146" t="s">
        <v>19</v>
      </c>
      <c r="F285" s="147" t="s">
        <v>8</v>
      </c>
      <c r="H285" s="148">
        <v>12</v>
      </c>
      <c r="I285" s="149"/>
      <c r="L285" s="144"/>
      <c r="M285" s="150"/>
      <c r="T285" s="151"/>
      <c r="AT285" s="146" t="s">
        <v>163</v>
      </c>
      <c r="AU285" s="146" t="s">
        <v>81</v>
      </c>
      <c r="AV285" s="12" t="s">
        <v>81</v>
      </c>
      <c r="AW285" s="12" t="s">
        <v>33</v>
      </c>
      <c r="AX285" s="12" t="s">
        <v>79</v>
      </c>
      <c r="AY285" s="146" t="s">
        <v>152</v>
      </c>
    </row>
    <row r="286" spans="2:65" s="1" customFormat="1" ht="24.15" customHeight="1">
      <c r="B286" s="32"/>
      <c r="C286" s="127" t="s">
        <v>617</v>
      </c>
      <c r="D286" s="127" t="s">
        <v>154</v>
      </c>
      <c r="E286" s="128" t="s">
        <v>3007</v>
      </c>
      <c r="F286" s="129" t="s">
        <v>3008</v>
      </c>
      <c r="G286" s="130" t="s">
        <v>284</v>
      </c>
      <c r="H286" s="131">
        <v>4</v>
      </c>
      <c r="I286" s="132"/>
      <c r="J286" s="133">
        <f>ROUND(I286*H286,2)</f>
        <v>0</v>
      </c>
      <c r="K286" s="129" t="s">
        <v>158</v>
      </c>
      <c r="L286" s="32"/>
      <c r="M286" s="134" t="s">
        <v>19</v>
      </c>
      <c r="N286" s="135" t="s">
        <v>42</v>
      </c>
      <c r="P286" s="136">
        <f>O286*H286</f>
        <v>0</v>
      </c>
      <c r="Q286" s="136">
        <v>1.07E-3</v>
      </c>
      <c r="R286" s="136">
        <f>Q286*H286</f>
        <v>4.28E-3</v>
      </c>
      <c r="S286" s="136">
        <v>0</v>
      </c>
      <c r="T286" s="137">
        <f>S286*H286</f>
        <v>0</v>
      </c>
      <c r="AR286" s="138" t="s">
        <v>248</v>
      </c>
      <c r="AT286" s="138" t="s">
        <v>154</v>
      </c>
      <c r="AU286" s="138" t="s">
        <v>81</v>
      </c>
      <c r="AY286" s="17" t="s">
        <v>152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7" t="s">
        <v>79</v>
      </c>
      <c r="BK286" s="139">
        <f>ROUND(I286*H286,2)</f>
        <v>0</v>
      </c>
      <c r="BL286" s="17" t="s">
        <v>248</v>
      </c>
      <c r="BM286" s="138" t="s">
        <v>3009</v>
      </c>
    </row>
    <row r="287" spans="2:65" s="1" customFormat="1">
      <c r="B287" s="32"/>
      <c r="D287" s="140" t="s">
        <v>161</v>
      </c>
      <c r="F287" s="141" t="s">
        <v>3010</v>
      </c>
      <c r="I287" s="142"/>
      <c r="L287" s="32"/>
      <c r="M287" s="143"/>
      <c r="T287" s="53"/>
      <c r="AT287" s="17" t="s">
        <v>161</v>
      </c>
      <c r="AU287" s="17" t="s">
        <v>81</v>
      </c>
    </row>
    <row r="288" spans="2:65" s="12" customFormat="1">
      <c r="B288" s="144"/>
      <c r="D288" s="145" t="s">
        <v>163</v>
      </c>
      <c r="E288" s="146" t="s">
        <v>19</v>
      </c>
      <c r="F288" s="147" t="s">
        <v>159</v>
      </c>
      <c r="H288" s="148">
        <v>4</v>
      </c>
      <c r="I288" s="149"/>
      <c r="L288" s="144"/>
      <c r="M288" s="150"/>
      <c r="T288" s="151"/>
      <c r="AT288" s="146" t="s">
        <v>163</v>
      </c>
      <c r="AU288" s="146" t="s">
        <v>81</v>
      </c>
      <c r="AV288" s="12" t="s">
        <v>81</v>
      </c>
      <c r="AW288" s="12" t="s">
        <v>33</v>
      </c>
      <c r="AX288" s="12" t="s">
        <v>79</v>
      </c>
      <c r="AY288" s="146" t="s">
        <v>152</v>
      </c>
    </row>
    <row r="289" spans="2:65" s="1" customFormat="1" ht="55.5" customHeight="1">
      <c r="B289" s="32"/>
      <c r="C289" s="127" t="s">
        <v>623</v>
      </c>
      <c r="D289" s="127" t="s">
        <v>154</v>
      </c>
      <c r="E289" s="128" t="s">
        <v>3011</v>
      </c>
      <c r="F289" s="129" t="s">
        <v>3012</v>
      </c>
      <c r="G289" s="130" t="s">
        <v>284</v>
      </c>
      <c r="H289" s="131">
        <v>2</v>
      </c>
      <c r="I289" s="132"/>
      <c r="J289" s="133">
        <f>ROUND(I289*H289,2)</f>
        <v>0</v>
      </c>
      <c r="K289" s="129" t="s">
        <v>158</v>
      </c>
      <c r="L289" s="32"/>
      <c r="M289" s="134" t="s">
        <v>19</v>
      </c>
      <c r="N289" s="135" t="s">
        <v>42</v>
      </c>
      <c r="P289" s="136">
        <f>O289*H289</f>
        <v>0</v>
      </c>
      <c r="Q289" s="136">
        <v>1.0300000000000001E-3</v>
      </c>
      <c r="R289" s="136">
        <f>Q289*H289</f>
        <v>2.0600000000000002E-3</v>
      </c>
      <c r="S289" s="136">
        <v>0</v>
      </c>
      <c r="T289" s="137">
        <f>S289*H289</f>
        <v>0</v>
      </c>
      <c r="AR289" s="138" t="s">
        <v>248</v>
      </c>
      <c r="AT289" s="138" t="s">
        <v>154</v>
      </c>
      <c r="AU289" s="138" t="s">
        <v>81</v>
      </c>
      <c r="AY289" s="17" t="s">
        <v>152</v>
      </c>
      <c r="BE289" s="139">
        <f>IF(N289="základní",J289,0)</f>
        <v>0</v>
      </c>
      <c r="BF289" s="139">
        <f>IF(N289="snížená",J289,0)</f>
        <v>0</v>
      </c>
      <c r="BG289" s="139">
        <f>IF(N289="zákl. přenesená",J289,0)</f>
        <v>0</v>
      </c>
      <c r="BH289" s="139">
        <f>IF(N289="sníž. přenesená",J289,0)</f>
        <v>0</v>
      </c>
      <c r="BI289" s="139">
        <f>IF(N289="nulová",J289,0)</f>
        <v>0</v>
      </c>
      <c r="BJ289" s="17" t="s">
        <v>79</v>
      </c>
      <c r="BK289" s="139">
        <f>ROUND(I289*H289,2)</f>
        <v>0</v>
      </c>
      <c r="BL289" s="17" t="s">
        <v>248</v>
      </c>
      <c r="BM289" s="138" t="s">
        <v>3013</v>
      </c>
    </row>
    <row r="290" spans="2:65" s="1" customFormat="1">
      <c r="B290" s="32"/>
      <c r="D290" s="140" t="s">
        <v>161</v>
      </c>
      <c r="F290" s="141" t="s">
        <v>3014</v>
      </c>
      <c r="I290" s="142"/>
      <c r="L290" s="32"/>
      <c r="M290" s="143"/>
      <c r="T290" s="53"/>
      <c r="AT290" s="17" t="s">
        <v>161</v>
      </c>
      <c r="AU290" s="17" t="s">
        <v>81</v>
      </c>
    </row>
    <row r="291" spans="2:65" s="12" customFormat="1">
      <c r="B291" s="144"/>
      <c r="D291" s="145" t="s">
        <v>163</v>
      </c>
      <c r="E291" s="146" t="s">
        <v>19</v>
      </c>
      <c r="F291" s="147" t="s">
        <v>81</v>
      </c>
      <c r="H291" s="148">
        <v>2</v>
      </c>
      <c r="I291" s="149"/>
      <c r="L291" s="144"/>
      <c r="M291" s="150"/>
      <c r="T291" s="151"/>
      <c r="AT291" s="146" t="s">
        <v>163</v>
      </c>
      <c r="AU291" s="146" t="s">
        <v>81</v>
      </c>
      <c r="AV291" s="12" t="s">
        <v>81</v>
      </c>
      <c r="AW291" s="12" t="s">
        <v>33</v>
      </c>
      <c r="AX291" s="12" t="s">
        <v>79</v>
      </c>
      <c r="AY291" s="146" t="s">
        <v>152</v>
      </c>
    </row>
    <row r="292" spans="2:65" s="1" customFormat="1" ht="49.05" customHeight="1">
      <c r="B292" s="32"/>
      <c r="C292" s="127" t="s">
        <v>630</v>
      </c>
      <c r="D292" s="127" t="s">
        <v>154</v>
      </c>
      <c r="E292" s="128" t="s">
        <v>3015</v>
      </c>
      <c r="F292" s="129" t="s">
        <v>3016</v>
      </c>
      <c r="G292" s="130" t="s">
        <v>284</v>
      </c>
      <c r="H292" s="131">
        <v>2</v>
      </c>
      <c r="I292" s="132"/>
      <c r="J292" s="133">
        <f>ROUND(I292*H292,2)</f>
        <v>0</v>
      </c>
      <c r="K292" s="129" t="s">
        <v>158</v>
      </c>
      <c r="L292" s="32"/>
      <c r="M292" s="134" t="s">
        <v>19</v>
      </c>
      <c r="N292" s="135" t="s">
        <v>42</v>
      </c>
      <c r="P292" s="136">
        <f>O292*H292</f>
        <v>0</v>
      </c>
      <c r="Q292" s="136">
        <v>1.4400000000000001E-3</v>
      </c>
      <c r="R292" s="136">
        <f>Q292*H292</f>
        <v>2.8800000000000002E-3</v>
      </c>
      <c r="S292" s="136">
        <v>0</v>
      </c>
      <c r="T292" s="137">
        <f>S292*H292</f>
        <v>0</v>
      </c>
      <c r="AR292" s="138" t="s">
        <v>248</v>
      </c>
      <c r="AT292" s="138" t="s">
        <v>154</v>
      </c>
      <c r="AU292" s="138" t="s">
        <v>81</v>
      </c>
      <c r="AY292" s="17" t="s">
        <v>152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79</v>
      </c>
      <c r="BK292" s="139">
        <f>ROUND(I292*H292,2)</f>
        <v>0</v>
      </c>
      <c r="BL292" s="17" t="s">
        <v>248</v>
      </c>
      <c r="BM292" s="138" t="s">
        <v>3017</v>
      </c>
    </row>
    <row r="293" spans="2:65" s="1" customFormat="1">
      <c r="B293" s="32"/>
      <c r="D293" s="140" t="s">
        <v>161</v>
      </c>
      <c r="F293" s="141" t="s">
        <v>3018</v>
      </c>
      <c r="I293" s="142"/>
      <c r="L293" s="32"/>
      <c r="M293" s="143"/>
      <c r="T293" s="53"/>
      <c r="AT293" s="17" t="s">
        <v>161</v>
      </c>
      <c r="AU293" s="17" t="s">
        <v>81</v>
      </c>
    </row>
    <row r="294" spans="2:65" s="12" customFormat="1">
      <c r="B294" s="144"/>
      <c r="D294" s="145" t="s">
        <v>163</v>
      </c>
      <c r="E294" s="146" t="s">
        <v>19</v>
      </c>
      <c r="F294" s="147" t="s">
        <v>81</v>
      </c>
      <c r="H294" s="148">
        <v>2</v>
      </c>
      <c r="I294" s="149"/>
      <c r="L294" s="144"/>
      <c r="M294" s="150"/>
      <c r="T294" s="151"/>
      <c r="AT294" s="146" t="s">
        <v>163</v>
      </c>
      <c r="AU294" s="146" t="s">
        <v>81</v>
      </c>
      <c r="AV294" s="12" t="s">
        <v>81</v>
      </c>
      <c r="AW294" s="12" t="s">
        <v>33</v>
      </c>
      <c r="AX294" s="12" t="s">
        <v>79</v>
      </c>
      <c r="AY294" s="146" t="s">
        <v>152</v>
      </c>
    </row>
    <row r="295" spans="2:65" s="1" customFormat="1" ht="37.799999999999997" customHeight="1">
      <c r="B295" s="32"/>
      <c r="C295" s="127" t="s">
        <v>636</v>
      </c>
      <c r="D295" s="127" t="s">
        <v>154</v>
      </c>
      <c r="E295" s="128" t="s">
        <v>3019</v>
      </c>
      <c r="F295" s="129" t="s">
        <v>3020</v>
      </c>
      <c r="G295" s="130" t="s">
        <v>284</v>
      </c>
      <c r="H295" s="131">
        <v>8</v>
      </c>
      <c r="I295" s="132"/>
      <c r="J295" s="133">
        <f>ROUND(I295*H295,2)</f>
        <v>0</v>
      </c>
      <c r="K295" s="129" t="s">
        <v>158</v>
      </c>
      <c r="L295" s="32"/>
      <c r="M295" s="134" t="s">
        <v>19</v>
      </c>
      <c r="N295" s="135" t="s">
        <v>42</v>
      </c>
      <c r="P295" s="136">
        <f>O295*H295</f>
        <v>0</v>
      </c>
      <c r="Q295" s="136">
        <v>5.2756999999999999E-4</v>
      </c>
      <c r="R295" s="136">
        <f>Q295*H295</f>
        <v>4.2205599999999999E-3</v>
      </c>
      <c r="S295" s="136">
        <v>0</v>
      </c>
      <c r="T295" s="137">
        <f>S295*H295</f>
        <v>0</v>
      </c>
      <c r="AR295" s="138" t="s">
        <v>248</v>
      </c>
      <c r="AT295" s="138" t="s">
        <v>154</v>
      </c>
      <c r="AU295" s="138" t="s">
        <v>81</v>
      </c>
      <c r="AY295" s="17" t="s">
        <v>152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7" t="s">
        <v>79</v>
      </c>
      <c r="BK295" s="139">
        <f>ROUND(I295*H295,2)</f>
        <v>0</v>
      </c>
      <c r="BL295" s="17" t="s">
        <v>248</v>
      </c>
      <c r="BM295" s="138" t="s">
        <v>3021</v>
      </c>
    </row>
    <row r="296" spans="2:65" s="1" customFormat="1">
      <c r="B296" s="32"/>
      <c r="D296" s="140" t="s">
        <v>161</v>
      </c>
      <c r="F296" s="141" t="s">
        <v>3022</v>
      </c>
      <c r="I296" s="142"/>
      <c r="L296" s="32"/>
      <c r="M296" s="143"/>
      <c r="T296" s="53"/>
      <c r="AT296" s="17" t="s">
        <v>161</v>
      </c>
      <c r="AU296" s="17" t="s">
        <v>81</v>
      </c>
    </row>
    <row r="297" spans="2:65" s="12" customFormat="1">
      <c r="B297" s="144"/>
      <c r="D297" s="145" t="s">
        <v>163</v>
      </c>
      <c r="E297" s="146" t="s">
        <v>19</v>
      </c>
      <c r="F297" s="147" t="s">
        <v>200</v>
      </c>
      <c r="H297" s="148">
        <v>8</v>
      </c>
      <c r="I297" s="149"/>
      <c r="L297" s="144"/>
      <c r="M297" s="150"/>
      <c r="T297" s="151"/>
      <c r="AT297" s="146" t="s">
        <v>163</v>
      </c>
      <c r="AU297" s="146" t="s">
        <v>81</v>
      </c>
      <c r="AV297" s="12" t="s">
        <v>81</v>
      </c>
      <c r="AW297" s="12" t="s">
        <v>33</v>
      </c>
      <c r="AX297" s="12" t="s">
        <v>79</v>
      </c>
      <c r="AY297" s="146" t="s">
        <v>152</v>
      </c>
    </row>
    <row r="298" spans="2:65" s="1" customFormat="1" ht="37.799999999999997" customHeight="1">
      <c r="B298" s="32"/>
      <c r="C298" s="127" t="s">
        <v>644</v>
      </c>
      <c r="D298" s="127" t="s">
        <v>154</v>
      </c>
      <c r="E298" s="128" t="s">
        <v>3023</v>
      </c>
      <c r="F298" s="129" t="s">
        <v>3024</v>
      </c>
      <c r="G298" s="130" t="s">
        <v>284</v>
      </c>
      <c r="H298" s="131">
        <v>2</v>
      </c>
      <c r="I298" s="132"/>
      <c r="J298" s="133">
        <f>ROUND(I298*H298,2)</f>
        <v>0</v>
      </c>
      <c r="K298" s="129" t="s">
        <v>158</v>
      </c>
      <c r="L298" s="32"/>
      <c r="M298" s="134" t="s">
        <v>19</v>
      </c>
      <c r="N298" s="135" t="s">
        <v>42</v>
      </c>
      <c r="P298" s="136">
        <f>O298*H298</f>
        <v>0</v>
      </c>
      <c r="Q298" s="136">
        <v>1.4675700000000001E-3</v>
      </c>
      <c r="R298" s="136">
        <f>Q298*H298</f>
        <v>2.9351400000000001E-3</v>
      </c>
      <c r="S298" s="136">
        <v>0</v>
      </c>
      <c r="T298" s="137">
        <f>S298*H298</f>
        <v>0</v>
      </c>
      <c r="AR298" s="138" t="s">
        <v>248</v>
      </c>
      <c r="AT298" s="138" t="s">
        <v>154</v>
      </c>
      <c r="AU298" s="138" t="s">
        <v>81</v>
      </c>
      <c r="AY298" s="17" t="s">
        <v>152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79</v>
      </c>
      <c r="BK298" s="139">
        <f>ROUND(I298*H298,2)</f>
        <v>0</v>
      </c>
      <c r="BL298" s="17" t="s">
        <v>248</v>
      </c>
      <c r="BM298" s="138" t="s">
        <v>3025</v>
      </c>
    </row>
    <row r="299" spans="2:65" s="1" customFormat="1">
      <c r="B299" s="32"/>
      <c r="D299" s="140" t="s">
        <v>161</v>
      </c>
      <c r="F299" s="141" t="s">
        <v>3026</v>
      </c>
      <c r="I299" s="142"/>
      <c r="L299" s="32"/>
      <c r="M299" s="143"/>
      <c r="T299" s="53"/>
      <c r="AT299" s="17" t="s">
        <v>161</v>
      </c>
      <c r="AU299" s="17" t="s">
        <v>81</v>
      </c>
    </row>
    <row r="300" spans="2:65" s="12" customFormat="1">
      <c r="B300" s="144"/>
      <c r="D300" s="145" t="s">
        <v>163</v>
      </c>
      <c r="E300" s="146" t="s">
        <v>19</v>
      </c>
      <c r="F300" s="147" t="s">
        <v>81</v>
      </c>
      <c r="H300" s="148">
        <v>2</v>
      </c>
      <c r="I300" s="149"/>
      <c r="L300" s="144"/>
      <c r="M300" s="150"/>
      <c r="T300" s="151"/>
      <c r="AT300" s="146" t="s">
        <v>163</v>
      </c>
      <c r="AU300" s="146" t="s">
        <v>81</v>
      </c>
      <c r="AV300" s="12" t="s">
        <v>81</v>
      </c>
      <c r="AW300" s="12" t="s">
        <v>33</v>
      </c>
      <c r="AX300" s="12" t="s">
        <v>79</v>
      </c>
      <c r="AY300" s="146" t="s">
        <v>152</v>
      </c>
    </row>
    <row r="301" spans="2:65" s="1" customFormat="1" ht="21.75" customHeight="1">
      <c r="B301" s="32"/>
      <c r="C301" s="127" t="s">
        <v>650</v>
      </c>
      <c r="D301" s="127" t="s">
        <v>154</v>
      </c>
      <c r="E301" s="128" t="s">
        <v>3027</v>
      </c>
      <c r="F301" s="129" t="s">
        <v>3028</v>
      </c>
      <c r="G301" s="130" t="s">
        <v>284</v>
      </c>
      <c r="H301" s="131">
        <v>14</v>
      </c>
      <c r="I301" s="132"/>
      <c r="J301" s="133">
        <f>ROUND(I301*H301,2)</f>
        <v>0</v>
      </c>
      <c r="K301" s="129" t="s">
        <v>158</v>
      </c>
      <c r="L301" s="32"/>
      <c r="M301" s="134" t="s">
        <v>19</v>
      </c>
      <c r="N301" s="135" t="s">
        <v>42</v>
      </c>
      <c r="P301" s="136">
        <f>O301*H301</f>
        <v>0</v>
      </c>
      <c r="Q301" s="136">
        <v>2.1000000000000001E-4</v>
      </c>
      <c r="R301" s="136">
        <f>Q301*H301</f>
        <v>2.9399999999999999E-3</v>
      </c>
      <c r="S301" s="136">
        <v>0</v>
      </c>
      <c r="T301" s="137">
        <f>S301*H301</f>
        <v>0</v>
      </c>
      <c r="AR301" s="138" t="s">
        <v>248</v>
      </c>
      <c r="AT301" s="138" t="s">
        <v>154</v>
      </c>
      <c r="AU301" s="138" t="s">
        <v>81</v>
      </c>
      <c r="AY301" s="17" t="s">
        <v>152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7" t="s">
        <v>79</v>
      </c>
      <c r="BK301" s="139">
        <f>ROUND(I301*H301,2)</f>
        <v>0</v>
      </c>
      <c r="BL301" s="17" t="s">
        <v>248</v>
      </c>
      <c r="BM301" s="138" t="s">
        <v>3029</v>
      </c>
    </row>
    <row r="302" spans="2:65" s="1" customFormat="1">
      <c r="B302" s="32"/>
      <c r="D302" s="140" t="s">
        <v>161</v>
      </c>
      <c r="F302" s="141" t="s">
        <v>3030</v>
      </c>
      <c r="I302" s="142"/>
      <c r="L302" s="32"/>
      <c r="M302" s="143"/>
      <c r="T302" s="53"/>
      <c r="AT302" s="17" t="s">
        <v>161</v>
      </c>
      <c r="AU302" s="17" t="s">
        <v>81</v>
      </c>
    </row>
    <row r="303" spans="2:65" s="12" customFormat="1">
      <c r="B303" s="144"/>
      <c r="D303" s="145" t="s">
        <v>163</v>
      </c>
      <c r="E303" s="146" t="s">
        <v>19</v>
      </c>
      <c r="F303" s="147" t="s">
        <v>235</v>
      </c>
      <c r="H303" s="148">
        <v>14</v>
      </c>
      <c r="I303" s="149"/>
      <c r="L303" s="144"/>
      <c r="M303" s="150"/>
      <c r="T303" s="151"/>
      <c r="AT303" s="146" t="s">
        <v>163</v>
      </c>
      <c r="AU303" s="146" t="s">
        <v>81</v>
      </c>
      <c r="AV303" s="12" t="s">
        <v>81</v>
      </c>
      <c r="AW303" s="12" t="s">
        <v>33</v>
      </c>
      <c r="AX303" s="12" t="s">
        <v>79</v>
      </c>
      <c r="AY303" s="146" t="s">
        <v>152</v>
      </c>
    </row>
    <row r="304" spans="2:65" s="1" customFormat="1" ht="21.75" customHeight="1">
      <c r="B304" s="32"/>
      <c r="C304" s="127" t="s">
        <v>657</v>
      </c>
      <c r="D304" s="127" t="s">
        <v>154</v>
      </c>
      <c r="E304" s="128" t="s">
        <v>3031</v>
      </c>
      <c r="F304" s="129" t="s">
        <v>3032</v>
      </c>
      <c r="G304" s="130" t="s">
        <v>284</v>
      </c>
      <c r="H304" s="131">
        <v>14</v>
      </c>
      <c r="I304" s="132"/>
      <c r="J304" s="133">
        <f>ROUND(I304*H304,2)</f>
        <v>0</v>
      </c>
      <c r="K304" s="129" t="s">
        <v>158</v>
      </c>
      <c r="L304" s="32"/>
      <c r="M304" s="134" t="s">
        <v>19</v>
      </c>
      <c r="N304" s="135" t="s">
        <v>42</v>
      </c>
      <c r="P304" s="136">
        <f>O304*H304</f>
        <v>0</v>
      </c>
      <c r="Q304" s="136">
        <v>2.4000000000000001E-4</v>
      </c>
      <c r="R304" s="136">
        <f>Q304*H304</f>
        <v>3.3600000000000001E-3</v>
      </c>
      <c r="S304" s="136">
        <v>0</v>
      </c>
      <c r="T304" s="137">
        <f>S304*H304</f>
        <v>0</v>
      </c>
      <c r="AR304" s="138" t="s">
        <v>248</v>
      </c>
      <c r="AT304" s="138" t="s">
        <v>154</v>
      </c>
      <c r="AU304" s="138" t="s">
        <v>81</v>
      </c>
      <c r="AY304" s="17" t="s">
        <v>152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7" t="s">
        <v>79</v>
      </c>
      <c r="BK304" s="139">
        <f>ROUND(I304*H304,2)</f>
        <v>0</v>
      </c>
      <c r="BL304" s="17" t="s">
        <v>248</v>
      </c>
      <c r="BM304" s="138" t="s">
        <v>3033</v>
      </c>
    </row>
    <row r="305" spans="2:65" s="1" customFormat="1">
      <c r="B305" s="32"/>
      <c r="D305" s="140" t="s">
        <v>161</v>
      </c>
      <c r="F305" s="141" t="s">
        <v>3034</v>
      </c>
      <c r="I305" s="142"/>
      <c r="L305" s="32"/>
      <c r="M305" s="143"/>
      <c r="T305" s="53"/>
      <c r="AT305" s="17" t="s">
        <v>161</v>
      </c>
      <c r="AU305" s="17" t="s">
        <v>81</v>
      </c>
    </row>
    <row r="306" spans="2:65" s="12" customFormat="1">
      <c r="B306" s="144"/>
      <c r="D306" s="145" t="s">
        <v>163</v>
      </c>
      <c r="E306" s="146" t="s">
        <v>19</v>
      </c>
      <c r="F306" s="147" t="s">
        <v>235</v>
      </c>
      <c r="H306" s="148">
        <v>14</v>
      </c>
      <c r="I306" s="149"/>
      <c r="L306" s="144"/>
      <c r="M306" s="150"/>
      <c r="T306" s="151"/>
      <c r="AT306" s="146" t="s">
        <v>163</v>
      </c>
      <c r="AU306" s="146" t="s">
        <v>81</v>
      </c>
      <c r="AV306" s="12" t="s">
        <v>81</v>
      </c>
      <c r="AW306" s="12" t="s">
        <v>33</v>
      </c>
      <c r="AX306" s="12" t="s">
        <v>79</v>
      </c>
      <c r="AY306" s="146" t="s">
        <v>152</v>
      </c>
    </row>
    <row r="307" spans="2:65" s="1" customFormat="1" ht="55.5" customHeight="1">
      <c r="B307" s="32"/>
      <c r="C307" s="127" t="s">
        <v>664</v>
      </c>
      <c r="D307" s="127" t="s">
        <v>154</v>
      </c>
      <c r="E307" s="128" t="s">
        <v>3035</v>
      </c>
      <c r="F307" s="129" t="s">
        <v>3036</v>
      </c>
      <c r="G307" s="130" t="s">
        <v>220</v>
      </c>
      <c r="H307" s="131">
        <v>0.14499999999999999</v>
      </c>
      <c r="I307" s="132"/>
      <c r="J307" s="133">
        <f>ROUND(I307*H307,2)</f>
        <v>0</v>
      </c>
      <c r="K307" s="129" t="s">
        <v>158</v>
      </c>
      <c r="L307" s="32"/>
      <c r="M307" s="134" t="s">
        <v>19</v>
      </c>
      <c r="N307" s="135" t="s">
        <v>42</v>
      </c>
      <c r="P307" s="136">
        <f>O307*H307</f>
        <v>0</v>
      </c>
      <c r="Q307" s="136">
        <v>0</v>
      </c>
      <c r="R307" s="136">
        <f>Q307*H307</f>
        <v>0</v>
      </c>
      <c r="S307" s="136">
        <v>0</v>
      </c>
      <c r="T307" s="137">
        <f>S307*H307</f>
        <v>0</v>
      </c>
      <c r="AR307" s="138" t="s">
        <v>248</v>
      </c>
      <c r="AT307" s="138" t="s">
        <v>154</v>
      </c>
      <c r="AU307" s="138" t="s">
        <v>81</v>
      </c>
      <c r="AY307" s="17" t="s">
        <v>152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7" t="s">
        <v>79</v>
      </c>
      <c r="BK307" s="139">
        <f>ROUND(I307*H307,2)</f>
        <v>0</v>
      </c>
      <c r="BL307" s="17" t="s">
        <v>248</v>
      </c>
      <c r="BM307" s="138" t="s">
        <v>3037</v>
      </c>
    </row>
    <row r="308" spans="2:65" s="1" customFormat="1">
      <c r="B308" s="32"/>
      <c r="D308" s="140" t="s">
        <v>161</v>
      </c>
      <c r="F308" s="141" t="s">
        <v>3038</v>
      </c>
      <c r="I308" s="142"/>
      <c r="L308" s="32"/>
      <c r="M308" s="143"/>
      <c r="T308" s="53"/>
      <c r="AT308" s="17" t="s">
        <v>161</v>
      </c>
      <c r="AU308" s="17" t="s">
        <v>81</v>
      </c>
    </row>
    <row r="309" spans="2:65" s="11" customFormat="1" ht="22.8" customHeight="1">
      <c r="B309" s="115"/>
      <c r="D309" s="116" t="s">
        <v>70</v>
      </c>
      <c r="E309" s="125" t="s">
        <v>3039</v>
      </c>
      <c r="F309" s="125" t="s">
        <v>3040</v>
      </c>
      <c r="I309" s="118"/>
      <c r="J309" s="126">
        <f>BK309</f>
        <v>0</v>
      </c>
      <c r="L309" s="115"/>
      <c r="M309" s="120"/>
      <c r="P309" s="121">
        <f>SUM(P310:P349)</f>
        <v>0</v>
      </c>
      <c r="R309" s="121">
        <f>SUM(R310:R349)</f>
        <v>1.4079199999999998</v>
      </c>
      <c r="T309" s="122">
        <f>SUM(T310:T349)</f>
        <v>0</v>
      </c>
      <c r="AR309" s="116" t="s">
        <v>81</v>
      </c>
      <c r="AT309" s="123" t="s">
        <v>70</v>
      </c>
      <c r="AU309" s="123" t="s">
        <v>79</v>
      </c>
      <c r="AY309" s="116" t="s">
        <v>152</v>
      </c>
      <c r="BK309" s="124">
        <f>SUM(BK310:BK349)</f>
        <v>0</v>
      </c>
    </row>
    <row r="310" spans="2:65" s="1" customFormat="1" ht="49.05" customHeight="1">
      <c r="B310" s="32"/>
      <c r="C310" s="127" t="s">
        <v>671</v>
      </c>
      <c r="D310" s="127" t="s">
        <v>154</v>
      </c>
      <c r="E310" s="128" t="s">
        <v>3041</v>
      </c>
      <c r="F310" s="129" t="s">
        <v>3042</v>
      </c>
      <c r="G310" s="130" t="s">
        <v>284</v>
      </c>
      <c r="H310" s="131">
        <v>1</v>
      </c>
      <c r="I310" s="132"/>
      <c r="J310" s="133">
        <f>ROUND(I310*H310,2)</f>
        <v>0</v>
      </c>
      <c r="K310" s="129" t="s">
        <v>158</v>
      </c>
      <c r="L310" s="32"/>
      <c r="M310" s="134" t="s">
        <v>19</v>
      </c>
      <c r="N310" s="135" t="s">
        <v>42</v>
      </c>
      <c r="P310" s="136">
        <f>O310*H310</f>
        <v>0</v>
      </c>
      <c r="Q310" s="136">
        <v>1.0749999999999999E-2</v>
      </c>
      <c r="R310" s="136">
        <f>Q310*H310</f>
        <v>1.0749999999999999E-2</v>
      </c>
      <c r="S310" s="136">
        <v>0</v>
      </c>
      <c r="T310" s="137">
        <f>S310*H310</f>
        <v>0</v>
      </c>
      <c r="AR310" s="138" t="s">
        <v>248</v>
      </c>
      <c r="AT310" s="138" t="s">
        <v>154</v>
      </c>
      <c r="AU310" s="138" t="s">
        <v>81</v>
      </c>
      <c r="AY310" s="17" t="s">
        <v>152</v>
      </c>
      <c r="BE310" s="139">
        <f>IF(N310="základní",J310,0)</f>
        <v>0</v>
      </c>
      <c r="BF310" s="139">
        <f>IF(N310="snížená",J310,0)</f>
        <v>0</v>
      </c>
      <c r="BG310" s="139">
        <f>IF(N310="zákl. přenesená",J310,0)</f>
        <v>0</v>
      </c>
      <c r="BH310" s="139">
        <f>IF(N310="sníž. přenesená",J310,0)</f>
        <v>0</v>
      </c>
      <c r="BI310" s="139">
        <f>IF(N310="nulová",J310,0)</f>
        <v>0</v>
      </c>
      <c r="BJ310" s="17" t="s">
        <v>79</v>
      </c>
      <c r="BK310" s="139">
        <f>ROUND(I310*H310,2)</f>
        <v>0</v>
      </c>
      <c r="BL310" s="17" t="s">
        <v>248</v>
      </c>
      <c r="BM310" s="138" t="s">
        <v>3043</v>
      </c>
    </row>
    <row r="311" spans="2:65" s="1" customFormat="1">
      <c r="B311" s="32"/>
      <c r="D311" s="140" t="s">
        <v>161</v>
      </c>
      <c r="F311" s="141" t="s">
        <v>3044</v>
      </c>
      <c r="I311" s="142"/>
      <c r="L311" s="32"/>
      <c r="M311" s="143"/>
      <c r="T311" s="53"/>
      <c r="AT311" s="17" t="s">
        <v>161</v>
      </c>
      <c r="AU311" s="17" t="s">
        <v>81</v>
      </c>
    </row>
    <row r="312" spans="2:65" s="12" customFormat="1">
      <c r="B312" s="144"/>
      <c r="D312" s="145" t="s">
        <v>163</v>
      </c>
      <c r="E312" s="146" t="s">
        <v>19</v>
      </c>
      <c r="F312" s="147" t="s">
        <v>79</v>
      </c>
      <c r="H312" s="148">
        <v>1</v>
      </c>
      <c r="I312" s="149"/>
      <c r="L312" s="144"/>
      <c r="M312" s="150"/>
      <c r="T312" s="151"/>
      <c r="AT312" s="146" t="s">
        <v>163</v>
      </c>
      <c r="AU312" s="146" t="s">
        <v>81</v>
      </c>
      <c r="AV312" s="12" t="s">
        <v>81</v>
      </c>
      <c r="AW312" s="12" t="s">
        <v>33</v>
      </c>
      <c r="AX312" s="12" t="s">
        <v>79</v>
      </c>
      <c r="AY312" s="146" t="s">
        <v>152</v>
      </c>
    </row>
    <row r="313" spans="2:65" s="1" customFormat="1" ht="49.05" customHeight="1">
      <c r="B313" s="32"/>
      <c r="C313" s="127" t="s">
        <v>677</v>
      </c>
      <c r="D313" s="127" t="s">
        <v>154</v>
      </c>
      <c r="E313" s="128" t="s">
        <v>3045</v>
      </c>
      <c r="F313" s="129" t="s">
        <v>3046</v>
      </c>
      <c r="G313" s="130" t="s">
        <v>284</v>
      </c>
      <c r="H313" s="131">
        <v>1</v>
      </c>
      <c r="I313" s="132"/>
      <c r="J313" s="133">
        <f>ROUND(I313*H313,2)</f>
        <v>0</v>
      </c>
      <c r="K313" s="129" t="s">
        <v>158</v>
      </c>
      <c r="L313" s="32"/>
      <c r="M313" s="134" t="s">
        <v>19</v>
      </c>
      <c r="N313" s="135" t="s">
        <v>42</v>
      </c>
      <c r="P313" s="136">
        <f>O313*H313</f>
        <v>0</v>
      </c>
      <c r="Q313" s="136">
        <v>2.5700000000000001E-2</v>
      </c>
      <c r="R313" s="136">
        <f>Q313*H313</f>
        <v>2.5700000000000001E-2</v>
      </c>
      <c r="S313" s="136">
        <v>0</v>
      </c>
      <c r="T313" s="137">
        <f>S313*H313</f>
        <v>0</v>
      </c>
      <c r="AR313" s="138" t="s">
        <v>248</v>
      </c>
      <c r="AT313" s="138" t="s">
        <v>154</v>
      </c>
      <c r="AU313" s="138" t="s">
        <v>81</v>
      </c>
      <c r="AY313" s="17" t="s">
        <v>152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7" t="s">
        <v>79</v>
      </c>
      <c r="BK313" s="139">
        <f>ROUND(I313*H313,2)</f>
        <v>0</v>
      </c>
      <c r="BL313" s="17" t="s">
        <v>248</v>
      </c>
      <c r="BM313" s="138" t="s">
        <v>3047</v>
      </c>
    </row>
    <row r="314" spans="2:65" s="1" customFormat="1">
      <c r="B314" s="32"/>
      <c r="D314" s="140" t="s">
        <v>161</v>
      </c>
      <c r="F314" s="141" t="s">
        <v>3048</v>
      </c>
      <c r="I314" s="142"/>
      <c r="L314" s="32"/>
      <c r="M314" s="143"/>
      <c r="T314" s="53"/>
      <c r="AT314" s="17" t="s">
        <v>161</v>
      </c>
      <c r="AU314" s="17" t="s">
        <v>81</v>
      </c>
    </row>
    <row r="315" spans="2:65" s="12" customFormat="1">
      <c r="B315" s="144"/>
      <c r="D315" s="145" t="s">
        <v>163</v>
      </c>
      <c r="E315" s="146" t="s">
        <v>19</v>
      </c>
      <c r="F315" s="147" t="s">
        <v>79</v>
      </c>
      <c r="H315" s="148">
        <v>1</v>
      </c>
      <c r="I315" s="149"/>
      <c r="L315" s="144"/>
      <c r="M315" s="150"/>
      <c r="T315" s="151"/>
      <c r="AT315" s="146" t="s">
        <v>163</v>
      </c>
      <c r="AU315" s="146" t="s">
        <v>81</v>
      </c>
      <c r="AV315" s="12" t="s">
        <v>81</v>
      </c>
      <c r="AW315" s="12" t="s">
        <v>33</v>
      </c>
      <c r="AX315" s="12" t="s">
        <v>79</v>
      </c>
      <c r="AY315" s="146" t="s">
        <v>152</v>
      </c>
    </row>
    <row r="316" spans="2:65" s="1" customFormat="1" ht="49.05" customHeight="1">
      <c r="B316" s="32"/>
      <c r="C316" s="127" t="s">
        <v>683</v>
      </c>
      <c r="D316" s="127" t="s">
        <v>154</v>
      </c>
      <c r="E316" s="128" t="s">
        <v>3049</v>
      </c>
      <c r="F316" s="129" t="s">
        <v>3050</v>
      </c>
      <c r="G316" s="130" t="s">
        <v>284</v>
      </c>
      <c r="H316" s="131">
        <v>2</v>
      </c>
      <c r="I316" s="132"/>
      <c r="J316" s="133">
        <f>ROUND(I316*H316,2)</f>
        <v>0</v>
      </c>
      <c r="K316" s="129" t="s">
        <v>158</v>
      </c>
      <c r="L316" s="32"/>
      <c r="M316" s="134" t="s">
        <v>19</v>
      </c>
      <c r="N316" s="135" t="s">
        <v>42</v>
      </c>
      <c r="P316" s="136">
        <f>O316*H316</f>
        <v>0</v>
      </c>
      <c r="Q316" s="136">
        <v>3.9800000000000002E-2</v>
      </c>
      <c r="R316" s="136">
        <f>Q316*H316</f>
        <v>7.9600000000000004E-2</v>
      </c>
      <c r="S316" s="136">
        <v>0</v>
      </c>
      <c r="T316" s="137">
        <f>S316*H316</f>
        <v>0</v>
      </c>
      <c r="AR316" s="138" t="s">
        <v>248</v>
      </c>
      <c r="AT316" s="138" t="s">
        <v>154</v>
      </c>
      <c r="AU316" s="138" t="s">
        <v>81</v>
      </c>
      <c r="AY316" s="17" t="s">
        <v>152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7" t="s">
        <v>79</v>
      </c>
      <c r="BK316" s="139">
        <f>ROUND(I316*H316,2)</f>
        <v>0</v>
      </c>
      <c r="BL316" s="17" t="s">
        <v>248</v>
      </c>
      <c r="BM316" s="138" t="s">
        <v>3051</v>
      </c>
    </row>
    <row r="317" spans="2:65" s="1" customFormat="1">
      <c r="B317" s="32"/>
      <c r="D317" s="140" t="s">
        <v>161</v>
      </c>
      <c r="F317" s="141" t="s">
        <v>3052</v>
      </c>
      <c r="I317" s="142"/>
      <c r="L317" s="32"/>
      <c r="M317" s="143"/>
      <c r="T317" s="53"/>
      <c r="AT317" s="17" t="s">
        <v>161</v>
      </c>
      <c r="AU317" s="17" t="s">
        <v>81</v>
      </c>
    </row>
    <row r="318" spans="2:65" s="12" customFormat="1">
      <c r="B318" s="144"/>
      <c r="D318" s="145" t="s">
        <v>163</v>
      </c>
      <c r="E318" s="146" t="s">
        <v>19</v>
      </c>
      <c r="F318" s="147" t="s">
        <v>732</v>
      </c>
      <c r="H318" s="148">
        <v>2</v>
      </c>
      <c r="I318" s="149"/>
      <c r="L318" s="144"/>
      <c r="M318" s="150"/>
      <c r="T318" s="151"/>
      <c r="AT318" s="146" t="s">
        <v>163</v>
      </c>
      <c r="AU318" s="146" t="s">
        <v>81</v>
      </c>
      <c r="AV318" s="12" t="s">
        <v>81</v>
      </c>
      <c r="AW318" s="12" t="s">
        <v>33</v>
      </c>
      <c r="AX318" s="12" t="s">
        <v>79</v>
      </c>
      <c r="AY318" s="146" t="s">
        <v>152</v>
      </c>
    </row>
    <row r="319" spans="2:65" s="1" customFormat="1" ht="49.05" customHeight="1">
      <c r="B319" s="32"/>
      <c r="C319" s="127" t="s">
        <v>689</v>
      </c>
      <c r="D319" s="127" t="s">
        <v>154</v>
      </c>
      <c r="E319" s="128" t="s">
        <v>3053</v>
      </c>
      <c r="F319" s="129" t="s">
        <v>3054</v>
      </c>
      <c r="G319" s="130" t="s">
        <v>284</v>
      </c>
      <c r="H319" s="131">
        <v>1</v>
      </c>
      <c r="I319" s="132"/>
      <c r="J319" s="133">
        <f>ROUND(I319*H319,2)</f>
        <v>0</v>
      </c>
      <c r="K319" s="129" t="s">
        <v>158</v>
      </c>
      <c r="L319" s="32"/>
      <c r="M319" s="134" t="s">
        <v>19</v>
      </c>
      <c r="N319" s="135" t="s">
        <v>42</v>
      </c>
      <c r="P319" s="136">
        <f>O319*H319</f>
        <v>0</v>
      </c>
      <c r="Q319" s="136">
        <v>4.9200000000000001E-2</v>
      </c>
      <c r="R319" s="136">
        <f>Q319*H319</f>
        <v>4.9200000000000001E-2</v>
      </c>
      <c r="S319" s="136">
        <v>0</v>
      </c>
      <c r="T319" s="137">
        <f>S319*H319</f>
        <v>0</v>
      </c>
      <c r="AR319" s="138" t="s">
        <v>248</v>
      </c>
      <c r="AT319" s="138" t="s">
        <v>154</v>
      </c>
      <c r="AU319" s="138" t="s">
        <v>81</v>
      </c>
      <c r="AY319" s="17" t="s">
        <v>152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7" t="s">
        <v>79</v>
      </c>
      <c r="BK319" s="139">
        <f>ROUND(I319*H319,2)</f>
        <v>0</v>
      </c>
      <c r="BL319" s="17" t="s">
        <v>248</v>
      </c>
      <c r="BM319" s="138" t="s">
        <v>3055</v>
      </c>
    </row>
    <row r="320" spans="2:65" s="1" customFormat="1">
      <c r="B320" s="32"/>
      <c r="D320" s="140" t="s">
        <v>161</v>
      </c>
      <c r="F320" s="141" t="s">
        <v>3056</v>
      </c>
      <c r="I320" s="142"/>
      <c r="L320" s="32"/>
      <c r="M320" s="143"/>
      <c r="T320" s="53"/>
      <c r="AT320" s="17" t="s">
        <v>161</v>
      </c>
      <c r="AU320" s="17" t="s">
        <v>81</v>
      </c>
    </row>
    <row r="321" spans="2:65" s="12" customFormat="1">
      <c r="B321" s="144"/>
      <c r="D321" s="145" t="s">
        <v>163</v>
      </c>
      <c r="E321" s="146" t="s">
        <v>19</v>
      </c>
      <c r="F321" s="147" t="s">
        <v>79</v>
      </c>
      <c r="H321" s="148">
        <v>1</v>
      </c>
      <c r="I321" s="149"/>
      <c r="L321" s="144"/>
      <c r="M321" s="150"/>
      <c r="T321" s="151"/>
      <c r="AT321" s="146" t="s">
        <v>163</v>
      </c>
      <c r="AU321" s="146" t="s">
        <v>81</v>
      </c>
      <c r="AV321" s="12" t="s">
        <v>81</v>
      </c>
      <c r="AW321" s="12" t="s">
        <v>33</v>
      </c>
      <c r="AX321" s="12" t="s">
        <v>79</v>
      </c>
      <c r="AY321" s="146" t="s">
        <v>152</v>
      </c>
    </row>
    <row r="322" spans="2:65" s="1" customFormat="1" ht="49.05" customHeight="1">
      <c r="B322" s="32"/>
      <c r="C322" s="127" t="s">
        <v>695</v>
      </c>
      <c r="D322" s="127" t="s">
        <v>154</v>
      </c>
      <c r="E322" s="128" t="s">
        <v>3057</v>
      </c>
      <c r="F322" s="129" t="s">
        <v>3058</v>
      </c>
      <c r="G322" s="130" t="s">
        <v>284</v>
      </c>
      <c r="H322" s="131">
        <v>3</v>
      </c>
      <c r="I322" s="132"/>
      <c r="J322" s="133">
        <f>ROUND(I322*H322,2)</f>
        <v>0</v>
      </c>
      <c r="K322" s="129" t="s">
        <v>158</v>
      </c>
      <c r="L322" s="32"/>
      <c r="M322" s="134" t="s">
        <v>19</v>
      </c>
      <c r="N322" s="135" t="s">
        <v>42</v>
      </c>
      <c r="P322" s="136">
        <f>O322*H322</f>
        <v>0</v>
      </c>
      <c r="Q322" s="136">
        <v>3.7199999999999997E-2</v>
      </c>
      <c r="R322" s="136">
        <f>Q322*H322</f>
        <v>0.11159999999999999</v>
      </c>
      <c r="S322" s="136">
        <v>0</v>
      </c>
      <c r="T322" s="137">
        <f>S322*H322</f>
        <v>0</v>
      </c>
      <c r="AR322" s="138" t="s">
        <v>248</v>
      </c>
      <c r="AT322" s="138" t="s">
        <v>154</v>
      </c>
      <c r="AU322" s="138" t="s">
        <v>81</v>
      </c>
      <c r="AY322" s="17" t="s">
        <v>152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7" t="s">
        <v>79</v>
      </c>
      <c r="BK322" s="139">
        <f>ROUND(I322*H322,2)</f>
        <v>0</v>
      </c>
      <c r="BL322" s="17" t="s">
        <v>248</v>
      </c>
      <c r="BM322" s="138" t="s">
        <v>3059</v>
      </c>
    </row>
    <row r="323" spans="2:65" s="1" customFormat="1">
      <c r="B323" s="32"/>
      <c r="D323" s="140" t="s">
        <v>161</v>
      </c>
      <c r="F323" s="141" t="s">
        <v>3060</v>
      </c>
      <c r="I323" s="142"/>
      <c r="L323" s="32"/>
      <c r="M323" s="143"/>
      <c r="T323" s="53"/>
      <c r="AT323" s="17" t="s">
        <v>161</v>
      </c>
      <c r="AU323" s="17" t="s">
        <v>81</v>
      </c>
    </row>
    <row r="324" spans="2:65" s="12" customFormat="1">
      <c r="B324" s="144"/>
      <c r="D324" s="145" t="s">
        <v>163</v>
      </c>
      <c r="E324" s="146" t="s">
        <v>19</v>
      </c>
      <c r="F324" s="147" t="s">
        <v>3061</v>
      </c>
      <c r="H324" s="148">
        <v>3</v>
      </c>
      <c r="I324" s="149"/>
      <c r="L324" s="144"/>
      <c r="M324" s="150"/>
      <c r="T324" s="151"/>
      <c r="AT324" s="146" t="s">
        <v>163</v>
      </c>
      <c r="AU324" s="146" t="s">
        <v>81</v>
      </c>
      <c r="AV324" s="12" t="s">
        <v>81</v>
      </c>
      <c r="AW324" s="12" t="s">
        <v>33</v>
      </c>
      <c r="AX324" s="12" t="s">
        <v>79</v>
      </c>
      <c r="AY324" s="146" t="s">
        <v>152</v>
      </c>
    </row>
    <row r="325" spans="2:65" s="1" customFormat="1" ht="49.05" customHeight="1">
      <c r="B325" s="32"/>
      <c r="C325" s="127" t="s">
        <v>702</v>
      </c>
      <c r="D325" s="127" t="s">
        <v>154</v>
      </c>
      <c r="E325" s="128" t="s">
        <v>3062</v>
      </c>
      <c r="F325" s="129" t="s">
        <v>3063</v>
      </c>
      <c r="G325" s="130" t="s">
        <v>284</v>
      </c>
      <c r="H325" s="131">
        <v>1</v>
      </c>
      <c r="I325" s="132"/>
      <c r="J325" s="133">
        <f>ROUND(I325*H325,2)</f>
        <v>0</v>
      </c>
      <c r="K325" s="129" t="s">
        <v>158</v>
      </c>
      <c r="L325" s="32"/>
      <c r="M325" s="134" t="s">
        <v>19</v>
      </c>
      <c r="N325" s="135" t="s">
        <v>42</v>
      </c>
      <c r="P325" s="136">
        <f>O325*H325</f>
        <v>0</v>
      </c>
      <c r="Q325" s="136">
        <v>4.5319999999999999E-2</v>
      </c>
      <c r="R325" s="136">
        <f>Q325*H325</f>
        <v>4.5319999999999999E-2</v>
      </c>
      <c r="S325" s="136">
        <v>0</v>
      </c>
      <c r="T325" s="137">
        <f>S325*H325</f>
        <v>0</v>
      </c>
      <c r="AR325" s="138" t="s">
        <v>248</v>
      </c>
      <c r="AT325" s="138" t="s">
        <v>154</v>
      </c>
      <c r="AU325" s="138" t="s">
        <v>81</v>
      </c>
      <c r="AY325" s="17" t="s">
        <v>152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7" t="s">
        <v>79</v>
      </c>
      <c r="BK325" s="139">
        <f>ROUND(I325*H325,2)</f>
        <v>0</v>
      </c>
      <c r="BL325" s="17" t="s">
        <v>248</v>
      </c>
      <c r="BM325" s="138" t="s">
        <v>3064</v>
      </c>
    </row>
    <row r="326" spans="2:65" s="1" customFormat="1">
      <c r="B326" s="32"/>
      <c r="D326" s="140" t="s">
        <v>161</v>
      </c>
      <c r="F326" s="141" t="s">
        <v>3065</v>
      </c>
      <c r="I326" s="142"/>
      <c r="L326" s="32"/>
      <c r="M326" s="143"/>
      <c r="T326" s="53"/>
      <c r="AT326" s="17" t="s">
        <v>161</v>
      </c>
      <c r="AU326" s="17" t="s">
        <v>81</v>
      </c>
    </row>
    <row r="327" spans="2:65" s="12" customFormat="1">
      <c r="B327" s="144"/>
      <c r="D327" s="145" t="s">
        <v>163</v>
      </c>
      <c r="E327" s="146" t="s">
        <v>19</v>
      </c>
      <c r="F327" s="147" t="s">
        <v>79</v>
      </c>
      <c r="H327" s="148">
        <v>1</v>
      </c>
      <c r="I327" s="149"/>
      <c r="L327" s="144"/>
      <c r="M327" s="150"/>
      <c r="T327" s="151"/>
      <c r="AT327" s="146" t="s">
        <v>163</v>
      </c>
      <c r="AU327" s="146" t="s">
        <v>81</v>
      </c>
      <c r="AV327" s="12" t="s">
        <v>81</v>
      </c>
      <c r="AW327" s="12" t="s">
        <v>33</v>
      </c>
      <c r="AX327" s="12" t="s">
        <v>79</v>
      </c>
      <c r="AY327" s="146" t="s">
        <v>152</v>
      </c>
    </row>
    <row r="328" spans="2:65" s="1" customFormat="1" ht="49.05" customHeight="1">
      <c r="B328" s="32"/>
      <c r="C328" s="127" t="s">
        <v>707</v>
      </c>
      <c r="D328" s="127" t="s">
        <v>154</v>
      </c>
      <c r="E328" s="128" t="s">
        <v>3066</v>
      </c>
      <c r="F328" s="129" t="s">
        <v>3067</v>
      </c>
      <c r="G328" s="130" t="s">
        <v>284</v>
      </c>
      <c r="H328" s="131">
        <v>1</v>
      </c>
      <c r="I328" s="132"/>
      <c r="J328" s="133">
        <f>ROUND(I328*H328,2)</f>
        <v>0</v>
      </c>
      <c r="K328" s="129" t="s">
        <v>158</v>
      </c>
      <c r="L328" s="32"/>
      <c r="M328" s="134" t="s">
        <v>19</v>
      </c>
      <c r="N328" s="135" t="s">
        <v>42</v>
      </c>
      <c r="P328" s="136">
        <f>O328*H328</f>
        <v>0</v>
      </c>
      <c r="Q328" s="136">
        <v>6.0199999999999997E-2</v>
      </c>
      <c r="R328" s="136">
        <f>Q328*H328</f>
        <v>6.0199999999999997E-2</v>
      </c>
      <c r="S328" s="136">
        <v>0</v>
      </c>
      <c r="T328" s="137">
        <f>S328*H328</f>
        <v>0</v>
      </c>
      <c r="AR328" s="138" t="s">
        <v>248</v>
      </c>
      <c r="AT328" s="138" t="s">
        <v>154</v>
      </c>
      <c r="AU328" s="138" t="s">
        <v>81</v>
      </c>
      <c r="AY328" s="17" t="s">
        <v>152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79</v>
      </c>
      <c r="BK328" s="139">
        <f>ROUND(I328*H328,2)</f>
        <v>0</v>
      </c>
      <c r="BL328" s="17" t="s">
        <v>248</v>
      </c>
      <c r="BM328" s="138" t="s">
        <v>3068</v>
      </c>
    </row>
    <row r="329" spans="2:65" s="1" customFormat="1">
      <c r="B329" s="32"/>
      <c r="D329" s="140" t="s">
        <v>161</v>
      </c>
      <c r="F329" s="141" t="s">
        <v>3069</v>
      </c>
      <c r="I329" s="142"/>
      <c r="L329" s="32"/>
      <c r="M329" s="143"/>
      <c r="T329" s="53"/>
      <c r="AT329" s="17" t="s">
        <v>161</v>
      </c>
      <c r="AU329" s="17" t="s">
        <v>81</v>
      </c>
    </row>
    <row r="330" spans="2:65" s="12" customFormat="1">
      <c r="B330" s="144"/>
      <c r="D330" s="145" t="s">
        <v>163</v>
      </c>
      <c r="E330" s="146" t="s">
        <v>19</v>
      </c>
      <c r="F330" s="147" t="s">
        <v>79</v>
      </c>
      <c r="H330" s="148">
        <v>1</v>
      </c>
      <c r="I330" s="149"/>
      <c r="L330" s="144"/>
      <c r="M330" s="150"/>
      <c r="T330" s="151"/>
      <c r="AT330" s="146" t="s">
        <v>163</v>
      </c>
      <c r="AU330" s="146" t="s">
        <v>81</v>
      </c>
      <c r="AV330" s="12" t="s">
        <v>81</v>
      </c>
      <c r="AW330" s="12" t="s">
        <v>33</v>
      </c>
      <c r="AX330" s="12" t="s">
        <v>79</v>
      </c>
      <c r="AY330" s="146" t="s">
        <v>152</v>
      </c>
    </row>
    <row r="331" spans="2:65" s="1" customFormat="1" ht="49.05" customHeight="1">
      <c r="B331" s="32"/>
      <c r="C331" s="127" t="s">
        <v>712</v>
      </c>
      <c r="D331" s="127" t="s">
        <v>154</v>
      </c>
      <c r="E331" s="128" t="s">
        <v>3070</v>
      </c>
      <c r="F331" s="129" t="s">
        <v>3071</v>
      </c>
      <c r="G331" s="130" t="s">
        <v>284</v>
      </c>
      <c r="H331" s="131">
        <v>5</v>
      </c>
      <c r="I331" s="132"/>
      <c r="J331" s="133">
        <f>ROUND(I331*H331,2)</f>
        <v>0</v>
      </c>
      <c r="K331" s="129" t="s">
        <v>158</v>
      </c>
      <c r="L331" s="32"/>
      <c r="M331" s="134" t="s">
        <v>19</v>
      </c>
      <c r="N331" s="135" t="s">
        <v>42</v>
      </c>
      <c r="P331" s="136">
        <f>O331*H331</f>
        <v>0</v>
      </c>
      <c r="Q331" s="136">
        <v>9.1480000000000006E-2</v>
      </c>
      <c r="R331" s="136">
        <f>Q331*H331</f>
        <v>0.45740000000000003</v>
      </c>
      <c r="S331" s="136">
        <v>0</v>
      </c>
      <c r="T331" s="137">
        <f>S331*H331</f>
        <v>0</v>
      </c>
      <c r="AR331" s="138" t="s">
        <v>248</v>
      </c>
      <c r="AT331" s="138" t="s">
        <v>154</v>
      </c>
      <c r="AU331" s="138" t="s">
        <v>81</v>
      </c>
      <c r="AY331" s="17" t="s">
        <v>152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7" t="s">
        <v>79</v>
      </c>
      <c r="BK331" s="139">
        <f>ROUND(I331*H331,2)</f>
        <v>0</v>
      </c>
      <c r="BL331" s="17" t="s">
        <v>248</v>
      </c>
      <c r="BM331" s="138" t="s">
        <v>3072</v>
      </c>
    </row>
    <row r="332" spans="2:65" s="1" customFormat="1">
      <c r="B332" s="32"/>
      <c r="D332" s="140" t="s">
        <v>161</v>
      </c>
      <c r="F332" s="141" t="s">
        <v>3073</v>
      </c>
      <c r="I332" s="142"/>
      <c r="L332" s="32"/>
      <c r="M332" s="143"/>
      <c r="T332" s="53"/>
      <c r="AT332" s="17" t="s">
        <v>161</v>
      </c>
      <c r="AU332" s="17" t="s">
        <v>81</v>
      </c>
    </row>
    <row r="333" spans="2:65" s="12" customFormat="1">
      <c r="B333" s="144"/>
      <c r="D333" s="145" t="s">
        <v>163</v>
      </c>
      <c r="E333" s="146" t="s">
        <v>19</v>
      </c>
      <c r="F333" s="147" t="s">
        <v>3074</v>
      </c>
      <c r="H333" s="148">
        <v>1</v>
      </c>
      <c r="I333" s="149"/>
      <c r="L333" s="144"/>
      <c r="M333" s="150"/>
      <c r="T333" s="151"/>
      <c r="AT333" s="146" t="s">
        <v>163</v>
      </c>
      <c r="AU333" s="146" t="s">
        <v>81</v>
      </c>
      <c r="AV333" s="12" t="s">
        <v>81</v>
      </c>
      <c r="AW333" s="12" t="s">
        <v>33</v>
      </c>
      <c r="AX333" s="12" t="s">
        <v>71</v>
      </c>
      <c r="AY333" s="146" t="s">
        <v>152</v>
      </c>
    </row>
    <row r="334" spans="2:65" s="12" customFormat="1">
      <c r="B334" s="144"/>
      <c r="D334" s="145" t="s">
        <v>163</v>
      </c>
      <c r="E334" s="146" t="s">
        <v>19</v>
      </c>
      <c r="F334" s="147" t="s">
        <v>3075</v>
      </c>
      <c r="H334" s="148">
        <v>4</v>
      </c>
      <c r="I334" s="149"/>
      <c r="L334" s="144"/>
      <c r="M334" s="150"/>
      <c r="T334" s="151"/>
      <c r="AT334" s="146" t="s">
        <v>163</v>
      </c>
      <c r="AU334" s="146" t="s">
        <v>81</v>
      </c>
      <c r="AV334" s="12" t="s">
        <v>81</v>
      </c>
      <c r="AW334" s="12" t="s">
        <v>33</v>
      </c>
      <c r="AX334" s="12" t="s">
        <v>71</v>
      </c>
      <c r="AY334" s="146" t="s">
        <v>152</v>
      </c>
    </row>
    <row r="335" spans="2:65" s="13" customFormat="1">
      <c r="B335" s="152"/>
      <c r="D335" s="145" t="s">
        <v>163</v>
      </c>
      <c r="E335" s="153" t="s">
        <v>19</v>
      </c>
      <c r="F335" s="154" t="s">
        <v>281</v>
      </c>
      <c r="H335" s="155">
        <v>5</v>
      </c>
      <c r="I335" s="156"/>
      <c r="L335" s="152"/>
      <c r="M335" s="157"/>
      <c r="T335" s="158"/>
      <c r="AT335" s="153" t="s">
        <v>163</v>
      </c>
      <c r="AU335" s="153" t="s">
        <v>81</v>
      </c>
      <c r="AV335" s="13" t="s">
        <v>159</v>
      </c>
      <c r="AW335" s="13" t="s">
        <v>33</v>
      </c>
      <c r="AX335" s="13" t="s">
        <v>79</v>
      </c>
      <c r="AY335" s="153" t="s">
        <v>152</v>
      </c>
    </row>
    <row r="336" spans="2:65" s="1" customFormat="1" ht="24.15" customHeight="1">
      <c r="B336" s="32"/>
      <c r="C336" s="127" t="s">
        <v>717</v>
      </c>
      <c r="D336" s="127" t="s">
        <v>154</v>
      </c>
      <c r="E336" s="128" t="s">
        <v>3076</v>
      </c>
      <c r="F336" s="129" t="s">
        <v>3077</v>
      </c>
      <c r="G336" s="130" t="s">
        <v>284</v>
      </c>
      <c r="H336" s="131">
        <v>1</v>
      </c>
      <c r="I336" s="132"/>
      <c r="J336" s="133">
        <f>ROUND(I336*H336,2)</f>
        <v>0</v>
      </c>
      <c r="K336" s="129" t="s">
        <v>158</v>
      </c>
      <c r="L336" s="32"/>
      <c r="M336" s="134" t="s">
        <v>19</v>
      </c>
      <c r="N336" s="135" t="s">
        <v>42</v>
      </c>
      <c r="P336" s="136">
        <f>O336*H336</f>
        <v>0</v>
      </c>
      <c r="Q336" s="136">
        <v>0</v>
      </c>
      <c r="R336" s="136">
        <f>Q336*H336</f>
        <v>0</v>
      </c>
      <c r="S336" s="136">
        <v>0</v>
      </c>
      <c r="T336" s="137">
        <f>S336*H336</f>
        <v>0</v>
      </c>
      <c r="AR336" s="138" t="s">
        <v>248</v>
      </c>
      <c r="AT336" s="138" t="s">
        <v>154</v>
      </c>
      <c r="AU336" s="138" t="s">
        <v>81</v>
      </c>
      <c r="AY336" s="17" t="s">
        <v>152</v>
      </c>
      <c r="BE336" s="139">
        <f>IF(N336="základní",J336,0)</f>
        <v>0</v>
      </c>
      <c r="BF336" s="139">
        <f>IF(N336="snížená",J336,0)</f>
        <v>0</v>
      </c>
      <c r="BG336" s="139">
        <f>IF(N336="zákl. přenesená",J336,0)</f>
        <v>0</v>
      </c>
      <c r="BH336" s="139">
        <f>IF(N336="sníž. přenesená",J336,0)</f>
        <v>0</v>
      </c>
      <c r="BI336" s="139">
        <f>IF(N336="nulová",J336,0)</f>
        <v>0</v>
      </c>
      <c r="BJ336" s="17" t="s">
        <v>79</v>
      </c>
      <c r="BK336" s="139">
        <f>ROUND(I336*H336,2)</f>
        <v>0</v>
      </c>
      <c r="BL336" s="17" t="s">
        <v>248</v>
      </c>
      <c r="BM336" s="138" t="s">
        <v>3078</v>
      </c>
    </row>
    <row r="337" spans="2:65" s="1" customFormat="1">
      <c r="B337" s="32"/>
      <c r="D337" s="140" t="s">
        <v>161</v>
      </c>
      <c r="F337" s="141" t="s">
        <v>3079</v>
      </c>
      <c r="I337" s="142"/>
      <c r="L337" s="32"/>
      <c r="M337" s="143"/>
      <c r="T337" s="53"/>
      <c r="AT337" s="17" t="s">
        <v>161</v>
      </c>
      <c r="AU337" s="17" t="s">
        <v>81</v>
      </c>
    </row>
    <row r="338" spans="2:65" s="1" customFormat="1" ht="24.15" customHeight="1">
      <c r="B338" s="32"/>
      <c r="C338" s="159" t="s">
        <v>724</v>
      </c>
      <c r="D338" s="159" t="s">
        <v>301</v>
      </c>
      <c r="E338" s="160" t="s">
        <v>3080</v>
      </c>
      <c r="F338" s="161" t="s">
        <v>3081</v>
      </c>
      <c r="G338" s="162" t="s">
        <v>284</v>
      </c>
      <c r="H338" s="163">
        <v>1</v>
      </c>
      <c r="I338" s="164"/>
      <c r="J338" s="165">
        <f>ROUND(I338*H338,2)</f>
        <v>0</v>
      </c>
      <c r="K338" s="161" t="s">
        <v>158</v>
      </c>
      <c r="L338" s="166"/>
      <c r="M338" s="167" t="s">
        <v>19</v>
      </c>
      <c r="N338" s="168" t="s">
        <v>42</v>
      </c>
      <c r="P338" s="136">
        <f>O338*H338</f>
        <v>0</v>
      </c>
      <c r="Q338" s="136">
        <v>1.4500000000000001E-2</v>
      </c>
      <c r="R338" s="136">
        <f>Q338*H338</f>
        <v>1.4500000000000001E-2</v>
      </c>
      <c r="S338" s="136">
        <v>0</v>
      </c>
      <c r="T338" s="137">
        <f>S338*H338</f>
        <v>0</v>
      </c>
      <c r="AR338" s="138" t="s">
        <v>357</v>
      </c>
      <c r="AT338" s="138" t="s">
        <v>301</v>
      </c>
      <c r="AU338" s="138" t="s">
        <v>81</v>
      </c>
      <c r="AY338" s="17" t="s">
        <v>152</v>
      </c>
      <c r="BE338" s="139">
        <f>IF(N338="základní",J338,0)</f>
        <v>0</v>
      </c>
      <c r="BF338" s="139">
        <f>IF(N338="snížená",J338,0)</f>
        <v>0</v>
      </c>
      <c r="BG338" s="139">
        <f>IF(N338="zákl. přenesená",J338,0)</f>
        <v>0</v>
      </c>
      <c r="BH338" s="139">
        <f>IF(N338="sníž. přenesená",J338,0)</f>
        <v>0</v>
      </c>
      <c r="BI338" s="139">
        <f>IF(N338="nulová",J338,0)</f>
        <v>0</v>
      </c>
      <c r="BJ338" s="17" t="s">
        <v>79</v>
      </c>
      <c r="BK338" s="139">
        <f>ROUND(I338*H338,2)</f>
        <v>0</v>
      </c>
      <c r="BL338" s="17" t="s">
        <v>248</v>
      </c>
      <c r="BM338" s="138" t="s">
        <v>3082</v>
      </c>
    </row>
    <row r="339" spans="2:65" s="1" customFormat="1" ht="37.799999999999997" customHeight="1">
      <c r="B339" s="32"/>
      <c r="C339" s="127" t="s">
        <v>728</v>
      </c>
      <c r="D339" s="127" t="s">
        <v>154</v>
      </c>
      <c r="E339" s="128" t="s">
        <v>3083</v>
      </c>
      <c r="F339" s="129" t="s">
        <v>3084</v>
      </c>
      <c r="G339" s="130" t="s">
        <v>284</v>
      </c>
      <c r="H339" s="131">
        <v>1</v>
      </c>
      <c r="I339" s="132"/>
      <c r="J339" s="133">
        <f>ROUND(I339*H339,2)</f>
        <v>0</v>
      </c>
      <c r="K339" s="129" t="s">
        <v>158</v>
      </c>
      <c r="L339" s="32"/>
      <c r="M339" s="134" t="s">
        <v>19</v>
      </c>
      <c r="N339" s="135" t="s">
        <v>42</v>
      </c>
      <c r="P339" s="136">
        <f>O339*H339</f>
        <v>0</v>
      </c>
      <c r="Q339" s="136">
        <v>6.4999999999999997E-4</v>
      </c>
      <c r="R339" s="136">
        <f>Q339*H339</f>
        <v>6.4999999999999997E-4</v>
      </c>
      <c r="S339" s="136">
        <v>0</v>
      </c>
      <c r="T339" s="137">
        <f>S339*H339</f>
        <v>0</v>
      </c>
      <c r="AR339" s="138" t="s">
        <v>248</v>
      </c>
      <c r="AT339" s="138" t="s">
        <v>154</v>
      </c>
      <c r="AU339" s="138" t="s">
        <v>81</v>
      </c>
      <c r="AY339" s="17" t="s">
        <v>152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7" t="s">
        <v>79</v>
      </c>
      <c r="BK339" s="139">
        <f>ROUND(I339*H339,2)</f>
        <v>0</v>
      </c>
      <c r="BL339" s="17" t="s">
        <v>248</v>
      </c>
      <c r="BM339" s="138" t="s">
        <v>3085</v>
      </c>
    </row>
    <row r="340" spans="2:65" s="1" customFormat="1">
      <c r="B340" s="32"/>
      <c r="D340" s="140" t="s">
        <v>161</v>
      </c>
      <c r="F340" s="141" t="s">
        <v>3086</v>
      </c>
      <c r="I340" s="142"/>
      <c r="L340" s="32"/>
      <c r="M340" s="143"/>
      <c r="T340" s="53"/>
      <c r="AT340" s="17" t="s">
        <v>161</v>
      </c>
      <c r="AU340" s="17" t="s">
        <v>81</v>
      </c>
    </row>
    <row r="341" spans="2:65" s="12" customFormat="1">
      <c r="B341" s="144"/>
      <c r="D341" s="145" t="s">
        <v>163</v>
      </c>
      <c r="E341" s="146" t="s">
        <v>19</v>
      </c>
      <c r="F341" s="147" t="s">
        <v>79</v>
      </c>
      <c r="H341" s="148">
        <v>1</v>
      </c>
      <c r="I341" s="149"/>
      <c r="L341" s="144"/>
      <c r="M341" s="150"/>
      <c r="T341" s="151"/>
      <c r="AT341" s="146" t="s">
        <v>163</v>
      </c>
      <c r="AU341" s="146" t="s">
        <v>81</v>
      </c>
      <c r="AV341" s="12" t="s">
        <v>81</v>
      </c>
      <c r="AW341" s="12" t="s">
        <v>33</v>
      </c>
      <c r="AX341" s="12" t="s">
        <v>79</v>
      </c>
      <c r="AY341" s="146" t="s">
        <v>152</v>
      </c>
    </row>
    <row r="342" spans="2:65" s="1" customFormat="1" ht="24.15" customHeight="1">
      <c r="B342" s="32"/>
      <c r="C342" s="127" t="s">
        <v>733</v>
      </c>
      <c r="D342" s="127" t="s">
        <v>154</v>
      </c>
      <c r="E342" s="128" t="s">
        <v>3087</v>
      </c>
      <c r="F342" s="129" t="s">
        <v>3088</v>
      </c>
      <c r="G342" s="130" t="s">
        <v>284</v>
      </c>
      <c r="H342" s="131">
        <v>10</v>
      </c>
      <c r="I342" s="132"/>
      <c r="J342" s="133">
        <f>ROUND(I342*H342,2)</f>
        <v>0</v>
      </c>
      <c r="K342" s="129" t="s">
        <v>158</v>
      </c>
      <c r="L342" s="32"/>
      <c r="M342" s="134" t="s">
        <v>19</v>
      </c>
      <c r="N342" s="135" t="s">
        <v>42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248</v>
      </c>
      <c r="AT342" s="138" t="s">
        <v>154</v>
      </c>
      <c r="AU342" s="138" t="s">
        <v>81</v>
      </c>
      <c r="AY342" s="17" t="s">
        <v>152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7" t="s">
        <v>79</v>
      </c>
      <c r="BK342" s="139">
        <f>ROUND(I342*H342,2)</f>
        <v>0</v>
      </c>
      <c r="BL342" s="17" t="s">
        <v>248</v>
      </c>
      <c r="BM342" s="138" t="s">
        <v>3089</v>
      </c>
    </row>
    <row r="343" spans="2:65" s="1" customFormat="1">
      <c r="B343" s="32"/>
      <c r="D343" s="140" t="s">
        <v>161</v>
      </c>
      <c r="F343" s="141" t="s">
        <v>3090</v>
      </c>
      <c r="I343" s="142"/>
      <c r="L343" s="32"/>
      <c r="M343" s="143"/>
      <c r="T343" s="53"/>
      <c r="AT343" s="17" t="s">
        <v>161</v>
      </c>
      <c r="AU343" s="17" t="s">
        <v>81</v>
      </c>
    </row>
    <row r="344" spans="2:65" s="12" customFormat="1">
      <c r="B344" s="144"/>
      <c r="D344" s="145" t="s">
        <v>163</v>
      </c>
      <c r="E344" s="146" t="s">
        <v>19</v>
      </c>
      <c r="F344" s="147" t="s">
        <v>212</v>
      </c>
      <c r="H344" s="148">
        <v>10</v>
      </c>
      <c r="I344" s="149"/>
      <c r="L344" s="144"/>
      <c r="M344" s="150"/>
      <c r="T344" s="151"/>
      <c r="AT344" s="146" t="s">
        <v>163</v>
      </c>
      <c r="AU344" s="146" t="s">
        <v>81</v>
      </c>
      <c r="AV344" s="12" t="s">
        <v>81</v>
      </c>
      <c r="AW344" s="12" t="s">
        <v>33</v>
      </c>
      <c r="AX344" s="12" t="s">
        <v>79</v>
      </c>
      <c r="AY344" s="146" t="s">
        <v>152</v>
      </c>
    </row>
    <row r="345" spans="2:65" s="1" customFormat="1" ht="21.75" customHeight="1">
      <c r="B345" s="32"/>
      <c r="C345" s="159" t="s">
        <v>737</v>
      </c>
      <c r="D345" s="159" t="s">
        <v>301</v>
      </c>
      <c r="E345" s="160" t="s">
        <v>3091</v>
      </c>
      <c r="F345" s="161" t="s">
        <v>3092</v>
      </c>
      <c r="G345" s="162" t="s">
        <v>284</v>
      </c>
      <c r="H345" s="163">
        <v>10</v>
      </c>
      <c r="I345" s="164"/>
      <c r="J345" s="165">
        <f>ROUND(I345*H345,2)</f>
        <v>0</v>
      </c>
      <c r="K345" s="161" t="s">
        <v>19</v>
      </c>
      <c r="L345" s="166"/>
      <c r="M345" s="167" t="s">
        <v>19</v>
      </c>
      <c r="N345" s="168" t="s">
        <v>42</v>
      </c>
      <c r="P345" s="136">
        <f>O345*H345</f>
        <v>0</v>
      </c>
      <c r="Q345" s="136">
        <v>5.5300000000000002E-2</v>
      </c>
      <c r="R345" s="136">
        <f>Q345*H345</f>
        <v>0.55300000000000005</v>
      </c>
      <c r="S345" s="136">
        <v>0</v>
      </c>
      <c r="T345" s="137">
        <f>S345*H345</f>
        <v>0</v>
      </c>
      <c r="AR345" s="138" t="s">
        <v>357</v>
      </c>
      <c r="AT345" s="138" t="s">
        <v>301</v>
      </c>
      <c r="AU345" s="138" t="s">
        <v>81</v>
      </c>
      <c r="AY345" s="17" t="s">
        <v>152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7" t="s">
        <v>79</v>
      </c>
      <c r="BK345" s="139">
        <f>ROUND(I345*H345,2)</f>
        <v>0</v>
      </c>
      <c r="BL345" s="17" t="s">
        <v>248</v>
      </c>
      <c r="BM345" s="138" t="s">
        <v>3093</v>
      </c>
    </row>
    <row r="346" spans="2:65" s="1" customFormat="1" ht="19.2">
      <c r="B346" s="32"/>
      <c r="D346" s="145" t="s">
        <v>347</v>
      </c>
      <c r="F346" s="169" t="s">
        <v>3094</v>
      </c>
      <c r="I346" s="142"/>
      <c r="L346" s="32"/>
      <c r="M346" s="143"/>
      <c r="T346" s="53"/>
      <c r="AT346" s="17" t="s">
        <v>347</v>
      </c>
      <c r="AU346" s="17" t="s">
        <v>81</v>
      </c>
    </row>
    <row r="347" spans="2:65" s="12" customFormat="1">
      <c r="B347" s="144"/>
      <c r="D347" s="145" t="s">
        <v>163</v>
      </c>
      <c r="E347" s="146" t="s">
        <v>19</v>
      </c>
      <c r="F347" s="147" t="s">
        <v>3095</v>
      </c>
      <c r="H347" s="148">
        <v>10</v>
      </c>
      <c r="I347" s="149"/>
      <c r="L347" s="144"/>
      <c r="M347" s="150"/>
      <c r="T347" s="151"/>
      <c r="AT347" s="146" t="s">
        <v>163</v>
      </c>
      <c r="AU347" s="146" t="s">
        <v>81</v>
      </c>
      <c r="AV347" s="12" t="s">
        <v>81</v>
      </c>
      <c r="AW347" s="12" t="s">
        <v>33</v>
      </c>
      <c r="AX347" s="12" t="s">
        <v>79</v>
      </c>
      <c r="AY347" s="146" t="s">
        <v>152</v>
      </c>
    </row>
    <row r="348" spans="2:65" s="1" customFormat="1" ht="55.5" customHeight="1">
      <c r="B348" s="32"/>
      <c r="C348" s="127" t="s">
        <v>743</v>
      </c>
      <c r="D348" s="127" t="s">
        <v>154</v>
      </c>
      <c r="E348" s="128" t="s">
        <v>3096</v>
      </c>
      <c r="F348" s="129" t="s">
        <v>3097</v>
      </c>
      <c r="G348" s="130" t="s">
        <v>220</v>
      </c>
      <c r="H348" s="131">
        <v>1.4079999999999999</v>
      </c>
      <c r="I348" s="132"/>
      <c r="J348" s="133">
        <f>ROUND(I348*H348,2)</f>
        <v>0</v>
      </c>
      <c r="K348" s="129" t="s">
        <v>158</v>
      </c>
      <c r="L348" s="32"/>
      <c r="M348" s="134" t="s">
        <v>19</v>
      </c>
      <c r="N348" s="135" t="s">
        <v>42</v>
      </c>
      <c r="P348" s="136">
        <f>O348*H348</f>
        <v>0</v>
      </c>
      <c r="Q348" s="136">
        <v>0</v>
      </c>
      <c r="R348" s="136">
        <f>Q348*H348</f>
        <v>0</v>
      </c>
      <c r="S348" s="136">
        <v>0</v>
      </c>
      <c r="T348" s="137">
        <f>S348*H348</f>
        <v>0</v>
      </c>
      <c r="AR348" s="138" t="s">
        <v>248</v>
      </c>
      <c r="AT348" s="138" t="s">
        <v>154</v>
      </c>
      <c r="AU348" s="138" t="s">
        <v>81</v>
      </c>
      <c r="AY348" s="17" t="s">
        <v>152</v>
      </c>
      <c r="BE348" s="139">
        <f>IF(N348="základní",J348,0)</f>
        <v>0</v>
      </c>
      <c r="BF348" s="139">
        <f>IF(N348="snížená",J348,0)</f>
        <v>0</v>
      </c>
      <c r="BG348" s="139">
        <f>IF(N348="zákl. přenesená",J348,0)</f>
        <v>0</v>
      </c>
      <c r="BH348" s="139">
        <f>IF(N348="sníž. přenesená",J348,0)</f>
        <v>0</v>
      </c>
      <c r="BI348" s="139">
        <f>IF(N348="nulová",J348,0)</f>
        <v>0</v>
      </c>
      <c r="BJ348" s="17" t="s">
        <v>79</v>
      </c>
      <c r="BK348" s="139">
        <f>ROUND(I348*H348,2)</f>
        <v>0</v>
      </c>
      <c r="BL348" s="17" t="s">
        <v>248</v>
      </c>
      <c r="BM348" s="138" t="s">
        <v>3098</v>
      </c>
    </row>
    <row r="349" spans="2:65" s="1" customFormat="1">
      <c r="B349" s="32"/>
      <c r="D349" s="140" t="s">
        <v>161</v>
      </c>
      <c r="F349" s="141" t="s">
        <v>3099</v>
      </c>
      <c r="I349" s="142"/>
      <c r="L349" s="32"/>
      <c r="M349" s="143"/>
      <c r="T349" s="53"/>
      <c r="AT349" s="17" t="s">
        <v>161</v>
      </c>
      <c r="AU349" s="17" t="s">
        <v>81</v>
      </c>
    </row>
    <row r="350" spans="2:65" s="11" customFormat="1" ht="22.8" customHeight="1">
      <c r="B350" s="115"/>
      <c r="D350" s="116" t="s">
        <v>70</v>
      </c>
      <c r="E350" s="125" t="s">
        <v>2338</v>
      </c>
      <c r="F350" s="125" t="s">
        <v>2339</v>
      </c>
      <c r="I350" s="118"/>
      <c r="J350" s="126">
        <f>BK350</f>
        <v>0</v>
      </c>
      <c r="L350" s="115"/>
      <c r="M350" s="120"/>
      <c r="P350" s="121">
        <f>SUM(P351:P359)</f>
        <v>0</v>
      </c>
      <c r="R350" s="121">
        <f>SUM(R351:R359)</f>
        <v>1.11E-2</v>
      </c>
      <c r="T350" s="122">
        <f>SUM(T351:T359)</f>
        <v>0</v>
      </c>
      <c r="AR350" s="116" t="s">
        <v>81</v>
      </c>
      <c r="AT350" s="123" t="s">
        <v>70</v>
      </c>
      <c r="AU350" s="123" t="s">
        <v>79</v>
      </c>
      <c r="AY350" s="116" t="s">
        <v>152</v>
      </c>
      <c r="BK350" s="124">
        <f>SUM(BK351:BK359)</f>
        <v>0</v>
      </c>
    </row>
    <row r="351" spans="2:65" s="1" customFormat="1" ht="37.799999999999997" customHeight="1">
      <c r="B351" s="32"/>
      <c r="C351" s="127" t="s">
        <v>747</v>
      </c>
      <c r="D351" s="127" t="s">
        <v>154</v>
      </c>
      <c r="E351" s="128" t="s">
        <v>3100</v>
      </c>
      <c r="F351" s="129" t="s">
        <v>3101</v>
      </c>
      <c r="G351" s="130" t="s">
        <v>344</v>
      </c>
      <c r="H351" s="131">
        <v>270</v>
      </c>
      <c r="I351" s="132"/>
      <c r="J351" s="133">
        <f>ROUND(I351*H351,2)</f>
        <v>0</v>
      </c>
      <c r="K351" s="129" t="s">
        <v>158</v>
      </c>
      <c r="L351" s="32"/>
      <c r="M351" s="134" t="s">
        <v>19</v>
      </c>
      <c r="N351" s="135" t="s">
        <v>42</v>
      </c>
      <c r="P351" s="136">
        <f>O351*H351</f>
        <v>0</v>
      </c>
      <c r="Q351" s="136">
        <v>2.0000000000000002E-5</v>
      </c>
      <c r="R351" s="136">
        <f>Q351*H351</f>
        <v>5.4000000000000003E-3</v>
      </c>
      <c r="S351" s="136">
        <v>0</v>
      </c>
      <c r="T351" s="137">
        <f>S351*H351</f>
        <v>0</v>
      </c>
      <c r="AR351" s="138" t="s">
        <v>248</v>
      </c>
      <c r="AT351" s="138" t="s">
        <v>154</v>
      </c>
      <c r="AU351" s="138" t="s">
        <v>81</v>
      </c>
      <c r="AY351" s="17" t="s">
        <v>152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7" t="s">
        <v>79</v>
      </c>
      <c r="BK351" s="139">
        <f>ROUND(I351*H351,2)</f>
        <v>0</v>
      </c>
      <c r="BL351" s="17" t="s">
        <v>248</v>
      </c>
      <c r="BM351" s="138" t="s">
        <v>3102</v>
      </c>
    </row>
    <row r="352" spans="2:65" s="1" customFormat="1">
      <c r="B352" s="32"/>
      <c r="D352" s="140" t="s">
        <v>161</v>
      </c>
      <c r="F352" s="141" t="s">
        <v>3103</v>
      </c>
      <c r="I352" s="142"/>
      <c r="L352" s="32"/>
      <c r="M352" s="143"/>
      <c r="T352" s="53"/>
      <c r="AT352" s="17" t="s">
        <v>161</v>
      </c>
      <c r="AU352" s="17" t="s">
        <v>81</v>
      </c>
    </row>
    <row r="353" spans="2:65" s="12" customFormat="1">
      <c r="B353" s="144"/>
      <c r="D353" s="145" t="s">
        <v>163</v>
      </c>
      <c r="E353" s="146" t="s">
        <v>19</v>
      </c>
      <c r="F353" s="147" t="s">
        <v>1788</v>
      </c>
      <c r="H353" s="148">
        <v>270</v>
      </c>
      <c r="I353" s="149"/>
      <c r="L353" s="144"/>
      <c r="M353" s="150"/>
      <c r="T353" s="151"/>
      <c r="AT353" s="146" t="s">
        <v>163</v>
      </c>
      <c r="AU353" s="146" t="s">
        <v>81</v>
      </c>
      <c r="AV353" s="12" t="s">
        <v>81</v>
      </c>
      <c r="AW353" s="12" t="s">
        <v>33</v>
      </c>
      <c r="AX353" s="12" t="s">
        <v>79</v>
      </c>
      <c r="AY353" s="146" t="s">
        <v>152</v>
      </c>
    </row>
    <row r="354" spans="2:65" s="1" customFormat="1" ht="33" customHeight="1">
      <c r="B354" s="32"/>
      <c r="C354" s="127" t="s">
        <v>754</v>
      </c>
      <c r="D354" s="127" t="s">
        <v>154</v>
      </c>
      <c r="E354" s="128" t="s">
        <v>3104</v>
      </c>
      <c r="F354" s="129" t="s">
        <v>3105</v>
      </c>
      <c r="G354" s="130" t="s">
        <v>344</v>
      </c>
      <c r="H354" s="131">
        <v>270</v>
      </c>
      <c r="I354" s="132"/>
      <c r="J354" s="133">
        <f>ROUND(I354*H354,2)</f>
        <v>0</v>
      </c>
      <c r="K354" s="129" t="s">
        <v>158</v>
      </c>
      <c r="L354" s="32"/>
      <c r="M354" s="134" t="s">
        <v>19</v>
      </c>
      <c r="N354" s="135" t="s">
        <v>42</v>
      </c>
      <c r="P354" s="136">
        <f>O354*H354</f>
        <v>0</v>
      </c>
      <c r="Q354" s="136">
        <v>2.0000000000000002E-5</v>
      </c>
      <c r="R354" s="136">
        <f>Q354*H354</f>
        <v>5.4000000000000003E-3</v>
      </c>
      <c r="S354" s="136">
        <v>0</v>
      </c>
      <c r="T354" s="137">
        <f>S354*H354</f>
        <v>0</v>
      </c>
      <c r="AR354" s="138" t="s">
        <v>248</v>
      </c>
      <c r="AT354" s="138" t="s">
        <v>154</v>
      </c>
      <c r="AU354" s="138" t="s">
        <v>81</v>
      </c>
      <c r="AY354" s="17" t="s">
        <v>152</v>
      </c>
      <c r="BE354" s="139">
        <f>IF(N354="základní",J354,0)</f>
        <v>0</v>
      </c>
      <c r="BF354" s="139">
        <f>IF(N354="snížená",J354,0)</f>
        <v>0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7" t="s">
        <v>79</v>
      </c>
      <c r="BK354" s="139">
        <f>ROUND(I354*H354,2)</f>
        <v>0</v>
      </c>
      <c r="BL354" s="17" t="s">
        <v>248</v>
      </c>
      <c r="BM354" s="138" t="s">
        <v>3106</v>
      </c>
    </row>
    <row r="355" spans="2:65" s="1" customFormat="1">
      <c r="B355" s="32"/>
      <c r="D355" s="140" t="s">
        <v>161</v>
      </c>
      <c r="F355" s="141" t="s">
        <v>3107</v>
      </c>
      <c r="I355" s="142"/>
      <c r="L355" s="32"/>
      <c r="M355" s="143"/>
      <c r="T355" s="53"/>
      <c r="AT355" s="17" t="s">
        <v>161</v>
      </c>
      <c r="AU355" s="17" t="s">
        <v>81</v>
      </c>
    </row>
    <row r="356" spans="2:65" s="12" customFormat="1">
      <c r="B356" s="144"/>
      <c r="D356" s="145" t="s">
        <v>163</v>
      </c>
      <c r="E356" s="146" t="s">
        <v>19</v>
      </c>
      <c r="F356" s="147" t="s">
        <v>1788</v>
      </c>
      <c r="H356" s="148">
        <v>270</v>
      </c>
      <c r="I356" s="149"/>
      <c r="L356" s="144"/>
      <c r="M356" s="150"/>
      <c r="T356" s="151"/>
      <c r="AT356" s="146" t="s">
        <v>163</v>
      </c>
      <c r="AU356" s="146" t="s">
        <v>81</v>
      </c>
      <c r="AV356" s="12" t="s">
        <v>81</v>
      </c>
      <c r="AW356" s="12" t="s">
        <v>33</v>
      </c>
      <c r="AX356" s="12" t="s">
        <v>79</v>
      </c>
      <c r="AY356" s="146" t="s">
        <v>152</v>
      </c>
    </row>
    <row r="357" spans="2:65" s="1" customFormat="1" ht="33" customHeight="1">
      <c r="B357" s="32"/>
      <c r="C357" s="127" t="s">
        <v>759</v>
      </c>
      <c r="D357" s="127" t="s">
        <v>154</v>
      </c>
      <c r="E357" s="128" t="s">
        <v>3108</v>
      </c>
      <c r="F357" s="129" t="s">
        <v>3109</v>
      </c>
      <c r="G357" s="130" t="s">
        <v>157</v>
      </c>
      <c r="H357" s="131">
        <v>2.5</v>
      </c>
      <c r="I357" s="132"/>
      <c r="J357" s="133">
        <f>ROUND(I357*H357,2)</f>
        <v>0</v>
      </c>
      <c r="K357" s="129" t="s">
        <v>158</v>
      </c>
      <c r="L357" s="32"/>
      <c r="M357" s="134" t="s">
        <v>19</v>
      </c>
      <c r="N357" s="135" t="s">
        <v>42</v>
      </c>
      <c r="P357" s="136">
        <f>O357*H357</f>
        <v>0</v>
      </c>
      <c r="Q357" s="136">
        <v>1.2E-4</v>
      </c>
      <c r="R357" s="136">
        <f>Q357*H357</f>
        <v>3.0000000000000003E-4</v>
      </c>
      <c r="S357" s="136">
        <v>0</v>
      </c>
      <c r="T357" s="137">
        <f>S357*H357</f>
        <v>0</v>
      </c>
      <c r="AR357" s="138" t="s">
        <v>248</v>
      </c>
      <c r="AT357" s="138" t="s">
        <v>154</v>
      </c>
      <c r="AU357" s="138" t="s">
        <v>81</v>
      </c>
      <c r="AY357" s="17" t="s">
        <v>152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7" t="s">
        <v>79</v>
      </c>
      <c r="BK357" s="139">
        <f>ROUND(I357*H357,2)</f>
        <v>0</v>
      </c>
      <c r="BL357" s="17" t="s">
        <v>248</v>
      </c>
      <c r="BM357" s="138" t="s">
        <v>3110</v>
      </c>
    </row>
    <row r="358" spans="2:65" s="1" customFormat="1">
      <c r="B358" s="32"/>
      <c r="D358" s="140" t="s">
        <v>161</v>
      </c>
      <c r="F358" s="141" t="s">
        <v>3111</v>
      </c>
      <c r="I358" s="142"/>
      <c r="L358" s="32"/>
      <c r="M358" s="143"/>
      <c r="T358" s="53"/>
      <c r="AT358" s="17" t="s">
        <v>161</v>
      </c>
      <c r="AU358" s="17" t="s">
        <v>81</v>
      </c>
    </row>
    <row r="359" spans="2:65" s="12" customFormat="1">
      <c r="B359" s="144"/>
      <c r="D359" s="145" t="s">
        <v>163</v>
      </c>
      <c r="E359" s="146" t="s">
        <v>19</v>
      </c>
      <c r="F359" s="147" t="s">
        <v>3112</v>
      </c>
      <c r="H359" s="148">
        <v>2.5</v>
      </c>
      <c r="I359" s="149"/>
      <c r="L359" s="144"/>
      <c r="M359" s="150"/>
      <c r="T359" s="151"/>
      <c r="AT359" s="146" t="s">
        <v>163</v>
      </c>
      <c r="AU359" s="146" t="s">
        <v>81</v>
      </c>
      <c r="AV359" s="12" t="s">
        <v>81</v>
      </c>
      <c r="AW359" s="12" t="s">
        <v>33</v>
      </c>
      <c r="AX359" s="12" t="s">
        <v>79</v>
      </c>
      <c r="AY359" s="146" t="s">
        <v>152</v>
      </c>
    </row>
    <row r="360" spans="2:65" s="11" customFormat="1" ht="25.95" customHeight="1">
      <c r="B360" s="115"/>
      <c r="D360" s="116" t="s">
        <v>70</v>
      </c>
      <c r="E360" s="117" t="s">
        <v>301</v>
      </c>
      <c r="F360" s="117" t="s">
        <v>2403</v>
      </c>
      <c r="I360" s="118"/>
      <c r="J360" s="119">
        <f>BK360</f>
        <v>0</v>
      </c>
      <c r="L360" s="115"/>
      <c r="M360" s="120"/>
      <c r="P360" s="121">
        <f>P361</f>
        <v>0</v>
      </c>
      <c r="R360" s="121">
        <f>R361</f>
        <v>0</v>
      </c>
      <c r="T360" s="122">
        <f>T361</f>
        <v>0</v>
      </c>
      <c r="AR360" s="116" t="s">
        <v>170</v>
      </c>
      <c r="AT360" s="123" t="s">
        <v>70</v>
      </c>
      <c r="AU360" s="123" t="s">
        <v>71</v>
      </c>
      <c r="AY360" s="116" t="s">
        <v>152</v>
      </c>
      <c r="BK360" s="124">
        <f>BK361</f>
        <v>0</v>
      </c>
    </row>
    <row r="361" spans="2:65" s="11" customFormat="1" ht="22.8" customHeight="1">
      <c r="B361" s="115"/>
      <c r="D361" s="116" t="s">
        <v>70</v>
      </c>
      <c r="E361" s="125" t="s">
        <v>3113</v>
      </c>
      <c r="F361" s="125" t="s">
        <v>3114</v>
      </c>
      <c r="I361" s="118"/>
      <c r="J361" s="126">
        <f>BK361</f>
        <v>0</v>
      </c>
      <c r="L361" s="115"/>
      <c r="M361" s="120"/>
      <c r="P361" s="121">
        <f>P362</f>
        <v>0</v>
      </c>
      <c r="R361" s="121">
        <f>R362</f>
        <v>0</v>
      </c>
      <c r="T361" s="122">
        <f>T362</f>
        <v>0</v>
      </c>
      <c r="AR361" s="116" t="s">
        <v>170</v>
      </c>
      <c r="AT361" s="123" t="s">
        <v>70</v>
      </c>
      <c r="AU361" s="123" t="s">
        <v>79</v>
      </c>
      <c r="AY361" s="116" t="s">
        <v>152</v>
      </c>
      <c r="BK361" s="124">
        <f>BK362</f>
        <v>0</v>
      </c>
    </row>
    <row r="362" spans="2:65" s="1" customFormat="1" ht="16.5" customHeight="1">
      <c r="B362" s="32"/>
      <c r="C362" s="127" t="s">
        <v>764</v>
      </c>
      <c r="D362" s="127" t="s">
        <v>154</v>
      </c>
      <c r="E362" s="128" t="s">
        <v>3115</v>
      </c>
      <c r="F362" s="129" t="s">
        <v>3116</v>
      </c>
      <c r="G362" s="130" t="s">
        <v>3117</v>
      </c>
      <c r="H362" s="131">
        <v>72</v>
      </c>
      <c r="I362" s="132"/>
      <c r="J362" s="133">
        <f>ROUND(I362*H362,2)</f>
        <v>0</v>
      </c>
      <c r="K362" s="129" t="s">
        <v>19</v>
      </c>
      <c r="L362" s="32"/>
      <c r="M362" s="134" t="s">
        <v>19</v>
      </c>
      <c r="N362" s="135" t="s">
        <v>42</v>
      </c>
      <c r="P362" s="136">
        <f>O362*H362</f>
        <v>0</v>
      </c>
      <c r="Q362" s="136">
        <v>0</v>
      </c>
      <c r="R362" s="136">
        <f>Q362*H362</f>
        <v>0</v>
      </c>
      <c r="S362" s="136">
        <v>0</v>
      </c>
      <c r="T362" s="137">
        <f>S362*H362</f>
        <v>0</v>
      </c>
      <c r="AR362" s="138" t="s">
        <v>573</v>
      </c>
      <c r="AT362" s="138" t="s">
        <v>154</v>
      </c>
      <c r="AU362" s="138" t="s">
        <v>81</v>
      </c>
      <c r="AY362" s="17" t="s">
        <v>152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7" t="s">
        <v>79</v>
      </c>
      <c r="BK362" s="139">
        <f>ROUND(I362*H362,2)</f>
        <v>0</v>
      </c>
      <c r="BL362" s="17" t="s">
        <v>573</v>
      </c>
      <c r="BM362" s="138" t="s">
        <v>3118</v>
      </c>
    </row>
    <row r="363" spans="2:65" s="11" customFormat="1" ht="25.95" customHeight="1">
      <c r="B363" s="115"/>
      <c r="D363" s="116" t="s">
        <v>70</v>
      </c>
      <c r="E363" s="117" t="s">
        <v>3119</v>
      </c>
      <c r="F363" s="117" t="s">
        <v>3120</v>
      </c>
      <c r="I363" s="118"/>
      <c r="J363" s="119">
        <f>BK363</f>
        <v>0</v>
      </c>
      <c r="L363" s="115"/>
      <c r="M363" s="120"/>
      <c r="P363" s="121">
        <f>SUM(P364:P372)</f>
        <v>0</v>
      </c>
      <c r="R363" s="121">
        <f>SUM(R364:R372)</f>
        <v>0</v>
      </c>
      <c r="T363" s="122">
        <f>SUM(T364:T372)</f>
        <v>0</v>
      </c>
      <c r="AR363" s="116" t="s">
        <v>159</v>
      </c>
      <c r="AT363" s="123" t="s">
        <v>70</v>
      </c>
      <c r="AU363" s="123" t="s">
        <v>71</v>
      </c>
      <c r="AY363" s="116" t="s">
        <v>152</v>
      </c>
      <c r="BK363" s="124">
        <f>SUM(BK364:BK372)</f>
        <v>0</v>
      </c>
    </row>
    <row r="364" spans="2:65" s="1" customFormat="1" ht="24.15" customHeight="1">
      <c r="B364" s="32"/>
      <c r="C364" s="127" t="s">
        <v>769</v>
      </c>
      <c r="D364" s="127" t="s">
        <v>154</v>
      </c>
      <c r="E364" s="128" t="s">
        <v>3121</v>
      </c>
      <c r="F364" s="129" t="s">
        <v>3122</v>
      </c>
      <c r="G364" s="130" t="s">
        <v>3117</v>
      </c>
      <c r="H364" s="131">
        <v>16</v>
      </c>
      <c r="I364" s="132"/>
      <c r="J364" s="133">
        <f>ROUND(I364*H364,2)</f>
        <v>0</v>
      </c>
      <c r="K364" s="129" t="s">
        <v>158</v>
      </c>
      <c r="L364" s="32"/>
      <c r="M364" s="134" t="s">
        <v>19</v>
      </c>
      <c r="N364" s="135" t="s">
        <v>42</v>
      </c>
      <c r="P364" s="136">
        <f>O364*H364</f>
        <v>0</v>
      </c>
      <c r="Q364" s="136">
        <v>0</v>
      </c>
      <c r="R364" s="136">
        <f>Q364*H364</f>
        <v>0</v>
      </c>
      <c r="S364" s="136">
        <v>0</v>
      </c>
      <c r="T364" s="137">
        <f>S364*H364</f>
        <v>0</v>
      </c>
      <c r="AR364" s="138" t="s">
        <v>3123</v>
      </c>
      <c r="AT364" s="138" t="s">
        <v>154</v>
      </c>
      <c r="AU364" s="138" t="s">
        <v>79</v>
      </c>
      <c r="AY364" s="17" t="s">
        <v>152</v>
      </c>
      <c r="BE364" s="139">
        <f>IF(N364="základní",J364,0)</f>
        <v>0</v>
      </c>
      <c r="BF364" s="139">
        <f>IF(N364="snížená",J364,0)</f>
        <v>0</v>
      </c>
      <c r="BG364" s="139">
        <f>IF(N364="zákl. přenesená",J364,0)</f>
        <v>0</v>
      </c>
      <c r="BH364" s="139">
        <f>IF(N364="sníž. přenesená",J364,0)</f>
        <v>0</v>
      </c>
      <c r="BI364" s="139">
        <f>IF(N364="nulová",J364,0)</f>
        <v>0</v>
      </c>
      <c r="BJ364" s="17" t="s">
        <v>79</v>
      </c>
      <c r="BK364" s="139">
        <f>ROUND(I364*H364,2)</f>
        <v>0</v>
      </c>
      <c r="BL364" s="17" t="s">
        <v>3123</v>
      </c>
      <c r="BM364" s="138" t="s">
        <v>3124</v>
      </c>
    </row>
    <row r="365" spans="2:65" s="1" customFormat="1">
      <c r="B365" s="32"/>
      <c r="D365" s="140" t="s">
        <v>161</v>
      </c>
      <c r="F365" s="141" t="s">
        <v>3125</v>
      </c>
      <c r="I365" s="142"/>
      <c r="L365" s="32"/>
      <c r="M365" s="143"/>
      <c r="T365" s="53"/>
      <c r="AT365" s="17" t="s">
        <v>161</v>
      </c>
      <c r="AU365" s="17" t="s">
        <v>79</v>
      </c>
    </row>
    <row r="366" spans="2:65" s="12" customFormat="1">
      <c r="B366" s="144"/>
      <c r="D366" s="145" t="s">
        <v>163</v>
      </c>
      <c r="E366" s="146" t="s">
        <v>19</v>
      </c>
      <c r="F366" s="147" t="s">
        <v>3126</v>
      </c>
      <c r="H366" s="148">
        <v>16</v>
      </c>
      <c r="I366" s="149"/>
      <c r="L366" s="144"/>
      <c r="M366" s="150"/>
      <c r="T366" s="151"/>
      <c r="AT366" s="146" t="s">
        <v>163</v>
      </c>
      <c r="AU366" s="146" t="s">
        <v>79</v>
      </c>
      <c r="AV366" s="12" t="s">
        <v>81</v>
      </c>
      <c r="AW366" s="12" t="s">
        <v>33</v>
      </c>
      <c r="AX366" s="12" t="s">
        <v>79</v>
      </c>
      <c r="AY366" s="146" t="s">
        <v>152</v>
      </c>
    </row>
    <row r="367" spans="2:65" s="1" customFormat="1" ht="24.15" customHeight="1">
      <c r="B367" s="32"/>
      <c r="C367" s="127" t="s">
        <v>774</v>
      </c>
      <c r="D367" s="127" t="s">
        <v>154</v>
      </c>
      <c r="E367" s="128" t="s">
        <v>3127</v>
      </c>
      <c r="F367" s="129" t="s">
        <v>3128</v>
      </c>
      <c r="G367" s="130" t="s">
        <v>3117</v>
      </c>
      <c r="H367" s="131">
        <v>8</v>
      </c>
      <c r="I367" s="132"/>
      <c r="J367" s="133">
        <f>ROUND(I367*H367,2)</f>
        <v>0</v>
      </c>
      <c r="K367" s="129" t="s">
        <v>158</v>
      </c>
      <c r="L367" s="32"/>
      <c r="M367" s="134" t="s">
        <v>19</v>
      </c>
      <c r="N367" s="135" t="s">
        <v>42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3123</v>
      </c>
      <c r="AT367" s="138" t="s">
        <v>154</v>
      </c>
      <c r="AU367" s="138" t="s">
        <v>79</v>
      </c>
      <c r="AY367" s="17" t="s">
        <v>152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7" t="s">
        <v>79</v>
      </c>
      <c r="BK367" s="139">
        <f>ROUND(I367*H367,2)</f>
        <v>0</v>
      </c>
      <c r="BL367" s="17" t="s">
        <v>3123</v>
      </c>
      <c r="BM367" s="138" t="s">
        <v>3129</v>
      </c>
    </row>
    <row r="368" spans="2:65" s="1" customFormat="1">
      <c r="B368" s="32"/>
      <c r="D368" s="140" t="s">
        <v>161</v>
      </c>
      <c r="F368" s="141" t="s">
        <v>3130</v>
      </c>
      <c r="I368" s="142"/>
      <c r="L368" s="32"/>
      <c r="M368" s="143"/>
      <c r="T368" s="53"/>
      <c r="AT368" s="17" t="s">
        <v>161</v>
      </c>
      <c r="AU368" s="17" t="s">
        <v>79</v>
      </c>
    </row>
    <row r="369" spans="2:65" s="12" customFormat="1">
      <c r="B369" s="144"/>
      <c r="D369" s="145" t="s">
        <v>163</v>
      </c>
      <c r="E369" s="146" t="s">
        <v>19</v>
      </c>
      <c r="F369" s="147" t="s">
        <v>3131</v>
      </c>
      <c r="H369" s="148">
        <v>8</v>
      </c>
      <c r="I369" s="149"/>
      <c r="L369" s="144"/>
      <c r="M369" s="150"/>
      <c r="T369" s="151"/>
      <c r="AT369" s="146" t="s">
        <v>163</v>
      </c>
      <c r="AU369" s="146" t="s">
        <v>79</v>
      </c>
      <c r="AV369" s="12" t="s">
        <v>81</v>
      </c>
      <c r="AW369" s="12" t="s">
        <v>33</v>
      </c>
      <c r="AX369" s="12" t="s">
        <v>79</v>
      </c>
      <c r="AY369" s="146" t="s">
        <v>152</v>
      </c>
    </row>
    <row r="370" spans="2:65" s="1" customFormat="1" ht="24.15" customHeight="1">
      <c r="B370" s="32"/>
      <c r="C370" s="127" t="s">
        <v>780</v>
      </c>
      <c r="D370" s="127" t="s">
        <v>154</v>
      </c>
      <c r="E370" s="128" t="s">
        <v>3132</v>
      </c>
      <c r="F370" s="129" t="s">
        <v>3133</v>
      </c>
      <c r="G370" s="130" t="s">
        <v>3117</v>
      </c>
      <c r="H370" s="131">
        <v>8</v>
      </c>
      <c r="I370" s="132"/>
      <c r="J370" s="133">
        <f>ROUND(I370*H370,2)</f>
        <v>0</v>
      </c>
      <c r="K370" s="129" t="s">
        <v>158</v>
      </c>
      <c r="L370" s="32"/>
      <c r="M370" s="134" t="s">
        <v>19</v>
      </c>
      <c r="N370" s="135" t="s">
        <v>42</v>
      </c>
      <c r="P370" s="136">
        <f>O370*H370</f>
        <v>0</v>
      </c>
      <c r="Q370" s="136">
        <v>0</v>
      </c>
      <c r="R370" s="136">
        <f>Q370*H370</f>
        <v>0</v>
      </c>
      <c r="S370" s="136">
        <v>0</v>
      </c>
      <c r="T370" s="137">
        <f>S370*H370</f>
        <v>0</v>
      </c>
      <c r="AR370" s="138" t="s">
        <v>3123</v>
      </c>
      <c r="AT370" s="138" t="s">
        <v>154</v>
      </c>
      <c r="AU370" s="138" t="s">
        <v>79</v>
      </c>
      <c r="AY370" s="17" t="s">
        <v>152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7" t="s">
        <v>79</v>
      </c>
      <c r="BK370" s="139">
        <f>ROUND(I370*H370,2)</f>
        <v>0</v>
      </c>
      <c r="BL370" s="17" t="s">
        <v>3123</v>
      </c>
      <c r="BM370" s="138" t="s">
        <v>3134</v>
      </c>
    </row>
    <row r="371" spans="2:65" s="1" customFormat="1">
      <c r="B371" s="32"/>
      <c r="D371" s="140" t="s">
        <v>161</v>
      </c>
      <c r="F371" s="141" t="s">
        <v>3135</v>
      </c>
      <c r="I371" s="142"/>
      <c r="L371" s="32"/>
      <c r="M371" s="143"/>
      <c r="T371" s="53"/>
      <c r="AT371" s="17" t="s">
        <v>161</v>
      </c>
      <c r="AU371" s="17" t="s">
        <v>79</v>
      </c>
    </row>
    <row r="372" spans="2:65" s="12" customFormat="1">
      <c r="B372" s="144"/>
      <c r="D372" s="145" t="s">
        <v>163</v>
      </c>
      <c r="E372" s="146" t="s">
        <v>19</v>
      </c>
      <c r="F372" s="147" t="s">
        <v>3136</v>
      </c>
      <c r="H372" s="148">
        <v>8</v>
      </c>
      <c r="I372" s="149"/>
      <c r="L372" s="144"/>
      <c r="M372" s="177"/>
      <c r="N372" s="178"/>
      <c r="O372" s="178"/>
      <c r="P372" s="178"/>
      <c r="Q372" s="178"/>
      <c r="R372" s="178"/>
      <c r="S372" s="178"/>
      <c r="T372" s="179"/>
      <c r="AT372" s="146" t="s">
        <v>163</v>
      </c>
      <c r="AU372" s="146" t="s">
        <v>79</v>
      </c>
      <c r="AV372" s="12" t="s">
        <v>81</v>
      </c>
      <c r="AW372" s="12" t="s">
        <v>33</v>
      </c>
      <c r="AX372" s="12" t="s">
        <v>79</v>
      </c>
      <c r="AY372" s="146" t="s">
        <v>152</v>
      </c>
    </row>
    <row r="373" spans="2:65" s="1" customFormat="1" ht="6.9" customHeight="1">
      <c r="B373" s="41"/>
      <c r="C373" s="42"/>
      <c r="D373" s="42"/>
      <c r="E373" s="42"/>
      <c r="F373" s="42"/>
      <c r="G373" s="42"/>
      <c r="H373" s="42"/>
      <c r="I373" s="42"/>
      <c r="J373" s="42"/>
      <c r="K373" s="42"/>
      <c r="L373" s="32"/>
    </row>
  </sheetData>
  <sheetProtection algorithmName="SHA-512" hashValue="FK+lSlLk8Eh+VUhDPmNJrYKVMxEIP8oo4O3mkO6dietnMCNw03wNPsIUzjRYPN2JrHWLiqUJMQqbSY9Zv+rXOA==" saltValue="ekR9OQZbaW/YOJ6EN+gTs8DANPkhwwHnWtVn1tzz7c9SXlofgxF1yFlM2WnirfAHSs/mWiFwPL2ewmkYeefIbg==" spinCount="100000" sheet="1" objects="1" scenarios="1" formatColumns="0" formatRows="0" autoFilter="0"/>
  <autoFilter ref="C90:K372" xr:uid="{00000000-0009-0000-0000-000003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300-000000000000}"/>
    <hyperlink ref="F106" r:id="rId2" xr:uid="{00000000-0004-0000-0300-000001000000}"/>
    <hyperlink ref="F111" r:id="rId3" xr:uid="{00000000-0004-0000-0300-000002000000}"/>
    <hyperlink ref="F119" r:id="rId4" xr:uid="{00000000-0004-0000-0300-000003000000}"/>
    <hyperlink ref="F125" r:id="rId5" xr:uid="{00000000-0004-0000-0300-000004000000}"/>
    <hyperlink ref="F134" r:id="rId6" xr:uid="{00000000-0004-0000-0300-000005000000}"/>
    <hyperlink ref="F137" r:id="rId7" xr:uid="{00000000-0004-0000-0300-000006000000}"/>
    <hyperlink ref="F141" r:id="rId8" xr:uid="{00000000-0004-0000-0300-000007000000}"/>
    <hyperlink ref="F143" r:id="rId9" xr:uid="{00000000-0004-0000-0300-000008000000}"/>
    <hyperlink ref="F148" r:id="rId10" xr:uid="{00000000-0004-0000-0300-000009000000}"/>
    <hyperlink ref="F151" r:id="rId11" xr:uid="{00000000-0004-0000-0300-00000A000000}"/>
    <hyperlink ref="F153" r:id="rId12" xr:uid="{00000000-0004-0000-0300-00000B000000}"/>
    <hyperlink ref="F155" r:id="rId13" xr:uid="{00000000-0004-0000-0300-00000C000000}"/>
    <hyperlink ref="F158" r:id="rId14" xr:uid="{00000000-0004-0000-0300-00000D000000}"/>
    <hyperlink ref="F161" r:id="rId15" xr:uid="{00000000-0004-0000-0300-00000E000000}"/>
    <hyperlink ref="F164" r:id="rId16" xr:uid="{00000000-0004-0000-0300-00000F000000}"/>
    <hyperlink ref="F167" r:id="rId17" xr:uid="{00000000-0004-0000-0300-000010000000}"/>
    <hyperlink ref="F170" r:id="rId18" xr:uid="{00000000-0004-0000-0300-000011000000}"/>
    <hyperlink ref="F173" r:id="rId19" xr:uid="{00000000-0004-0000-0300-000012000000}"/>
    <hyperlink ref="F176" r:id="rId20" xr:uid="{00000000-0004-0000-0300-000013000000}"/>
    <hyperlink ref="F179" r:id="rId21" xr:uid="{00000000-0004-0000-0300-000014000000}"/>
    <hyperlink ref="F182" r:id="rId22" xr:uid="{00000000-0004-0000-0300-000015000000}"/>
    <hyperlink ref="F185" r:id="rId23" xr:uid="{00000000-0004-0000-0300-000016000000}"/>
    <hyperlink ref="F188" r:id="rId24" xr:uid="{00000000-0004-0000-0300-000017000000}"/>
    <hyperlink ref="F191" r:id="rId25" xr:uid="{00000000-0004-0000-0300-000018000000}"/>
    <hyperlink ref="F194" r:id="rId26" xr:uid="{00000000-0004-0000-0300-000019000000}"/>
    <hyperlink ref="F197" r:id="rId27" xr:uid="{00000000-0004-0000-0300-00001A000000}"/>
    <hyperlink ref="F200" r:id="rId28" xr:uid="{00000000-0004-0000-0300-00001B000000}"/>
    <hyperlink ref="F203" r:id="rId29" xr:uid="{00000000-0004-0000-0300-00001C000000}"/>
    <hyperlink ref="F206" r:id="rId30" xr:uid="{00000000-0004-0000-0300-00001D000000}"/>
    <hyperlink ref="F209" r:id="rId31" xr:uid="{00000000-0004-0000-0300-00001E000000}"/>
    <hyperlink ref="F214" r:id="rId32" xr:uid="{00000000-0004-0000-0300-00001F000000}"/>
    <hyperlink ref="F219" r:id="rId33" xr:uid="{00000000-0004-0000-0300-000020000000}"/>
    <hyperlink ref="F222" r:id="rId34" xr:uid="{00000000-0004-0000-0300-000021000000}"/>
    <hyperlink ref="F225" r:id="rId35" xr:uid="{00000000-0004-0000-0300-000022000000}"/>
    <hyperlink ref="F228" r:id="rId36" xr:uid="{00000000-0004-0000-0300-000023000000}"/>
    <hyperlink ref="F231" r:id="rId37" xr:uid="{00000000-0004-0000-0300-000024000000}"/>
    <hyperlink ref="F234" r:id="rId38" xr:uid="{00000000-0004-0000-0300-000025000000}"/>
    <hyperlink ref="F239" r:id="rId39" xr:uid="{00000000-0004-0000-0300-000026000000}"/>
    <hyperlink ref="F242" r:id="rId40" xr:uid="{00000000-0004-0000-0300-000027000000}"/>
    <hyperlink ref="F245" r:id="rId41" xr:uid="{00000000-0004-0000-0300-000028000000}"/>
    <hyperlink ref="F248" r:id="rId42" xr:uid="{00000000-0004-0000-0300-000029000000}"/>
    <hyperlink ref="F251" r:id="rId43" xr:uid="{00000000-0004-0000-0300-00002A000000}"/>
    <hyperlink ref="F254" r:id="rId44" xr:uid="{00000000-0004-0000-0300-00002B000000}"/>
    <hyperlink ref="F257" r:id="rId45" xr:uid="{00000000-0004-0000-0300-00002C000000}"/>
    <hyperlink ref="F260" r:id="rId46" xr:uid="{00000000-0004-0000-0300-00002D000000}"/>
    <hyperlink ref="F263" r:id="rId47" xr:uid="{00000000-0004-0000-0300-00002E000000}"/>
    <hyperlink ref="F266" r:id="rId48" xr:uid="{00000000-0004-0000-0300-00002F000000}"/>
    <hyperlink ref="F269" r:id="rId49" xr:uid="{00000000-0004-0000-0300-000030000000}"/>
    <hyperlink ref="F272" r:id="rId50" xr:uid="{00000000-0004-0000-0300-000031000000}"/>
    <hyperlink ref="F275" r:id="rId51" xr:uid="{00000000-0004-0000-0300-000032000000}"/>
    <hyperlink ref="F278" r:id="rId52" xr:uid="{00000000-0004-0000-0300-000033000000}"/>
    <hyperlink ref="F281" r:id="rId53" xr:uid="{00000000-0004-0000-0300-000034000000}"/>
    <hyperlink ref="F284" r:id="rId54" xr:uid="{00000000-0004-0000-0300-000035000000}"/>
    <hyperlink ref="F287" r:id="rId55" xr:uid="{00000000-0004-0000-0300-000036000000}"/>
    <hyperlink ref="F290" r:id="rId56" xr:uid="{00000000-0004-0000-0300-000037000000}"/>
    <hyperlink ref="F293" r:id="rId57" xr:uid="{00000000-0004-0000-0300-000038000000}"/>
    <hyperlink ref="F296" r:id="rId58" xr:uid="{00000000-0004-0000-0300-000039000000}"/>
    <hyperlink ref="F299" r:id="rId59" xr:uid="{00000000-0004-0000-0300-00003A000000}"/>
    <hyperlink ref="F302" r:id="rId60" xr:uid="{00000000-0004-0000-0300-00003B000000}"/>
    <hyperlink ref="F305" r:id="rId61" xr:uid="{00000000-0004-0000-0300-00003C000000}"/>
    <hyperlink ref="F308" r:id="rId62" xr:uid="{00000000-0004-0000-0300-00003D000000}"/>
    <hyperlink ref="F311" r:id="rId63" xr:uid="{00000000-0004-0000-0300-00003E000000}"/>
    <hyperlink ref="F314" r:id="rId64" xr:uid="{00000000-0004-0000-0300-00003F000000}"/>
    <hyperlink ref="F317" r:id="rId65" xr:uid="{00000000-0004-0000-0300-000040000000}"/>
    <hyperlink ref="F320" r:id="rId66" xr:uid="{00000000-0004-0000-0300-000041000000}"/>
    <hyperlink ref="F323" r:id="rId67" xr:uid="{00000000-0004-0000-0300-000042000000}"/>
    <hyperlink ref="F326" r:id="rId68" xr:uid="{00000000-0004-0000-0300-000043000000}"/>
    <hyperlink ref="F329" r:id="rId69" xr:uid="{00000000-0004-0000-0300-000044000000}"/>
    <hyperlink ref="F332" r:id="rId70" xr:uid="{00000000-0004-0000-0300-000045000000}"/>
    <hyperlink ref="F337" r:id="rId71" xr:uid="{00000000-0004-0000-0300-000046000000}"/>
    <hyperlink ref="F340" r:id="rId72" xr:uid="{00000000-0004-0000-0300-000047000000}"/>
    <hyperlink ref="F343" r:id="rId73" xr:uid="{00000000-0004-0000-0300-000048000000}"/>
    <hyperlink ref="F349" r:id="rId74" xr:uid="{00000000-0004-0000-0300-000049000000}"/>
    <hyperlink ref="F352" r:id="rId75" xr:uid="{00000000-0004-0000-0300-00004A000000}"/>
    <hyperlink ref="F355" r:id="rId76" xr:uid="{00000000-0004-0000-0300-00004B000000}"/>
    <hyperlink ref="F358" r:id="rId77" xr:uid="{00000000-0004-0000-0300-00004C000000}"/>
    <hyperlink ref="F365" r:id="rId78" xr:uid="{00000000-0004-0000-0300-00004D000000}"/>
    <hyperlink ref="F368" r:id="rId79" xr:uid="{00000000-0004-0000-0300-00004E000000}"/>
    <hyperlink ref="F371" r:id="rId80" xr:uid="{00000000-0004-0000-0300-00004F000000}"/>
  </hyperlinks>
  <pageMargins left="0.39370078740157483" right="0.39370078740157483" top="0.39370078740157483" bottom="0.39370078740157483" header="0" footer="0"/>
  <pageSetup paperSize="9" scale="76" fitToHeight="100" orientation="portrait" r:id="rId81"/>
  <headerFooter>
    <oddFooter>&amp;CStrana &amp;P z &amp;N</oddFooter>
  </headerFooter>
  <drawing r:id="rId8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4"/>
  <sheetViews>
    <sheetView showGridLines="0" topLeftCell="A53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90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Stavební úprava pož. zbrojnice Kaznějov</v>
      </c>
      <c r="F7" s="309"/>
      <c r="G7" s="309"/>
      <c r="H7" s="309"/>
      <c r="L7" s="20"/>
    </row>
    <row r="8" spans="2:46" s="1" customFormat="1" ht="12" customHeight="1">
      <c r="B8" s="32"/>
      <c r="D8" s="27" t="s">
        <v>95</v>
      </c>
      <c r="L8" s="32"/>
    </row>
    <row r="9" spans="2:46" s="1" customFormat="1" ht="16.5" customHeight="1">
      <c r="B9" s="32"/>
      <c r="E9" s="298" t="s">
        <v>3137</v>
      </c>
      <c r="F9" s="307"/>
      <c r="G9" s="307"/>
      <c r="H9" s="30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>Měsrto Kaznějov</v>
      </c>
      <c r="I15" s="27" t="s">
        <v>28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0" t="str">
        <f>'Rekapitulace stavby'!E14</f>
        <v>Vyplň údaj</v>
      </c>
      <c r="F18" s="281"/>
      <c r="G18" s="281"/>
      <c r="H18" s="28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>Radim Hucl</v>
      </c>
      <c r="I21" s="27" t="s">
        <v>28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6"/>
      <c r="E27" s="285" t="s">
        <v>19</v>
      </c>
      <c r="F27" s="285"/>
      <c r="G27" s="285"/>
      <c r="H27" s="285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ROUND(J80,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ROUND((SUM(BE80:BE103)),  2)</f>
        <v>0</v>
      </c>
      <c r="I33" s="89">
        <v>0.21</v>
      </c>
      <c r="J33" s="88">
        <f>ROUND(((SUM(BE80:BE103))*I33),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ROUND((SUM(BF80:BF103)),  2)</f>
        <v>0</v>
      </c>
      <c r="I34" s="89">
        <v>0.12</v>
      </c>
      <c r="J34" s="88">
        <f>ROUND(((SUM(BF80:BF103))*I34),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ROUND((SUM(BG80:BG103)),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ROUND((SUM(BH80:BH103)),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ROUND((SUM(BI80:BI103)),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Stavební úprava pož. zbrojnice Kaznějov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95</v>
      </c>
      <c r="L49" s="32"/>
    </row>
    <row r="50" spans="2:47" s="1" customFormat="1" ht="16.5" customHeight="1">
      <c r="B50" s="32"/>
      <c r="E50" s="298" t="str">
        <f>E9</f>
        <v>D.1.5.2 - VZT</v>
      </c>
      <c r="F50" s="307"/>
      <c r="G50" s="307"/>
      <c r="H50" s="307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Měsrto Kaznějov</v>
      </c>
      <c r="I54" s="27" t="s">
        <v>31</v>
      </c>
      <c r="J54" s="30" t="str">
        <f>E21</f>
        <v>Radim Hucl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J80</f>
        <v>0</v>
      </c>
      <c r="L59" s="32"/>
      <c r="AU59" s="17" t="s">
        <v>101</v>
      </c>
    </row>
    <row r="60" spans="2:47" s="8" customFormat="1" ht="24.9" customHeight="1">
      <c r="B60" s="99"/>
      <c r="D60" s="100" t="s">
        <v>3138</v>
      </c>
      <c r="E60" s="101"/>
      <c r="F60" s="101"/>
      <c r="G60" s="101"/>
      <c r="H60" s="101"/>
      <c r="I60" s="101"/>
      <c r="J60" s="102">
        <f>J81</f>
        <v>0</v>
      </c>
      <c r="L60" s="99"/>
    </row>
    <row r="61" spans="2:47" s="1" customFormat="1" ht="21.75" customHeight="1">
      <c r="B61" s="32"/>
      <c r="L61" s="32"/>
    </row>
    <row r="62" spans="2:47" s="1" customFormat="1" ht="6.9" customHeight="1"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32"/>
    </row>
    <row r="66" spans="2:63" s="1" customFormat="1" ht="6.9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2"/>
    </row>
    <row r="67" spans="2:63" s="1" customFormat="1" ht="24.9" customHeight="1">
      <c r="B67" s="32"/>
      <c r="C67" s="21" t="s">
        <v>137</v>
      </c>
      <c r="L67" s="32"/>
    </row>
    <row r="68" spans="2:63" s="1" customFormat="1" ht="6.9" customHeight="1">
      <c r="B68" s="32"/>
      <c r="L68" s="32"/>
    </row>
    <row r="69" spans="2:63" s="1" customFormat="1" ht="12" customHeight="1">
      <c r="B69" s="32"/>
      <c r="C69" s="27" t="s">
        <v>16</v>
      </c>
      <c r="L69" s="32"/>
    </row>
    <row r="70" spans="2:63" s="1" customFormat="1" ht="16.5" customHeight="1">
      <c r="B70" s="32"/>
      <c r="E70" s="308" t="str">
        <f>E7</f>
        <v>Stavební úprava pož. zbrojnice Kaznějov</v>
      </c>
      <c r="F70" s="309"/>
      <c r="G70" s="309"/>
      <c r="H70" s="309"/>
      <c r="L70" s="32"/>
    </row>
    <row r="71" spans="2:63" s="1" customFormat="1" ht="12" customHeight="1">
      <c r="B71" s="32"/>
      <c r="C71" s="27" t="s">
        <v>95</v>
      </c>
      <c r="L71" s="32"/>
    </row>
    <row r="72" spans="2:63" s="1" customFormat="1" ht="16.5" customHeight="1">
      <c r="B72" s="32"/>
      <c r="E72" s="298" t="str">
        <f>E9</f>
        <v>D.1.5.2 - VZT</v>
      </c>
      <c r="F72" s="307"/>
      <c r="G72" s="307"/>
      <c r="H72" s="307"/>
      <c r="L72" s="32"/>
    </row>
    <row r="73" spans="2:63" s="1" customFormat="1" ht="6.9" customHeight="1">
      <c r="B73" s="32"/>
      <c r="L73" s="32"/>
    </row>
    <row r="74" spans="2:63" s="1" customFormat="1" ht="12" customHeight="1">
      <c r="B74" s="32"/>
      <c r="C74" s="27" t="s">
        <v>21</v>
      </c>
      <c r="F74" s="25" t="str">
        <f>F12</f>
        <v xml:space="preserve"> </v>
      </c>
      <c r="I74" s="27" t="s">
        <v>23</v>
      </c>
      <c r="J74" s="49" t="str">
        <f>IF(J12="","",J12)</f>
        <v>2. 4. 2024</v>
      </c>
      <c r="L74" s="32"/>
    </row>
    <row r="75" spans="2:63" s="1" customFormat="1" ht="6.9" customHeight="1">
      <c r="B75" s="32"/>
      <c r="L75" s="32"/>
    </row>
    <row r="76" spans="2:63" s="1" customFormat="1" ht="15.15" customHeight="1">
      <c r="B76" s="32"/>
      <c r="C76" s="27" t="s">
        <v>25</v>
      </c>
      <c r="F76" s="25" t="str">
        <f>E15</f>
        <v>Měsrto Kaznějov</v>
      </c>
      <c r="I76" s="27" t="s">
        <v>31</v>
      </c>
      <c r="J76" s="30" t="str">
        <f>E21</f>
        <v>Radim Hucl</v>
      </c>
      <c r="L76" s="32"/>
    </row>
    <row r="77" spans="2:63" s="1" customFormat="1" ht="15.15" customHeight="1">
      <c r="B77" s="32"/>
      <c r="C77" s="27" t="s">
        <v>29</v>
      </c>
      <c r="F77" s="25" t="str">
        <f>IF(E18="","",E18)</f>
        <v>Vyplň údaj</v>
      </c>
      <c r="I77" s="27" t="s">
        <v>34</v>
      </c>
      <c r="J77" s="30" t="str">
        <f>E24</f>
        <v xml:space="preserve"> </v>
      </c>
      <c r="L77" s="32"/>
    </row>
    <row r="78" spans="2:63" s="1" customFormat="1" ht="10.35" customHeight="1">
      <c r="B78" s="32"/>
      <c r="L78" s="32"/>
    </row>
    <row r="79" spans="2:63" s="10" customFormat="1" ht="29.25" customHeight="1">
      <c r="B79" s="107"/>
      <c r="C79" s="108" t="s">
        <v>138</v>
      </c>
      <c r="D79" s="109" t="s">
        <v>56</v>
      </c>
      <c r="E79" s="109" t="s">
        <v>52</v>
      </c>
      <c r="F79" s="109" t="s">
        <v>53</v>
      </c>
      <c r="G79" s="109" t="s">
        <v>139</v>
      </c>
      <c r="H79" s="109" t="s">
        <v>140</v>
      </c>
      <c r="I79" s="109" t="s">
        <v>141</v>
      </c>
      <c r="J79" s="109" t="s">
        <v>100</v>
      </c>
      <c r="K79" s="110" t="s">
        <v>142</v>
      </c>
      <c r="L79" s="107"/>
      <c r="M79" s="56" t="s">
        <v>19</v>
      </c>
      <c r="N79" s="57" t="s">
        <v>41</v>
      </c>
      <c r="O79" s="57" t="s">
        <v>143</v>
      </c>
      <c r="P79" s="57" t="s">
        <v>144</v>
      </c>
      <c r="Q79" s="57" t="s">
        <v>145</v>
      </c>
      <c r="R79" s="57" t="s">
        <v>146</v>
      </c>
      <c r="S79" s="57" t="s">
        <v>147</v>
      </c>
      <c r="T79" s="58" t="s">
        <v>148</v>
      </c>
    </row>
    <row r="80" spans="2:63" s="1" customFormat="1" ht="22.8" customHeight="1">
      <c r="B80" s="32"/>
      <c r="C80" s="61" t="s">
        <v>149</v>
      </c>
      <c r="J80" s="111">
        <f>BK80</f>
        <v>0</v>
      </c>
      <c r="L80" s="32"/>
      <c r="M80" s="59"/>
      <c r="N80" s="50"/>
      <c r="O80" s="50"/>
      <c r="P80" s="112">
        <f>P81</f>
        <v>0</v>
      </c>
      <c r="Q80" s="50"/>
      <c r="R80" s="112">
        <f>R81</f>
        <v>0</v>
      </c>
      <c r="S80" s="50"/>
      <c r="T80" s="113">
        <f>T81</f>
        <v>0</v>
      </c>
      <c r="AT80" s="17" t="s">
        <v>70</v>
      </c>
      <c r="AU80" s="17" t="s">
        <v>101</v>
      </c>
      <c r="BK80" s="114">
        <f>BK81</f>
        <v>0</v>
      </c>
    </row>
    <row r="81" spans="2:65" s="11" customFormat="1" ht="25.95" customHeight="1">
      <c r="B81" s="115"/>
      <c r="D81" s="116" t="s">
        <v>70</v>
      </c>
      <c r="E81" s="117" t="s">
        <v>79</v>
      </c>
      <c r="F81" s="117" t="s">
        <v>3139</v>
      </c>
      <c r="I81" s="118"/>
      <c r="J81" s="119">
        <f>BK81</f>
        <v>0</v>
      </c>
      <c r="L81" s="115"/>
      <c r="M81" s="120"/>
      <c r="P81" s="121">
        <f>SUM(P82:P103)</f>
        <v>0</v>
      </c>
      <c r="R81" s="121">
        <f>SUM(R82:R103)</f>
        <v>0</v>
      </c>
      <c r="T81" s="122">
        <f>SUM(T82:T103)</f>
        <v>0</v>
      </c>
      <c r="AR81" s="116" t="s">
        <v>79</v>
      </c>
      <c r="AT81" s="123" t="s">
        <v>70</v>
      </c>
      <c r="AU81" s="123" t="s">
        <v>71</v>
      </c>
      <c r="AY81" s="116" t="s">
        <v>152</v>
      </c>
      <c r="BK81" s="124">
        <f>SUM(BK82:BK103)</f>
        <v>0</v>
      </c>
    </row>
    <row r="82" spans="2:65" s="1" customFormat="1" ht="24.15" customHeight="1">
      <c r="B82" s="32"/>
      <c r="C82" s="127" t="s">
        <v>79</v>
      </c>
      <c r="D82" s="127" t="s">
        <v>154</v>
      </c>
      <c r="E82" s="128" t="s">
        <v>3140</v>
      </c>
      <c r="F82" s="129" t="s">
        <v>3141</v>
      </c>
      <c r="G82" s="130" t="s">
        <v>3142</v>
      </c>
      <c r="H82" s="131">
        <v>2</v>
      </c>
      <c r="I82" s="132"/>
      <c r="J82" s="133">
        <f t="shared" ref="J82:J103" si="0">ROUND(I82*H82,2)</f>
        <v>0</v>
      </c>
      <c r="K82" s="129" t="s">
        <v>19</v>
      </c>
      <c r="L82" s="32"/>
      <c r="M82" s="134" t="s">
        <v>19</v>
      </c>
      <c r="N82" s="135" t="s">
        <v>42</v>
      </c>
      <c r="P82" s="136">
        <f t="shared" ref="P82:P103" si="1">O82*H82</f>
        <v>0</v>
      </c>
      <c r="Q82" s="136">
        <v>0</v>
      </c>
      <c r="R82" s="136">
        <f t="shared" ref="R82:R103" si="2">Q82*H82</f>
        <v>0</v>
      </c>
      <c r="S82" s="136">
        <v>0</v>
      </c>
      <c r="T82" s="137">
        <f t="shared" ref="T82:T103" si="3">S82*H82</f>
        <v>0</v>
      </c>
      <c r="AR82" s="138" t="s">
        <v>159</v>
      </c>
      <c r="AT82" s="138" t="s">
        <v>154</v>
      </c>
      <c r="AU82" s="138" t="s">
        <v>79</v>
      </c>
      <c r="AY82" s="17" t="s">
        <v>152</v>
      </c>
      <c r="BE82" s="139">
        <f t="shared" ref="BE82:BE103" si="4">IF(N82="základní",J82,0)</f>
        <v>0</v>
      </c>
      <c r="BF82" s="139">
        <f t="shared" ref="BF82:BF103" si="5">IF(N82="snížená",J82,0)</f>
        <v>0</v>
      </c>
      <c r="BG82" s="139">
        <f t="shared" ref="BG82:BG103" si="6">IF(N82="zákl. přenesená",J82,0)</f>
        <v>0</v>
      </c>
      <c r="BH82" s="139">
        <f t="shared" ref="BH82:BH103" si="7">IF(N82="sníž. přenesená",J82,0)</f>
        <v>0</v>
      </c>
      <c r="BI82" s="139">
        <f t="shared" ref="BI82:BI103" si="8">IF(N82="nulová",J82,0)</f>
        <v>0</v>
      </c>
      <c r="BJ82" s="17" t="s">
        <v>79</v>
      </c>
      <c r="BK82" s="139">
        <f t="shared" ref="BK82:BK103" si="9">ROUND(I82*H82,2)</f>
        <v>0</v>
      </c>
      <c r="BL82" s="17" t="s">
        <v>159</v>
      </c>
      <c r="BM82" s="138" t="s">
        <v>81</v>
      </c>
    </row>
    <row r="83" spans="2:65" s="1" customFormat="1" ht="16.5" customHeight="1">
      <c r="B83" s="32"/>
      <c r="C83" s="127" t="s">
        <v>81</v>
      </c>
      <c r="D83" s="127" t="s">
        <v>154</v>
      </c>
      <c r="E83" s="128" t="s">
        <v>3143</v>
      </c>
      <c r="F83" s="129" t="s">
        <v>3144</v>
      </c>
      <c r="G83" s="130" t="s">
        <v>3142</v>
      </c>
      <c r="H83" s="131">
        <v>2</v>
      </c>
      <c r="I83" s="132"/>
      <c r="J83" s="133">
        <f t="shared" si="0"/>
        <v>0</v>
      </c>
      <c r="K83" s="129" t="s">
        <v>19</v>
      </c>
      <c r="L83" s="32"/>
      <c r="M83" s="134" t="s">
        <v>19</v>
      </c>
      <c r="N83" s="135" t="s">
        <v>42</v>
      </c>
      <c r="P83" s="136">
        <f t="shared" si="1"/>
        <v>0</v>
      </c>
      <c r="Q83" s="136">
        <v>0</v>
      </c>
      <c r="R83" s="136">
        <f t="shared" si="2"/>
        <v>0</v>
      </c>
      <c r="S83" s="136">
        <v>0</v>
      </c>
      <c r="T83" s="137">
        <f t="shared" si="3"/>
        <v>0</v>
      </c>
      <c r="AR83" s="138" t="s">
        <v>159</v>
      </c>
      <c r="AT83" s="138" t="s">
        <v>154</v>
      </c>
      <c r="AU83" s="138" t="s">
        <v>79</v>
      </c>
      <c r="AY83" s="17" t="s">
        <v>152</v>
      </c>
      <c r="BE83" s="139">
        <f t="shared" si="4"/>
        <v>0</v>
      </c>
      <c r="BF83" s="139">
        <f t="shared" si="5"/>
        <v>0</v>
      </c>
      <c r="BG83" s="139">
        <f t="shared" si="6"/>
        <v>0</v>
      </c>
      <c r="BH83" s="139">
        <f t="shared" si="7"/>
        <v>0</v>
      </c>
      <c r="BI83" s="139">
        <f t="shared" si="8"/>
        <v>0</v>
      </c>
      <c r="BJ83" s="17" t="s">
        <v>79</v>
      </c>
      <c r="BK83" s="139">
        <f t="shared" si="9"/>
        <v>0</v>
      </c>
      <c r="BL83" s="17" t="s">
        <v>159</v>
      </c>
      <c r="BM83" s="138" t="s">
        <v>159</v>
      </c>
    </row>
    <row r="84" spans="2:65" s="1" customFormat="1" ht="16.5" customHeight="1">
      <c r="B84" s="32"/>
      <c r="C84" s="127" t="s">
        <v>170</v>
      </c>
      <c r="D84" s="127" t="s">
        <v>154</v>
      </c>
      <c r="E84" s="128" t="s">
        <v>3145</v>
      </c>
      <c r="F84" s="129" t="s">
        <v>3146</v>
      </c>
      <c r="G84" s="130" t="s">
        <v>3142</v>
      </c>
      <c r="H84" s="131">
        <v>3</v>
      </c>
      <c r="I84" s="132"/>
      <c r="J84" s="133">
        <f t="shared" si="0"/>
        <v>0</v>
      </c>
      <c r="K84" s="129" t="s">
        <v>19</v>
      </c>
      <c r="L84" s="32"/>
      <c r="M84" s="134" t="s">
        <v>19</v>
      </c>
      <c r="N84" s="135" t="s">
        <v>42</v>
      </c>
      <c r="P84" s="136">
        <f t="shared" si="1"/>
        <v>0</v>
      </c>
      <c r="Q84" s="136">
        <v>0</v>
      </c>
      <c r="R84" s="136">
        <f t="shared" si="2"/>
        <v>0</v>
      </c>
      <c r="S84" s="136">
        <v>0</v>
      </c>
      <c r="T84" s="137">
        <f t="shared" si="3"/>
        <v>0</v>
      </c>
      <c r="AR84" s="138" t="s">
        <v>159</v>
      </c>
      <c r="AT84" s="138" t="s">
        <v>154</v>
      </c>
      <c r="AU84" s="138" t="s">
        <v>79</v>
      </c>
      <c r="AY84" s="17" t="s">
        <v>152</v>
      </c>
      <c r="BE84" s="139">
        <f t="shared" si="4"/>
        <v>0</v>
      </c>
      <c r="BF84" s="139">
        <f t="shared" si="5"/>
        <v>0</v>
      </c>
      <c r="BG84" s="139">
        <f t="shared" si="6"/>
        <v>0</v>
      </c>
      <c r="BH84" s="139">
        <f t="shared" si="7"/>
        <v>0</v>
      </c>
      <c r="BI84" s="139">
        <f t="shared" si="8"/>
        <v>0</v>
      </c>
      <c r="BJ84" s="17" t="s">
        <v>79</v>
      </c>
      <c r="BK84" s="139">
        <f t="shared" si="9"/>
        <v>0</v>
      </c>
      <c r="BL84" s="17" t="s">
        <v>159</v>
      </c>
      <c r="BM84" s="138" t="s">
        <v>188</v>
      </c>
    </row>
    <row r="85" spans="2:65" s="1" customFormat="1" ht="16.5" customHeight="1">
      <c r="B85" s="32"/>
      <c r="C85" s="127" t="s">
        <v>159</v>
      </c>
      <c r="D85" s="127" t="s">
        <v>154</v>
      </c>
      <c r="E85" s="128" t="s">
        <v>3147</v>
      </c>
      <c r="F85" s="129" t="s">
        <v>3148</v>
      </c>
      <c r="G85" s="130" t="s">
        <v>3142</v>
      </c>
      <c r="H85" s="131">
        <v>1</v>
      </c>
      <c r="I85" s="132"/>
      <c r="J85" s="133">
        <f t="shared" si="0"/>
        <v>0</v>
      </c>
      <c r="K85" s="129" t="s">
        <v>19</v>
      </c>
      <c r="L85" s="32"/>
      <c r="M85" s="134" t="s">
        <v>19</v>
      </c>
      <c r="N85" s="135" t="s">
        <v>42</v>
      </c>
      <c r="P85" s="136">
        <f t="shared" si="1"/>
        <v>0</v>
      </c>
      <c r="Q85" s="136">
        <v>0</v>
      </c>
      <c r="R85" s="136">
        <f t="shared" si="2"/>
        <v>0</v>
      </c>
      <c r="S85" s="136">
        <v>0</v>
      </c>
      <c r="T85" s="137">
        <f t="shared" si="3"/>
        <v>0</v>
      </c>
      <c r="AR85" s="138" t="s">
        <v>159</v>
      </c>
      <c r="AT85" s="138" t="s">
        <v>154</v>
      </c>
      <c r="AU85" s="138" t="s">
        <v>79</v>
      </c>
      <c r="AY85" s="17" t="s">
        <v>152</v>
      </c>
      <c r="BE85" s="139">
        <f t="shared" si="4"/>
        <v>0</v>
      </c>
      <c r="BF85" s="139">
        <f t="shared" si="5"/>
        <v>0</v>
      </c>
      <c r="BG85" s="139">
        <f t="shared" si="6"/>
        <v>0</v>
      </c>
      <c r="BH85" s="139">
        <f t="shared" si="7"/>
        <v>0</v>
      </c>
      <c r="BI85" s="139">
        <f t="shared" si="8"/>
        <v>0</v>
      </c>
      <c r="BJ85" s="17" t="s">
        <v>79</v>
      </c>
      <c r="BK85" s="139">
        <f t="shared" si="9"/>
        <v>0</v>
      </c>
      <c r="BL85" s="17" t="s">
        <v>159</v>
      </c>
      <c r="BM85" s="138" t="s">
        <v>200</v>
      </c>
    </row>
    <row r="86" spans="2:65" s="1" customFormat="1" ht="16.5" customHeight="1">
      <c r="B86" s="32"/>
      <c r="C86" s="127" t="s">
        <v>182</v>
      </c>
      <c r="D86" s="127" t="s">
        <v>154</v>
      </c>
      <c r="E86" s="128" t="s">
        <v>3149</v>
      </c>
      <c r="F86" s="129" t="s">
        <v>3150</v>
      </c>
      <c r="G86" s="130" t="s">
        <v>3142</v>
      </c>
      <c r="H86" s="131">
        <v>2</v>
      </c>
      <c r="I86" s="132"/>
      <c r="J86" s="133">
        <f t="shared" si="0"/>
        <v>0</v>
      </c>
      <c r="K86" s="129" t="s">
        <v>19</v>
      </c>
      <c r="L86" s="32"/>
      <c r="M86" s="134" t="s">
        <v>19</v>
      </c>
      <c r="N86" s="135" t="s">
        <v>42</v>
      </c>
      <c r="P86" s="136">
        <f t="shared" si="1"/>
        <v>0</v>
      </c>
      <c r="Q86" s="136">
        <v>0</v>
      </c>
      <c r="R86" s="136">
        <f t="shared" si="2"/>
        <v>0</v>
      </c>
      <c r="S86" s="136">
        <v>0</v>
      </c>
      <c r="T86" s="137">
        <f t="shared" si="3"/>
        <v>0</v>
      </c>
      <c r="AR86" s="138" t="s">
        <v>159</v>
      </c>
      <c r="AT86" s="138" t="s">
        <v>154</v>
      </c>
      <c r="AU86" s="138" t="s">
        <v>79</v>
      </c>
      <c r="AY86" s="17" t="s">
        <v>152</v>
      </c>
      <c r="BE86" s="139">
        <f t="shared" si="4"/>
        <v>0</v>
      </c>
      <c r="BF86" s="139">
        <f t="shared" si="5"/>
        <v>0</v>
      </c>
      <c r="BG86" s="139">
        <f t="shared" si="6"/>
        <v>0</v>
      </c>
      <c r="BH86" s="139">
        <f t="shared" si="7"/>
        <v>0</v>
      </c>
      <c r="BI86" s="139">
        <f t="shared" si="8"/>
        <v>0</v>
      </c>
      <c r="BJ86" s="17" t="s">
        <v>79</v>
      </c>
      <c r="BK86" s="139">
        <f t="shared" si="9"/>
        <v>0</v>
      </c>
      <c r="BL86" s="17" t="s">
        <v>159</v>
      </c>
      <c r="BM86" s="138" t="s">
        <v>212</v>
      </c>
    </row>
    <row r="87" spans="2:65" s="1" customFormat="1" ht="16.5" customHeight="1">
      <c r="B87" s="32"/>
      <c r="C87" s="127" t="s">
        <v>188</v>
      </c>
      <c r="D87" s="127" t="s">
        <v>154</v>
      </c>
      <c r="E87" s="128" t="s">
        <v>3151</v>
      </c>
      <c r="F87" s="129" t="s">
        <v>3152</v>
      </c>
      <c r="G87" s="130" t="s">
        <v>3142</v>
      </c>
      <c r="H87" s="131">
        <v>1</v>
      </c>
      <c r="I87" s="132"/>
      <c r="J87" s="133">
        <f t="shared" si="0"/>
        <v>0</v>
      </c>
      <c r="K87" s="129" t="s">
        <v>19</v>
      </c>
      <c r="L87" s="32"/>
      <c r="M87" s="134" t="s">
        <v>19</v>
      </c>
      <c r="N87" s="135" t="s">
        <v>42</v>
      </c>
      <c r="P87" s="136">
        <f t="shared" si="1"/>
        <v>0</v>
      </c>
      <c r="Q87" s="136">
        <v>0</v>
      </c>
      <c r="R87" s="136">
        <f t="shared" si="2"/>
        <v>0</v>
      </c>
      <c r="S87" s="136">
        <v>0</v>
      </c>
      <c r="T87" s="137">
        <f t="shared" si="3"/>
        <v>0</v>
      </c>
      <c r="AR87" s="138" t="s">
        <v>159</v>
      </c>
      <c r="AT87" s="138" t="s">
        <v>154</v>
      </c>
      <c r="AU87" s="138" t="s">
        <v>79</v>
      </c>
      <c r="AY87" s="17" t="s">
        <v>152</v>
      </c>
      <c r="BE87" s="139">
        <f t="shared" si="4"/>
        <v>0</v>
      </c>
      <c r="BF87" s="139">
        <f t="shared" si="5"/>
        <v>0</v>
      </c>
      <c r="BG87" s="139">
        <f t="shared" si="6"/>
        <v>0</v>
      </c>
      <c r="BH87" s="139">
        <f t="shared" si="7"/>
        <v>0</v>
      </c>
      <c r="BI87" s="139">
        <f t="shared" si="8"/>
        <v>0</v>
      </c>
      <c r="BJ87" s="17" t="s">
        <v>79</v>
      </c>
      <c r="BK87" s="139">
        <f t="shared" si="9"/>
        <v>0</v>
      </c>
      <c r="BL87" s="17" t="s">
        <v>159</v>
      </c>
      <c r="BM87" s="138" t="s">
        <v>8</v>
      </c>
    </row>
    <row r="88" spans="2:65" s="1" customFormat="1" ht="16.5" customHeight="1">
      <c r="B88" s="32"/>
      <c r="C88" s="127" t="s">
        <v>194</v>
      </c>
      <c r="D88" s="127" t="s">
        <v>154</v>
      </c>
      <c r="E88" s="128" t="s">
        <v>3153</v>
      </c>
      <c r="F88" s="129" t="s">
        <v>3154</v>
      </c>
      <c r="G88" s="130" t="s">
        <v>3142</v>
      </c>
      <c r="H88" s="131">
        <v>1</v>
      </c>
      <c r="I88" s="132"/>
      <c r="J88" s="133">
        <f t="shared" si="0"/>
        <v>0</v>
      </c>
      <c r="K88" s="129" t="s">
        <v>19</v>
      </c>
      <c r="L88" s="32"/>
      <c r="M88" s="134" t="s">
        <v>19</v>
      </c>
      <c r="N88" s="135" t="s">
        <v>42</v>
      </c>
      <c r="P88" s="136">
        <f t="shared" si="1"/>
        <v>0</v>
      </c>
      <c r="Q88" s="136">
        <v>0</v>
      </c>
      <c r="R88" s="136">
        <f t="shared" si="2"/>
        <v>0</v>
      </c>
      <c r="S88" s="136">
        <v>0</v>
      </c>
      <c r="T88" s="137">
        <f t="shared" si="3"/>
        <v>0</v>
      </c>
      <c r="AR88" s="138" t="s">
        <v>159</v>
      </c>
      <c r="AT88" s="138" t="s">
        <v>154</v>
      </c>
      <c r="AU88" s="138" t="s">
        <v>79</v>
      </c>
      <c r="AY88" s="17" t="s">
        <v>152</v>
      </c>
      <c r="BE88" s="139">
        <f t="shared" si="4"/>
        <v>0</v>
      </c>
      <c r="BF88" s="139">
        <f t="shared" si="5"/>
        <v>0</v>
      </c>
      <c r="BG88" s="139">
        <f t="shared" si="6"/>
        <v>0</v>
      </c>
      <c r="BH88" s="139">
        <f t="shared" si="7"/>
        <v>0</v>
      </c>
      <c r="BI88" s="139">
        <f t="shared" si="8"/>
        <v>0</v>
      </c>
      <c r="BJ88" s="17" t="s">
        <v>79</v>
      </c>
      <c r="BK88" s="139">
        <f t="shared" si="9"/>
        <v>0</v>
      </c>
      <c r="BL88" s="17" t="s">
        <v>159</v>
      </c>
      <c r="BM88" s="138" t="s">
        <v>235</v>
      </c>
    </row>
    <row r="89" spans="2:65" s="1" customFormat="1" ht="16.5" customHeight="1">
      <c r="B89" s="32"/>
      <c r="C89" s="127" t="s">
        <v>200</v>
      </c>
      <c r="D89" s="127" t="s">
        <v>154</v>
      </c>
      <c r="E89" s="128" t="s">
        <v>3155</v>
      </c>
      <c r="F89" s="129" t="s">
        <v>3156</v>
      </c>
      <c r="G89" s="130" t="s">
        <v>3142</v>
      </c>
      <c r="H89" s="131">
        <v>1</v>
      </c>
      <c r="I89" s="132"/>
      <c r="J89" s="133">
        <f t="shared" si="0"/>
        <v>0</v>
      </c>
      <c r="K89" s="129" t="s">
        <v>19</v>
      </c>
      <c r="L89" s="32"/>
      <c r="M89" s="134" t="s">
        <v>19</v>
      </c>
      <c r="N89" s="135" t="s">
        <v>42</v>
      </c>
      <c r="P89" s="136">
        <f t="shared" si="1"/>
        <v>0</v>
      </c>
      <c r="Q89" s="136">
        <v>0</v>
      </c>
      <c r="R89" s="136">
        <f t="shared" si="2"/>
        <v>0</v>
      </c>
      <c r="S89" s="136">
        <v>0</v>
      </c>
      <c r="T89" s="137">
        <f t="shared" si="3"/>
        <v>0</v>
      </c>
      <c r="AR89" s="138" t="s">
        <v>159</v>
      </c>
      <c r="AT89" s="138" t="s">
        <v>154</v>
      </c>
      <c r="AU89" s="138" t="s">
        <v>79</v>
      </c>
      <c r="AY89" s="17" t="s">
        <v>152</v>
      </c>
      <c r="BE89" s="139">
        <f t="shared" si="4"/>
        <v>0</v>
      </c>
      <c r="BF89" s="139">
        <f t="shared" si="5"/>
        <v>0</v>
      </c>
      <c r="BG89" s="139">
        <f t="shared" si="6"/>
        <v>0</v>
      </c>
      <c r="BH89" s="139">
        <f t="shared" si="7"/>
        <v>0</v>
      </c>
      <c r="BI89" s="139">
        <f t="shared" si="8"/>
        <v>0</v>
      </c>
      <c r="BJ89" s="17" t="s">
        <v>79</v>
      </c>
      <c r="BK89" s="139">
        <f t="shared" si="9"/>
        <v>0</v>
      </c>
      <c r="BL89" s="17" t="s">
        <v>159</v>
      </c>
      <c r="BM89" s="138" t="s">
        <v>248</v>
      </c>
    </row>
    <row r="90" spans="2:65" s="1" customFormat="1" ht="16.5" customHeight="1">
      <c r="B90" s="32"/>
      <c r="C90" s="127" t="s">
        <v>206</v>
      </c>
      <c r="D90" s="127" t="s">
        <v>154</v>
      </c>
      <c r="E90" s="128" t="s">
        <v>3157</v>
      </c>
      <c r="F90" s="129" t="s">
        <v>3158</v>
      </c>
      <c r="G90" s="130" t="s">
        <v>3142</v>
      </c>
      <c r="H90" s="131">
        <v>2</v>
      </c>
      <c r="I90" s="132"/>
      <c r="J90" s="133">
        <f t="shared" si="0"/>
        <v>0</v>
      </c>
      <c r="K90" s="129" t="s">
        <v>19</v>
      </c>
      <c r="L90" s="32"/>
      <c r="M90" s="134" t="s">
        <v>19</v>
      </c>
      <c r="N90" s="135" t="s">
        <v>42</v>
      </c>
      <c r="P90" s="136">
        <f t="shared" si="1"/>
        <v>0</v>
      </c>
      <c r="Q90" s="136">
        <v>0</v>
      </c>
      <c r="R90" s="136">
        <f t="shared" si="2"/>
        <v>0</v>
      </c>
      <c r="S90" s="136">
        <v>0</v>
      </c>
      <c r="T90" s="137">
        <f t="shared" si="3"/>
        <v>0</v>
      </c>
      <c r="AR90" s="138" t="s">
        <v>159</v>
      </c>
      <c r="AT90" s="138" t="s">
        <v>154</v>
      </c>
      <c r="AU90" s="138" t="s">
        <v>79</v>
      </c>
      <c r="AY90" s="17" t="s">
        <v>152</v>
      </c>
      <c r="BE90" s="139">
        <f t="shared" si="4"/>
        <v>0</v>
      </c>
      <c r="BF90" s="139">
        <f t="shared" si="5"/>
        <v>0</v>
      </c>
      <c r="BG90" s="139">
        <f t="shared" si="6"/>
        <v>0</v>
      </c>
      <c r="BH90" s="139">
        <f t="shared" si="7"/>
        <v>0</v>
      </c>
      <c r="BI90" s="139">
        <f t="shared" si="8"/>
        <v>0</v>
      </c>
      <c r="BJ90" s="17" t="s">
        <v>79</v>
      </c>
      <c r="BK90" s="139">
        <f t="shared" si="9"/>
        <v>0</v>
      </c>
      <c r="BL90" s="17" t="s">
        <v>159</v>
      </c>
      <c r="BM90" s="138" t="s">
        <v>260</v>
      </c>
    </row>
    <row r="91" spans="2:65" s="1" customFormat="1" ht="16.5" customHeight="1">
      <c r="B91" s="32"/>
      <c r="C91" s="127" t="s">
        <v>212</v>
      </c>
      <c r="D91" s="127" t="s">
        <v>154</v>
      </c>
      <c r="E91" s="128" t="s">
        <v>3159</v>
      </c>
      <c r="F91" s="129" t="s">
        <v>3160</v>
      </c>
      <c r="G91" s="130" t="s">
        <v>19</v>
      </c>
      <c r="H91" s="131">
        <v>0</v>
      </c>
      <c r="I91" s="132"/>
      <c r="J91" s="133">
        <f t="shared" si="0"/>
        <v>0</v>
      </c>
      <c r="K91" s="129" t="s">
        <v>19</v>
      </c>
      <c r="L91" s="32"/>
      <c r="M91" s="134" t="s">
        <v>19</v>
      </c>
      <c r="N91" s="135" t="s">
        <v>42</v>
      </c>
      <c r="P91" s="136">
        <f t="shared" si="1"/>
        <v>0</v>
      </c>
      <c r="Q91" s="136">
        <v>0</v>
      </c>
      <c r="R91" s="136">
        <f t="shared" si="2"/>
        <v>0</v>
      </c>
      <c r="S91" s="136">
        <v>0</v>
      </c>
      <c r="T91" s="137">
        <f t="shared" si="3"/>
        <v>0</v>
      </c>
      <c r="AR91" s="138" t="s">
        <v>159</v>
      </c>
      <c r="AT91" s="138" t="s">
        <v>154</v>
      </c>
      <c r="AU91" s="138" t="s">
        <v>79</v>
      </c>
      <c r="AY91" s="17" t="s">
        <v>152</v>
      </c>
      <c r="BE91" s="139">
        <f t="shared" si="4"/>
        <v>0</v>
      </c>
      <c r="BF91" s="139">
        <f t="shared" si="5"/>
        <v>0</v>
      </c>
      <c r="BG91" s="139">
        <f t="shared" si="6"/>
        <v>0</v>
      </c>
      <c r="BH91" s="139">
        <f t="shared" si="7"/>
        <v>0</v>
      </c>
      <c r="BI91" s="139">
        <f t="shared" si="8"/>
        <v>0</v>
      </c>
      <c r="BJ91" s="17" t="s">
        <v>79</v>
      </c>
      <c r="BK91" s="139">
        <f t="shared" si="9"/>
        <v>0</v>
      </c>
      <c r="BL91" s="17" t="s">
        <v>159</v>
      </c>
      <c r="BM91" s="138" t="s">
        <v>273</v>
      </c>
    </row>
    <row r="92" spans="2:65" s="1" customFormat="1" ht="16.5" customHeight="1">
      <c r="B92" s="32"/>
      <c r="C92" s="127" t="s">
        <v>217</v>
      </c>
      <c r="D92" s="127" t="s">
        <v>154</v>
      </c>
      <c r="E92" s="128" t="s">
        <v>3161</v>
      </c>
      <c r="F92" s="129" t="s">
        <v>3162</v>
      </c>
      <c r="G92" s="130" t="s">
        <v>3163</v>
      </c>
      <c r="H92" s="131">
        <v>4</v>
      </c>
      <c r="I92" s="132"/>
      <c r="J92" s="133">
        <f t="shared" si="0"/>
        <v>0</v>
      </c>
      <c r="K92" s="129" t="s">
        <v>19</v>
      </c>
      <c r="L92" s="32"/>
      <c r="M92" s="134" t="s">
        <v>19</v>
      </c>
      <c r="N92" s="135" t="s">
        <v>42</v>
      </c>
      <c r="P92" s="136">
        <f t="shared" si="1"/>
        <v>0</v>
      </c>
      <c r="Q92" s="136">
        <v>0</v>
      </c>
      <c r="R92" s="136">
        <f t="shared" si="2"/>
        <v>0</v>
      </c>
      <c r="S92" s="136">
        <v>0</v>
      </c>
      <c r="T92" s="137">
        <f t="shared" si="3"/>
        <v>0</v>
      </c>
      <c r="AR92" s="138" t="s">
        <v>159</v>
      </c>
      <c r="AT92" s="138" t="s">
        <v>154</v>
      </c>
      <c r="AU92" s="138" t="s">
        <v>79</v>
      </c>
      <c r="AY92" s="17" t="s">
        <v>152</v>
      </c>
      <c r="BE92" s="139">
        <f t="shared" si="4"/>
        <v>0</v>
      </c>
      <c r="BF92" s="139">
        <f t="shared" si="5"/>
        <v>0</v>
      </c>
      <c r="BG92" s="139">
        <f t="shared" si="6"/>
        <v>0</v>
      </c>
      <c r="BH92" s="139">
        <f t="shared" si="7"/>
        <v>0</v>
      </c>
      <c r="BI92" s="139">
        <f t="shared" si="8"/>
        <v>0</v>
      </c>
      <c r="BJ92" s="17" t="s">
        <v>79</v>
      </c>
      <c r="BK92" s="139">
        <f t="shared" si="9"/>
        <v>0</v>
      </c>
      <c r="BL92" s="17" t="s">
        <v>159</v>
      </c>
      <c r="BM92" s="138" t="s">
        <v>287</v>
      </c>
    </row>
    <row r="93" spans="2:65" s="1" customFormat="1" ht="16.5" customHeight="1">
      <c r="B93" s="32"/>
      <c r="C93" s="127" t="s">
        <v>8</v>
      </c>
      <c r="D93" s="127" t="s">
        <v>154</v>
      </c>
      <c r="E93" s="128" t="s">
        <v>3164</v>
      </c>
      <c r="F93" s="129" t="s">
        <v>3165</v>
      </c>
      <c r="G93" s="130" t="s">
        <v>3163</v>
      </c>
      <c r="H93" s="131">
        <v>1</v>
      </c>
      <c r="I93" s="132"/>
      <c r="J93" s="133">
        <f t="shared" si="0"/>
        <v>0</v>
      </c>
      <c r="K93" s="129" t="s">
        <v>19</v>
      </c>
      <c r="L93" s="32"/>
      <c r="M93" s="134" t="s">
        <v>19</v>
      </c>
      <c r="N93" s="135" t="s">
        <v>42</v>
      </c>
      <c r="P93" s="136">
        <f t="shared" si="1"/>
        <v>0</v>
      </c>
      <c r="Q93" s="136">
        <v>0</v>
      </c>
      <c r="R93" s="136">
        <f t="shared" si="2"/>
        <v>0</v>
      </c>
      <c r="S93" s="136">
        <v>0</v>
      </c>
      <c r="T93" s="137">
        <f t="shared" si="3"/>
        <v>0</v>
      </c>
      <c r="AR93" s="138" t="s">
        <v>159</v>
      </c>
      <c r="AT93" s="138" t="s">
        <v>154</v>
      </c>
      <c r="AU93" s="138" t="s">
        <v>79</v>
      </c>
      <c r="AY93" s="17" t="s">
        <v>152</v>
      </c>
      <c r="BE93" s="139">
        <f t="shared" si="4"/>
        <v>0</v>
      </c>
      <c r="BF93" s="139">
        <f t="shared" si="5"/>
        <v>0</v>
      </c>
      <c r="BG93" s="139">
        <f t="shared" si="6"/>
        <v>0</v>
      </c>
      <c r="BH93" s="139">
        <f t="shared" si="7"/>
        <v>0</v>
      </c>
      <c r="BI93" s="139">
        <f t="shared" si="8"/>
        <v>0</v>
      </c>
      <c r="BJ93" s="17" t="s">
        <v>79</v>
      </c>
      <c r="BK93" s="139">
        <f t="shared" si="9"/>
        <v>0</v>
      </c>
      <c r="BL93" s="17" t="s">
        <v>159</v>
      </c>
      <c r="BM93" s="138" t="s">
        <v>300</v>
      </c>
    </row>
    <row r="94" spans="2:65" s="1" customFormat="1" ht="16.5" customHeight="1">
      <c r="B94" s="32"/>
      <c r="C94" s="127" t="s">
        <v>229</v>
      </c>
      <c r="D94" s="127" t="s">
        <v>154</v>
      </c>
      <c r="E94" s="128" t="s">
        <v>3166</v>
      </c>
      <c r="F94" s="129" t="s">
        <v>3167</v>
      </c>
      <c r="G94" s="130" t="s">
        <v>3163</v>
      </c>
      <c r="H94" s="131">
        <v>13</v>
      </c>
      <c r="I94" s="132"/>
      <c r="J94" s="133">
        <f t="shared" si="0"/>
        <v>0</v>
      </c>
      <c r="K94" s="129" t="s">
        <v>19</v>
      </c>
      <c r="L94" s="32"/>
      <c r="M94" s="134" t="s">
        <v>19</v>
      </c>
      <c r="N94" s="135" t="s">
        <v>42</v>
      </c>
      <c r="P94" s="136">
        <f t="shared" si="1"/>
        <v>0</v>
      </c>
      <c r="Q94" s="136">
        <v>0</v>
      </c>
      <c r="R94" s="136">
        <f t="shared" si="2"/>
        <v>0</v>
      </c>
      <c r="S94" s="136">
        <v>0</v>
      </c>
      <c r="T94" s="137">
        <f t="shared" si="3"/>
        <v>0</v>
      </c>
      <c r="AR94" s="138" t="s">
        <v>159</v>
      </c>
      <c r="AT94" s="138" t="s">
        <v>154</v>
      </c>
      <c r="AU94" s="138" t="s">
        <v>79</v>
      </c>
      <c r="AY94" s="17" t="s">
        <v>152</v>
      </c>
      <c r="BE94" s="139">
        <f t="shared" si="4"/>
        <v>0</v>
      </c>
      <c r="BF94" s="139">
        <f t="shared" si="5"/>
        <v>0</v>
      </c>
      <c r="BG94" s="139">
        <f t="shared" si="6"/>
        <v>0</v>
      </c>
      <c r="BH94" s="139">
        <f t="shared" si="7"/>
        <v>0</v>
      </c>
      <c r="BI94" s="139">
        <f t="shared" si="8"/>
        <v>0</v>
      </c>
      <c r="BJ94" s="17" t="s">
        <v>79</v>
      </c>
      <c r="BK94" s="139">
        <f t="shared" si="9"/>
        <v>0</v>
      </c>
      <c r="BL94" s="17" t="s">
        <v>159</v>
      </c>
      <c r="BM94" s="138" t="s">
        <v>314</v>
      </c>
    </row>
    <row r="95" spans="2:65" s="1" customFormat="1" ht="16.5" customHeight="1">
      <c r="B95" s="32"/>
      <c r="C95" s="127" t="s">
        <v>235</v>
      </c>
      <c r="D95" s="127" t="s">
        <v>154</v>
      </c>
      <c r="E95" s="128" t="s">
        <v>3168</v>
      </c>
      <c r="F95" s="129" t="s">
        <v>3169</v>
      </c>
      <c r="G95" s="130" t="s">
        <v>3142</v>
      </c>
      <c r="H95" s="131">
        <v>3</v>
      </c>
      <c r="I95" s="132"/>
      <c r="J95" s="133">
        <f t="shared" si="0"/>
        <v>0</v>
      </c>
      <c r="K95" s="129" t="s">
        <v>19</v>
      </c>
      <c r="L95" s="32"/>
      <c r="M95" s="134" t="s">
        <v>19</v>
      </c>
      <c r="N95" s="135" t="s">
        <v>42</v>
      </c>
      <c r="P95" s="136">
        <f t="shared" si="1"/>
        <v>0</v>
      </c>
      <c r="Q95" s="136">
        <v>0</v>
      </c>
      <c r="R95" s="136">
        <f t="shared" si="2"/>
        <v>0</v>
      </c>
      <c r="S95" s="136">
        <v>0</v>
      </c>
      <c r="T95" s="137">
        <f t="shared" si="3"/>
        <v>0</v>
      </c>
      <c r="AR95" s="138" t="s">
        <v>159</v>
      </c>
      <c r="AT95" s="138" t="s">
        <v>154</v>
      </c>
      <c r="AU95" s="138" t="s">
        <v>79</v>
      </c>
      <c r="AY95" s="17" t="s">
        <v>152</v>
      </c>
      <c r="BE95" s="139">
        <f t="shared" si="4"/>
        <v>0</v>
      </c>
      <c r="BF95" s="139">
        <f t="shared" si="5"/>
        <v>0</v>
      </c>
      <c r="BG95" s="139">
        <f t="shared" si="6"/>
        <v>0</v>
      </c>
      <c r="BH95" s="139">
        <f t="shared" si="7"/>
        <v>0</v>
      </c>
      <c r="BI95" s="139">
        <f t="shared" si="8"/>
        <v>0</v>
      </c>
      <c r="BJ95" s="17" t="s">
        <v>79</v>
      </c>
      <c r="BK95" s="139">
        <f t="shared" si="9"/>
        <v>0</v>
      </c>
      <c r="BL95" s="17" t="s">
        <v>159</v>
      </c>
      <c r="BM95" s="138" t="s">
        <v>329</v>
      </c>
    </row>
    <row r="96" spans="2:65" s="1" customFormat="1" ht="16.5" customHeight="1">
      <c r="B96" s="32"/>
      <c r="C96" s="127" t="s">
        <v>242</v>
      </c>
      <c r="D96" s="127" t="s">
        <v>154</v>
      </c>
      <c r="E96" s="128" t="s">
        <v>3170</v>
      </c>
      <c r="F96" s="129" t="s">
        <v>3171</v>
      </c>
      <c r="G96" s="130" t="s">
        <v>3142</v>
      </c>
      <c r="H96" s="131">
        <v>1</v>
      </c>
      <c r="I96" s="132"/>
      <c r="J96" s="133">
        <f t="shared" si="0"/>
        <v>0</v>
      </c>
      <c r="K96" s="129" t="s">
        <v>19</v>
      </c>
      <c r="L96" s="32"/>
      <c r="M96" s="134" t="s">
        <v>19</v>
      </c>
      <c r="N96" s="135" t="s">
        <v>42</v>
      </c>
      <c r="P96" s="136">
        <f t="shared" si="1"/>
        <v>0</v>
      </c>
      <c r="Q96" s="136">
        <v>0</v>
      </c>
      <c r="R96" s="136">
        <f t="shared" si="2"/>
        <v>0</v>
      </c>
      <c r="S96" s="136">
        <v>0</v>
      </c>
      <c r="T96" s="137">
        <f t="shared" si="3"/>
        <v>0</v>
      </c>
      <c r="AR96" s="138" t="s">
        <v>159</v>
      </c>
      <c r="AT96" s="138" t="s">
        <v>154</v>
      </c>
      <c r="AU96" s="138" t="s">
        <v>79</v>
      </c>
      <c r="AY96" s="17" t="s">
        <v>152</v>
      </c>
      <c r="BE96" s="139">
        <f t="shared" si="4"/>
        <v>0</v>
      </c>
      <c r="BF96" s="139">
        <f t="shared" si="5"/>
        <v>0</v>
      </c>
      <c r="BG96" s="139">
        <f t="shared" si="6"/>
        <v>0</v>
      </c>
      <c r="BH96" s="139">
        <f t="shared" si="7"/>
        <v>0</v>
      </c>
      <c r="BI96" s="139">
        <f t="shared" si="8"/>
        <v>0</v>
      </c>
      <c r="BJ96" s="17" t="s">
        <v>79</v>
      </c>
      <c r="BK96" s="139">
        <f t="shared" si="9"/>
        <v>0</v>
      </c>
      <c r="BL96" s="17" t="s">
        <v>159</v>
      </c>
      <c r="BM96" s="138" t="s">
        <v>341</v>
      </c>
    </row>
    <row r="97" spans="2:65" s="1" customFormat="1" ht="16.5" customHeight="1">
      <c r="B97" s="32"/>
      <c r="C97" s="127" t="s">
        <v>248</v>
      </c>
      <c r="D97" s="127" t="s">
        <v>154</v>
      </c>
      <c r="E97" s="128" t="s">
        <v>3172</v>
      </c>
      <c r="F97" s="129" t="s">
        <v>3173</v>
      </c>
      <c r="G97" s="130" t="s">
        <v>3142</v>
      </c>
      <c r="H97" s="131">
        <v>6</v>
      </c>
      <c r="I97" s="132"/>
      <c r="J97" s="133">
        <f t="shared" si="0"/>
        <v>0</v>
      </c>
      <c r="K97" s="129" t="s">
        <v>19</v>
      </c>
      <c r="L97" s="32"/>
      <c r="M97" s="134" t="s">
        <v>19</v>
      </c>
      <c r="N97" s="135" t="s">
        <v>42</v>
      </c>
      <c r="P97" s="136">
        <f t="shared" si="1"/>
        <v>0</v>
      </c>
      <c r="Q97" s="136">
        <v>0</v>
      </c>
      <c r="R97" s="136">
        <f t="shared" si="2"/>
        <v>0</v>
      </c>
      <c r="S97" s="136">
        <v>0</v>
      </c>
      <c r="T97" s="137">
        <f t="shared" si="3"/>
        <v>0</v>
      </c>
      <c r="AR97" s="138" t="s">
        <v>159</v>
      </c>
      <c r="AT97" s="138" t="s">
        <v>154</v>
      </c>
      <c r="AU97" s="138" t="s">
        <v>79</v>
      </c>
      <c r="AY97" s="17" t="s">
        <v>152</v>
      </c>
      <c r="BE97" s="139">
        <f t="shared" si="4"/>
        <v>0</v>
      </c>
      <c r="BF97" s="139">
        <f t="shared" si="5"/>
        <v>0</v>
      </c>
      <c r="BG97" s="139">
        <f t="shared" si="6"/>
        <v>0</v>
      </c>
      <c r="BH97" s="139">
        <f t="shared" si="7"/>
        <v>0</v>
      </c>
      <c r="BI97" s="139">
        <f t="shared" si="8"/>
        <v>0</v>
      </c>
      <c r="BJ97" s="17" t="s">
        <v>79</v>
      </c>
      <c r="BK97" s="139">
        <f t="shared" si="9"/>
        <v>0</v>
      </c>
      <c r="BL97" s="17" t="s">
        <v>159</v>
      </c>
      <c r="BM97" s="138" t="s">
        <v>357</v>
      </c>
    </row>
    <row r="98" spans="2:65" s="1" customFormat="1" ht="16.5" customHeight="1">
      <c r="B98" s="32"/>
      <c r="C98" s="127" t="s">
        <v>254</v>
      </c>
      <c r="D98" s="127" t="s">
        <v>154</v>
      </c>
      <c r="E98" s="128" t="s">
        <v>3174</v>
      </c>
      <c r="F98" s="129" t="s">
        <v>3175</v>
      </c>
      <c r="G98" s="130" t="s">
        <v>3142</v>
      </c>
      <c r="H98" s="131">
        <v>1</v>
      </c>
      <c r="I98" s="132"/>
      <c r="J98" s="133">
        <f t="shared" si="0"/>
        <v>0</v>
      </c>
      <c r="K98" s="129" t="s">
        <v>19</v>
      </c>
      <c r="L98" s="32"/>
      <c r="M98" s="134" t="s">
        <v>19</v>
      </c>
      <c r="N98" s="135" t="s">
        <v>42</v>
      </c>
      <c r="P98" s="136">
        <f t="shared" si="1"/>
        <v>0</v>
      </c>
      <c r="Q98" s="136">
        <v>0</v>
      </c>
      <c r="R98" s="136">
        <f t="shared" si="2"/>
        <v>0</v>
      </c>
      <c r="S98" s="136">
        <v>0</v>
      </c>
      <c r="T98" s="137">
        <f t="shared" si="3"/>
        <v>0</v>
      </c>
      <c r="AR98" s="138" t="s">
        <v>159</v>
      </c>
      <c r="AT98" s="138" t="s">
        <v>154</v>
      </c>
      <c r="AU98" s="138" t="s">
        <v>79</v>
      </c>
      <c r="AY98" s="17" t="s">
        <v>152</v>
      </c>
      <c r="BE98" s="139">
        <f t="shared" si="4"/>
        <v>0</v>
      </c>
      <c r="BF98" s="139">
        <f t="shared" si="5"/>
        <v>0</v>
      </c>
      <c r="BG98" s="139">
        <f t="shared" si="6"/>
        <v>0</v>
      </c>
      <c r="BH98" s="139">
        <f t="shared" si="7"/>
        <v>0</v>
      </c>
      <c r="BI98" s="139">
        <f t="shared" si="8"/>
        <v>0</v>
      </c>
      <c r="BJ98" s="17" t="s">
        <v>79</v>
      </c>
      <c r="BK98" s="139">
        <f t="shared" si="9"/>
        <v>0</v>
      </c>
      <c r="BL98" s="17" t="s">
        <v>159</v>
      </c>
      <c r="BM98" s="138" t="s">
        <v>370</v>
      </c>
    </row>
    <row r="99" spans="2:65" s="1" customFormat="1" ht="16.5" customHeight="1">
      <c r="B99" s="32"/>
      <c r="C99" s="127" t="s">
        <v>260</v>
      </c>
      <c r="D99" s="127" t="s">
        <v>154</v>
      </c>
      <c r="E99" s="128" t="s">
        <v>3176</v>
      </c>
      <c r="F99" s="129" t="s">
        <v>3177</v>
      </c>
      <c r="G99" s="130" t="s">
        <v>3142</v>
      </c>
      <c r="H99" s="131">
        <v>3</v>
      </c>
      <c r="I99" s="132"/>
      <c r="J99" s="133">
        <f t="shared" si="0"/>
        <v>0</v>
      </c>
      <c r="K99" s="129" t="s">
        <v>19</v>
      </c>
      <c r="L99" s="32"/>
      <c r="M99" s="134" t="s">
        <v>19</v>
      </c>
      <c r="N99" s="135" t="s">
        <v>42</v>
      </c>
      <c r="P99" s="136">
        <f t="shared" si="1"/>
        <v>0</v>
      </c>
      <c r="Q99" s="136">
        <v>0</v>
      </c>
      <c r="R99" s="136">
        <f t="shared" si="2"/>
        <v>0</v>
      </c>
      <c r="S99" s="136">
        <v>0</v>
      </c>
      <c r="T99" s="137">
        <f t="shared" si="3"/>
        <v>0</v>
      </c>
      <c r="AR99" s="138" t="s">
        <v>159</v>
      </c>
      <c r="AT99" s="138" t="s">
        <v>154</v>
      </c>
      <c r="AU99" s="138" t="s">
        <v>79</v>
      </c>
      <c r="AY99" s="17" t="s">
        <v>152</v>
      </c>
      <c r="BE99" s="139">
        <f t="shared" si="4"/>
        <v>0</v>
      </c>
      <c r="BF99" s="139">
        <f t="shared" si="5"/>
        <v>0</v>
      </c>
      <c r="BG99" s="139">
        <f t="shared" si="6"/>
        <v>0</v>
      </c>
      <c r="BH99" s="139">
        <f t="shared" si="7"/>
        <v>0</v>
      </c>
      <c r="BI99" s="139">
        <f t="shared" si="8"/>
        <v>0</v>
      </c>
      <c r="BJ99" s="17" t="s">
        <v>79</v>
      </c>
      <c r="BK99" s="139">
        <f t="shared" si="9"/>
        <v>0</v>
      </c>
      <c r="BL99" s="17" t="s">
        <v>159</v>
      </c>
      <c r="BM99" s="138" t="s">
        <v>384</v>
      </c>
    </row>
    <row r="100" spans="2:65" s="1" customFormat="1" ht="16.5" customHeight="1">
      <c r="B100" s="32"/>
      <c r="C100" s="127" t="s">
        <v>267</v>
      </c>
      <c r="D100" s="127" t="s">
        <v>154</v>
      </c>
      <c r="E100" s="128" t="s">
        <v>3178</v>
      </c>
      <c r="F100" s="129" t="s">
        <v>3179</v>
      </c>
      <c r="G100" s="130" t="s">
        <v>3142</v>
      </c>
      <c r="H100" s="131">
        <v>1</v>
      </c>
      <c r="I100" s="132"/>
      <c r="J100" s="133">
        <f t="shared" si="0"/>
        <v>0</v>
      </c>
      <c r="K100" s="129" t="s">
        <v>19</v>
      </c>
      <c r="L100" s="32"/>
      <c r="M100" s="134" t="s">
        <v>19</v>
      </c>
      <c r="N100" s="135" t="s">
        <v>42</v>
      </c>
      <c r="P100" s="136">
        <f t="shared" si="1"/>
        <v>0</v>
      </c>
      <c r="Q100" s="136">
        <v>0</v>
      </c>
      <c r="R100" s="136">
        <f t="shared" si="2"/>
        <v>0</v>
      </c>
      <c r="S100" s="136">
        <v>0</v>
      </c>
      <c r="T100" s="137">
        <f t="shared" si="3"/>
        <v>0</v>
      </c>
      <c r="AR100" s="138" t="s">
        <v>159</v>
      </c>
      <c r="AT100" s="138" t="s">
        <v>154</v>
      </c>
      <c r="AU100" s="138" t="s">
        <v>79</v>
      </c>
      <c r="AY100" s="17" t="s">
        <v>152</v>
      </c>
      <c r="BE100" s="139">
        <f t="shared" si="4"/>
        <v>0</v>
      </c>
      <c r="BF100" s="139">
        <f t="shared" si="5"/>
        <v>0</v>
      </c>
      <c r="BG100" s="139">
        <f t="shared" si="6"/>
        <v>0</v>
      </c>
      <c r="BH100" s="139">
        <f t="shared" si="7"/>
        <v>0</v>
      </c>
      <c r="BI100" s="139">
        <f t="shared" si="8"/>
        <v>0</v>
      </c>
      <c r="BJ100" s="17" t="s">
        <v>79</v>
      </c>
      <c r="BK100" s="139">
        <f t="shared" si="9"/>
        <v>0</v>
      </c>
      <c r="BL100" s="17" t="s">
        <v>159</v>
      </c>
      <c r="BM100" s="138" t="s">
        <v>398</v>
      </c>
    </row>
    <row r="101" spans="2:65" s="1" customFormat="1" ht="16.5" customHeight="1">
      <c r="B101" s="32"/>
      <c r="C101" s="127" t="s">
        <v>273</v>
      </c>
      <c r="D101" s="127" t="s">
        <v>154</v>
      </c>
      <c r="E101" s="128" t="s">
        <v>3180</v>
      </c>
      <c r="F101" s="129" t="s">
        <v>3181</v>
      </c>
      <c r="G101" s="130" t="s">
        <v>3142</v>
      </c>
      <c r="H101" s="131">
        <v>1</v>
      </c>
      <c r="I101" s="132"/>
      <c r="J101" s="133">
        <f t="shared" si="0"/>
        <v>0</v>
      </c>
      <c r="K101" s="129" t="s">
        <v>19</v>
      </c>
      <c r="L101" s="32"/>
      <c r="M101" s="134" t="s">
        <v>19</v>
      </c>
      <c r="N101" s="135" t="s">
        <v>42</v>
      </c>
      <c r="P101" s="136">
        <f t="shared" si="1"/>
        <v>0</v>
      </c>
      <c r="Q101" s="136">
        <v>0</v>
      </c>
      <c r="R101" s="136">
        <f t="shared" si="2"/>
        <v>0</v>
      </c>
      <c r="S101" s="136">
        <v>0</v>
      </c>
      <c r="T101" s="137">
        <f t="shared" si="3"/>
        <v>0</v>
      </c>
      <c r="AR101" s="138" t="s">
        <v>159</v>
      </c>
      <c r="AT101" s="138" t="s">
        <v>154</v>
      </c>
      <c r="AU101" s="138" t="s">
        <v>79</v>
      </c>
      <c r="AY101" s="17" t="s">
        <v>152</v>
      </c>
      <c r="BE101" s="139">
        <f t="shared" si="4"/>
        <v>0</v>
      </c>
      <c r="BF101" s="139">
        <f t="shared" si="5"/>
        <v>0</v>
      </c>
      <c r="BG101" s="139">
        <f t="shared" si="6"/>
        <v>0</v>
      </c>
      <c r="BH101" s="139">
        <f t="shared" si="7"/>
        <v>0</v>
      </c>
      <c r="BI101" s="139">
        <f t="shared" si="8"/>
        <v>0</v>
      </c>
      <c r="BJ101" s="17" t="s">
        <v>79</v>
      </c>
      <c r="BK101" s="139">
        <f t="shared" si="9"/>
        <v>0</v>
      </c>
      <c r="BL101" s="17" t="s">
        <v>159</v>
      </c>
      <c r="BM101" s="138" t="s">
        <v>412</v>
      </c>
    </row>
    <row r="102" spans="2:65" s="1" customFormat="1" ht="24.15" customHeight="1">
      <c r="B102" s="32"/>
      <c r="C102" s="127" t="s">
        <v>7</v>
      </c>
      <c r="D102" s="127" t="s">
        <v>154</v>
      </c>
      <c r="E102" s="128" t="s">
        <v>3182</v>
      </c>
      <c r="F102" s="129" t="s">
        <v>3183</v>
      </c>
      <c r="G102" s="130" t="s">
        <v>157</v>
      </c>
      <c r="H102" s="131">
        <v>4</v>
      </c>
      <c r="I102" s="132"/>
      <c r="J102" s="133">
        <f t="shared" si="0"/>
        <v>0</v>
      </c>
      <c r="K102" s="129" t="s">
        <v>19</v>
      </c>
      <c r="L102" s="32"/>
      <c r="M102" s="134" t="s">
        <v>19</v>
      </c>
      <c r="N102" s="135" t="s">
        <v>42</v>
      </c>
      <c r="P102" s="136">
        <f t="shared" si="1"/>
        <v>0</v>
      </c>
      <c r="Q102" s="136">
        <v>0</v>
      </c>
      <c r="R102" s="136">
        <f t="shared" si="2"/>
        <v>0</v>
      </c>
      <c r="S102" s="136">
        <v>0</v>
      </c>
      <c r="T102" s="137">
        <f t="shared" si="3"/>
        <v>0</v>
      </c>
      <c r="AR102" s="138" t="s">
        <v>159</v>
      </c>
      <c r="AT102" s="138" t="s">
        <v>154</v>
      </c>
      <c r="AU102" s="138" t="s">
        <v>79</v>
      </c>
      <c r="AY102" s="17" t="s">
        <v>152</v>
      </c>
      <c r="BE102" s="139">
        <f t="shared" si="4"/>
        <v>0</v>
      </c>
      <c r="BF102" s="139">
        <f t="shared" si="5"/>
        <v>0</v>
      </c>
      <c r="BG102" s="139">
        <f t="shared" si="6"/>
        <v>0</v>
      </c>
      <c r="BH102" s="139">
        <f t="shared" si="7"/>
        <v>0</v>
      </c>
      <c r="BI102" s="139">
        <f t="shared" si="8"/>
        <v>0</v>
      </c>
      <c r="BJ102" s="17" t="s">
        <v>79</v>
      </c>
      <c r="BK102" s="139">
        <f t="shared" si="9"/>
        <v>0</v>
      </c>
      <c r="BL102" s="17" t="s">
        <v>159</v>
      </c>
      <c r="BM102" s="138" t="s">
        <v>426</v>
      </c>
    </row>
    <row r="103" spans="2:65" s="1" customFormat="1" ht="16.5" customHeight="1">
      <c r="B103" s="32"/>
      <c r="C103" s="127" t="s">
        <v>287</v>
      </c>
      <c r="D103" s="127" t="s">
        <v>154</v>
      </c>
      <c r="E103" s="128" t="s">
        <v>3184</v>
      </c>
      <c r="F103" s="129" t="s">
        <v>3185</v>
      </c>
      <c r="G103" s="130" t="s">
        <v>2119</v>
      </c>
      <c r="H103" s="131">
        <v>1</v>
      </c>
      <c r="I103" s="132"/>
      <c r="J103" s="133">
        <f t="shared" si="0"/>
        <v>0</v>
      </c>
      <c r="K103" s="129" t="s">
        <v>19</v>
      </c>
      <c r="L103" s="32"/>
      <c r="M103" s="180" t="s">
        <v>19</v>
      </c>
      <c r="N103" s="181" t="s">
        <v>42</v>
      </c>
      <c r="O103" s="182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138" t="s">
        <v>159</v>
      </c>
      <c r="AT103" s="138" t="s">
        <v>154</v>
      </c>
      <c r="AU103" s="138" t="s">
        <v>79</v>
      </c>
      <c r="AY103" s="17" t="s">
        <v>152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7" t="s">
        <v>79</v>
      </c>
      <c r="BK103" s="139">
        <f t="shared" si="9"/>
        <v>0</v>
      </c>
      <c r="BL103" s="17" t="s">
        <v>159</v>
      </c>
      <c r="BM103" s="138" t="s">
        <v>438</v>
      </c>
    </row>
    <row r="104" spans="2:65" s="1" customFormat="1" ht="6.9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2"/>
    </row>
  </sheetData>
  <sheetProtection algorithmName="SHA-512" hashValue="oRUov8THYGdGEkrjuTGjeST1gG/K1YqPOO//AatBqVVZHbdOx5nLAKJaAYMytJD3uw7Trad9hGc6WZLdpuBlKA==" saltValue="rlnQWsIFjGKI/I5XtyT4jDxEEFjb6YXqCerbcPKJwzC18Jw2H2AG2UP8RxcwWGLhTZ8jEbm12ls9e6qFGxq2kg==" spinCount="100000" sheet="1" objects="1" scenarios="1" formatColumns="0" formatRows="0" autoFilter="0"/>
  <autoFilter ref="C79:K103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4"/>
  <sheetViews>
    <sheetView showGridLines="0" tabSelected="1" topLeftCell="A27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7" t="s">
        <v>93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" customHeight="1">
      <c r="B4" s="20"/>
      <c r="D4" s="21" t="s">
        <v>94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08" t="str">
        <f>'Rekapitulace stavby'!K6</f>
        <v>Stavební úprava pož. zbrojnice Kaznějov</v>
      </c>
      <c r="F7" s="309"/>
      <c r="G7" s="309"/>
      <c r="H7" s="309"/>
      <c r="L7" s="20"/>
    </row>
    <row r="8" spans="2:46" s="1" customFormat="1" ht="12" customHeight="1">
      <c r="B8" s="32"/>
      <c r="D8" s="27" t="s">
        <v>95</v>
      </c>
      <c r="L8" s="32"/>
    </row>
    <row r="9" spans="2:46" s="1" customFormat="1" ht="16.5" customHeight="1">
      <c r="B9" s="32"/>
      <c r="E9" s="298" t="s">
        <v>3186</v>
      </c>
      <c r="F9" s="307"/>
      <c r="G9" s="307"/>
      <c r="H9" s="307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2. 4. 2024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19</v>
      </c>
      <c r="L14" s="32"/>
    </row>
    <row r="15" spans="2:46" s="1" customFormat="1" ht="18" customHeight="1">
      <c r="B15" s="32"/>
      <c r="E15" s="25" t="s">
        <v>22</v>
      </c>
      <c r="I15" s="27" t="s">
        <v>28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10" t="str">
        <f>'Rekapitulace stavby'!E14</f>
        <v>Vyplň údaj</v>
      </c>
      <c r="F18" s="281"/>
      <c r="G18" s="281"/>
      <c r="H18" s="281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19</v>
      </c>
      <c r="L20" s="32"/>
    </row>
    <row r="21" spans="2:12" s="1" customFormat="1" ht="18" customHeight="1">
      <c r="B21" s="32"/>
      <c r="E21" s="25" t="s">
        <v>22</v>
      </c>
      <c r="I21" s="27" t="s">
        <v>28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19</v>
      </c>
      <c r="L23" s="32"/>
    </row>
    <row r="24" spans="2:12" s="1" customFormat="1" ht="18" customHeight="1">
      <c r="B24" s="32"/>
      <c r="E24" s="25" t="s">
        <v>22</v>
      </c>
      <c r="I24" s="27" t="s">
        <v>28</v>
      </c>
      <c r="J24" s="25" t="s">
        <v>19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95.25" customHeight="1">
      <c r="B27" s="86"/>
      <c r="E27" s="285" t="s">
        <v>3187</v>
      </c>
      <c r="F27" s="285"/>
      <c r="G27" s="285"/>
      <c r="H27" s="285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37</v>
      </c>
      <c r="J30" s="63">
        <f>ROUND(J87,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>
      <c r="B33" s="32"/>
      <c r="D33" s="52" t="s">
        <v>41</v>
      </c>
      <c r="E33" s="27" t="s">
        <v>42</v>
      </c>
      <c r="F33" s="88">
        <f>ROUND((SUM(BE87:BE193)),  2)</f>
        <v>0</v>
      </c>
      <c r="I33" s="89">
        <v>0.21</v>
      </c>
      <c r="J33" s="88">
        <f>ROUND(((SUM(BE87:BE193))*I33),  2)</f>
        <v>0</v>
      </c>
      <c r="L33" s="32"/>
    </row>
    <row r="34" spans="2:12" s="1" customFormat="1" ht="14.4" customHeight="1">
      <c r="B34" s="32"/>
      <c r="E34" s="27" t="s">
        <v>43</v>
      </c>
      <c r="F34" s="88">
        <f>ROUND((SUM(BF87:BF193)),  2)</f>
        <v>0</v>
      </c>
      <c r="I34" s="89">
        <v>0.12</v>
      </c>
      <c r="J34" s="88">
        <f>ROUND(((SUM(BF87:BF193))*I34),  2)</f>
        <v>0</v>
      </c>
      <c r="L34" s="32"/>
    </row>
    <row r="35" spans="2:12" s="1" customFormat="1" ht="14.4" hidden="1" customHeight="1">
      <c r="B35" s="32"/>
      <c r="E35" s="27" t="s">
        <v>44</v>
      </c>
      <c r="F35" s="88">
        <f>ROUND((SUM(BG87:BG193)),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45</v>
      </c>
      <c r="F36" s="88">
        <f>ROUND((SUM(BH87:BH193)),  2)</f>
        <v>0</v>
      </c>
      <c r="I36" s="89">
        <v>0.12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46</v>
      </c>
      <c r="F37" s="88">
        <f>ROUND((SUM(BI87:BI193)),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47</v>
      </c>
      <c r="E39" s="54"/>
      <c r="F39" s="54"/>
      <c r="G39" s="92" t="s">
        <v>48</v>
      </c>
      <c r="H39" s="93" t="s">
        <v>49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98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08" t="str">
        <f>E7</f>
        <v>Stavební úprava pož. zbrojnice Kaznějov</v>
      </c>
      <c r="F48" s="309"/>
      <c r="G48" s="309"/>
      <c r="H48" s="309"/>
      <c r="L48" s="32"/>
    </row>
    <row r="49" spans="2:47" s="1" customFormat="1" ht="12" customHeight="1">
      <c r="B49" s="32"/>
      <c r="C49" s="27" t="s">
        <v>95</v>
      </c>
      <c r="L49" s="32"/>
    </row>
    <row r="50" spans="2:47" s="1" customFormat="1" ht="16.5" customHeight="1">
      <c r="B50" s="32"/>
      <c r="E50" s="298" t="str">
        <f>E9</f>
        <v>D.1.7. - D.1.7. Elektro NN + hromosvod</v>
      </c>
      <c r="F50" s="307"/>
      <c r="G50" s="307"/>
      <c r="H50" s="307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2. 4. 2024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 xml:space="preserve"> </v>
      </c>
      <c r="I54" s="27" t="s">
        <v>31</v>
      </c>
      <c r="J54" s="30" t="str">
        <f>E21</f>
        <v xml:space="preserve"> 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99</v>
      </c>
      <c r="D57" s="90"/>
      <c r="E57" s="90"/>
      <c r="F57" s="90"/>
      <c r="G57" s="90"/>
      <c r="H57" s="90"/>
      <c r="I57" s="90"/>
      <c r="J57" s="97" t="s">
        <v>100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69</v>
      </c>
      <c r="J59" s="63">
        <f>J87</f>
        <v>0</v>
      </c>
      <c r="L59" s="32"/>
      <c r="AU59" s="17" t="s">
        <v>101</v>
      </c>
    </row>
    <row r="60" spans="2:47" s="8" customFormat="1" ht="24.9" customHeight="1">
      <c r="B60" s="99"/>
      <c r="D60" s="100" t="s">
        <v>102</v>
      </c>
      <c r="E60" s="101"/>
      <c r="F60" s="101"/>
      <c r="G60" s="101"/>
      <c r="H60" s="101"/>
      <c r="I60" s="101"/>
      <c r="J60" s="102">
        <f>J88</f>
        <v>0</v>
      </c>
      <c r="L60" s="99"/>
    </row>
    <row r="61" spans="2:47" s="9" customFormat="1" ht="19.95" customHeight="1">
      <c r="B61" s="103"/>
      <c r="D61" s="104" t="s">
        <v>3188</v>
      </c>
      <c r="E61" s="105"/>
      <c r="F61" s="105"/>
      <c r="G61" s="105"/>
      <c r="H61" s="105"/>
      <c r="I61" s="105"/>
      <c r="J61" s="106">
        <f>J91</f>
        <v>0</v>
      </c>
      <c r="L61" s="103"/>
    </row>
    <row r="62" spans="2:47" s="8" customFormat="1" ht="24.9" customHeight="1">
      <c r="B62" s="99"/>
      <c r="D62" s="100" t="s">
        <v>112</v>
      </c>
      <c r="E62" s="101"/>
      <c r="F62" s="101"/>
      <c r="G62" s="101"/>
      <c r="H62" s="101"/>
      <c r="I62" s="101"/>
      <c r="J62" s="102">
        <f>J94</f>
        <v>0</v>
      </c>
      <c r="L62" s="99"/>
    </row>
    <row r="63" spans="2:47" s="9" customFormat="1" ht="19.95" customHeight="1">
      <c r="B63" s="103"/>
      <c r="D63" s="104" t="s">
        <v>3189</v>
      </c>
      <c r="E63" s="105"/>
      <c r="F63" s="105"/>
      <c r="G63" s="105"/>
      <c r="H63" s="105"/>
      <c r="I63" s="105"/>
      <c r="J63" s="106">
        <f>J95</f>
        <v>0</v>
      </c>
      <c r="L63" s="103"/>
    </row>
    <row r="64" spans="2:47" s="9" customFormat="1" ht="19.95" customHeight="1">
      <c r="B64" s="103"/>
      <c r="D64" s="104" t="s">
        <v>3190</v>
      </c>
      <c r="E64" s="105"/>
      <c r="F64" s="105"/>
      <c r="G64" s="105"/>
      <c r="H64" s="105"/>
      <c r="I64" s="105"/>
      <c r="J64" s="106">
        <f>J98</f>
        <v>0</v>
      </c>
      <c r="L64" s="103"/>
    </row>
    <row r="65" spans="2:12" s="8" customFormat="1" ht="24.9" customHeight="1">
      <c r="B65" s="99"/>
      <c r="D65" s="100" t="s">
        <v>130</v>
      </c>
      <c r="E65" s="101"/>
      <c r="F65" s="101"/>
      <c r="G65" s="101"/>
      <c r="H65" s="101"/>
      <c r="I65" s="101"/>
      <c r="J65" s="102">
        <f>J100</f>
        <v>0</v>
      </c>
      <c r="L65" s="99"/>
    </row>
    <row r="66" spans="2:12" s="9" customFormat="1" ht="19.95" customHeight="1">
      <c r="B66" s="103"/>
      <c r="D66" s="104" t="s">
        <v>131</v>
      </c>
      <c r="E66" s="105"/>
      <c r="F66" s="105"/>
      <c r="G66" s="105"/>
      <c r="H66" s="105"/>
      <c r="I66" s="105"/>
      <c r="J66" s="106">
        <f>J101</f>
        <v>0</v>
      </c>
      <c r="L66" s="103"/>
    </row>
    <row r="67" spans="2:12" s="9" customFormat="1" ht="19.95" customHeight="1">
      <c r="B67" s="103"/>
      <c r="D67" s="104" t="s">
        <v>3191</v>
      </c>
      <c r="E67" s="105"/>
      <c r="F67" s="105"/>
      <c r="G67" s="105"/>
      <c r="H67" s="105"/>
      <c r="I67" s="105"/>
      <c r="J67" s="106">
        <f>J186</f>
        <v>0</v>
      </c>
      <c r="L67" s="103"/>
    </row>
    <row r="68" spans="2:12" s="1" customFormat="1" ht="21.75" customHeight="1">
      <c r="B68" s="32"/>
      <c r="L68" s="32"/>
    </row>
    <row r="69" spans="2:12" s="1" customFormat="1" ht="6.9" customHeight="1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" customHeight="1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" customHeight="1">
      <c r="B74" s="32"/>
      <c r="C74" s="21" t="s">
        <v>137</v>
      </c>
      <c r="L74" s="32"/>
    </row>
    <row r="75" spans="2:12" s="1" customFormat="1" ht="6.9" customHeight="1">
      <c r="B75" s="32"/>
      <c r="L75" s="32"/>
    </row>
    <row r="76" spans="2:12" s="1" customFormat="1" ht="12" customHeight="1">
      <c r="B76" s="32"/>
      <c r="C76" s="27" t="s">
        <v>16</v>
      </c>
      <c r="L76" s="32"/>
    </row>
    <row r="77" spans="2:12" s="1" customFormat="1" ht="16.5" customHeight="1">
      <c r="B77" s="32"/>
      <c r="E77" s="308" t="str">
        <f>E7</f>
        <v>Stavební úprava pož. zbrojnice Kaznějov</v>
      </c>
      <c r="F77" s="309"/>
      <c r="G77" s="309"/>
      <c r="H77" s="309"/>
      <c r="L77" s="32"/>
    </row>
    <row r="78" spans="2:12" s="1" customFormat="1" ht="12" customHeight="1">
      <c r="B78" s="32"/>
      <c r="C78" s="27" t="s">
        <v>95</v>
      </c>
      <c r="L78" s="32"/>
    </row>
    <row r="79" spans="2:12" s="1" customFormat="1" ht="16.5" customHeight="1">
      <c r="B79" s="32"/>
      <c r="E79" s="298" t="str">
        <f>E9</f>
        <v>D.1.7. - D.1.7. Elektro NN + hromosvod</v>
      </c>
      <c r="F79" s="307"/>
      <c r="G79" s="307"/>
      <c r="H79" s="307"/>
      <c r="L79" s="32"/>
    </row>
    <row r="80" spans="2:12" s="1" customFormat="1" ht="6.9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F12</f>
        <v xml:space="preserve"> </v>
      </c>
      <c r="I81" s="27" t="s">
        <v>23</v>
      </c>
      <c r="J81" s="49" t="str">
        <f>IF(J12="","",J12)</f>
        <v>2. 4. 2024</v>
      </c>
      <c r="L81" s="32"/>
    </row>
    <row r="82" spans="2:65" s="1" customFormat="1" ht="6.9" customHeight="1">
      <c r="B82" s="32"/>
      <c r="L82" s="32"/>
    </row>
    <row r="83" spans="2:65" s="1" customFormat="1" ht="15.15" customHeight="1">
      <c r="B83" s="32"/>
      <c r="C83" s="27" t="s">
        <v>25</v>
      </c>
      <c r="F83" s="25" t="str">
        <f>E15</f>
        <v xml:space="preserve"> </v>
      </c>
      <c r="I83" s="27" t="s">
        <v>31</v>
      </c>
      <c r="J83" s="30" t="str">
        <f>E21</f>
        <v xml:space="preserve"> </v>
      </c>
      <c r="L83" s="32"/>
    </row>
    <row r="84" spans="2:65" s="1" customFormat="1" ht="15.15" customHeight="1">
      <c r="B84" s="32"/>
      <c r="C84" s="27" t="s">
        <v>29</v>
      </c>
      <c r="F84" s="25" t="str">
        <f>IF(E18="","",E18)</f>
        <v>Vyplň údaj</v>
      </c>
      <c r="I84" s="27" t="s">
        <v>34</v>
      </c>
      <c r="J84" s="30" t="str">
        <f>E24</f>
        <v xml:space="preserve"> 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07"/>
      <c r="C86" s="108" t="s">
        <v>138</v>
      </c>
      <c r="D86" s="109" t="s">
        <v>56</v>
      </c>
      <c r="E86" s="109" t="s">
        <v>52</v>
      </c>
      <c r="F86" s="109" t="s">
        <v>53</v>
      </c>
      <c r="G86" s="109" t="s">
        <v>139</v>
      </c>
      <c r="H86" s="109" t="s">
        <v>140</v>
      </c>
      <c r="I86" s="109" t="s">
        <v>141</v>
      </c>
      <c r="J86" s="109" t="s">
        <v>100</v>
      </c>
      <c r="K86" s="110" t="s">
        <v>142</v>
      </c>
      <c r="L86" s="107"/>
      <c r="M86" s="56" t="s">
        <v>19</v>
      </c>
      <c r="N86" s="57" t="s">
        <v>41</v>
      </c>
      <c r="O86" s="57" t="s">
        <v>143</v>
      </c>
      <c r="P86" s="57" t="s">
        <v>144</v>
      </c>
      <c r="Q86" s="57" t="s">
        <v>145</v>
      </c>
      <c r="R86" s="57" t="s">
        <v>146</v>
      </c>
      <c r="S86" s="57" t="s">
        <v>147</v>
      </c>
      <c r="T86" s="58" t="s">
        <v>148</v>
      </c>
    </row>
    <row r="87" spans="2:65" s="1" customFormat="1" ht="22.8" customHeight="1">
      <c r="B87" s="32"/>
      <c r="C87" s="61" t="s">
        <v>149</v>
      </c>
      <c r="J87" s="111">
        <f>BK87</f>
        <v>0</v>
      </c>
      <c r="L87" s="32"/>
      <c r="M87" s="59"/>
      <c r="N87" s="50"/>
      <c r="O87" s="50"/>
      <c r="P87" s="112">
        <f>P88+P94+P100</f>
        <v>0</v>
      </c>
      <c r="Q87" s="50"/>
      <c r="R87" s="112">
        <f>R88+R94+R100</f>
        <v>0.67549999999999999</v>
      </c>
      <c r="S87" s="50"/>
      <c r="T87" s="113">
        <f>T88+T94+T100</f>
        <v>0.43</v>
      </c>
      <c r="AT87" s="17" t="s">
        <v>70</v>
      </c>
      <c r="AU87" s="17" t="s">
        <v>101</v>
      </c>
      <c r="BK87" s="114">
        <f>BK88+BK94+BK100</f>
        <v>0</v>
      </c>
    </row>
    <row r="88" spans="2:65" s="11" customFormat="1" ht="25.95" customHeight="1">
      <c r="B88" s="115"/>
      <c r="D88" s="116" t="s">
        <v>70</v>
      </c>
      <c r="E88" s="117" t="s">
        <v>150</v>
      </c>
      <c r="F88" s="117" t="s">
        <v>151</v>
      </c>
      <c r="I88" s="118"/>
      <c r="J88" s="119">
        <f>BK88</f>
        <v>0</v>
      </c>
      <c r="L88" s="115"/>
      <c r="M88" s="120"/>
      <c r="P88" s="121">
        <f>P89+P90+P91</f>
        <v>0</v>
      </c>
      <c r="R88" s="121">
        <f>R89+R90+R91</f>
        <v>0</v>
      </c>
      <c r="T88" s="122">
        <f>T89+T90+T91</f>
        <v>0.43</v>
      </c>
      <c r="AR88" s="116" t="s">
        <v>79</v>
      </c>
      <c r="AT88" s="123" t="s">
        <v>70</v>
      </c>
      <c r="AU88" s="123" t="s">
        <v>71</v>
      </c>
      <c r="AY88" s="116" t="s">
        <v>152</v>
      </c>
      <c r="BK88" s="124">
        <f>BK89+BK90+BK91</f>
        <v>0</v>
      </c>
    </row>
    <row r="89" spans="2:65" s="1" customFormat="1" ht="16.5" customHeight="1">
      <c r="B89" s="32"/>
      <c r="C89" s="127" t="s">
        <v>79</v>
      </c>
      <c r="D89" s="127" t="s">
        <v>154</v>
      </c>
      <c r="E89" s="128" t="s">
        <v>3192</v>
      </c>
      <c r="F89" s="129" t="s">
        <v>3193</v>
      </c>
      <c r="G89" s="130" t="s">
        <v>3117</v>
      </c>
      <c r="H89" s="131">
        <v>10</v>
      </c>
      <c r="I89" s="132"/>
      <c r="J89" s="133">
        <f>ROUND(I89*H89,2)</f>
        <v>0</v>
      </c>
      <c r="K89" s="129" t="s">
        <v>19</v>
      </c>
      <c r="L89" s="32"/>
      <c r="M89" s="134" t="s">
        <v>19</v>
      </c>
      <c r="N89" s="135" t="s">
        <v>42</v>
      </c>
      <c r="P89" s="136">
        <f>O89*H89</f>
        <v>0</v>
      </c>
      <c r="Q89" s="136">
        <v>0</v>
      </c>
      <c r="R89" s="136">
        <f>Q89*H89</f>
        <v>0</v>
      </c>
      <c r="S89" s="136">
        <v>5.0000000000000001E-3</v>
      </c>
      <c r="T89" s="137">
        <f>S89*H89</f>
        <v>0.05</v>
      </c>
      <c r="AR89" s="138" t="s">
        <v>159</v>
      </c>
      <c r="AT89" s="138" t="s">
        <v>154</v>
      </c>
      <c r="AU89" s="138" t="s">
        <v>79</v>
      </c>
      <c r="AY89" s="17" t="s">
        <v>152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7" t="s">
        <v>79</v>
      </c>
      <c r="BK89" s="139">
        <f>ROUND(I89*H89,2)</f>
        <v>0</v>
      </c>
      <c r="BL89" s="17" t="s">
        <v>159</v>
      </c>
      <c r="BM89" s="138" t="s">
        <v>3194</v>
      </c>
    </row>
    <row r="90" spans="2:65" s="1" customFormat="1" ht="16.5" customHeight="1">
      <c r="B90" s="32"/>
      <c r="C90" s="127" t="s">
        <v>81</v>
      </c>
      <c r="D90" s="127" t="s">
        <v>154</v>
      </c>
      <c r="E90" s="128" t="s">
        <v>3195</v>
      </c>
      <c r="F90" s="129" t="s">
        <v>3196</v>
      </c>
      <c r="G90" s="130" t="s">
        <v>3117</v>
      </c>
      <c r="H90" s="131">
        <v>15</v>
      </c>
      <c r="I90" s="132"/>
      <c r="J90" s="133">
        <f>ROUND(I90*H90,2)</f>
        <v>0</v>
      </c>
      <c r="K90" s="129" t="s">
        <v>19</v>
      </c>
      <c r="L90" s="32"/>
      <c r="M90" s="134" t="s">
        <v>19</v>
      </c>
      <c r="N90" s="135" t="s">
        <v>42</v>
      </c>
      <c r="P90" s="136">
        <f>O90*H90</f>
        <v>0</v>
      </c>
      <c r="Q90" s="136">
        <v>0</v>
      </c>
      <c r="R90" s="136">
        <f>Q90*H90</f>
        <v>0</v>
      </c>
      <c r="S90" s="136">
        <v>5.0000000000000001E-3</v>
      </c>
      <c r="T90" s="137">
        <f>S90*H90</f>
        <v>7.4999999999999997E-2</v>
      </c>
      <c r="AR90" s="138" t="s">
        <v>159</v>
      </c>
      <c r="AT90" s="138" t="s">
        <v>154</v>
      </c>
      <c r="AU90" s="138" t="s">
        <v>79</v>
      </c>
      <c r="AY90" s="17" t="s">
        <v>152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79</v>
      </c>
      <c r="BK90" s="139">
        <f>ROUND(I90*H90,2)</f>
        <v>0</v>
      </c>
      <c r="BL90" s="17" t="s">
        <v>159</v>
      </c>
      <c r="BM90" s="138" t="s">
        <v>3197</v>
      </c>
    </row>
    <row r="91" spans="2:65" s="11" customFormat="1" ht="22.8" customHeight="1">
      <c r="B91" s="115"/>
      <c r="D91" s="116" t="s">
        <v>70</v>
      </c>
      <c r="E91" s="125" t="s">
        <v>70</v>
      </c>
      <c r="F91" s="125" t="s">
        <v>3198</v>
      </c>
      <c r="I91" s="118"/>
      <c r="J91" s="126">
        <f>BK91</f>
        <v>0</v>
      </c>
      <c r="L91" s="115"/>
      <c r="M91" s="120"/>
      <c r="P91" s="121">
        <f>SUM(P92:P93)</f>
        <v>0</v>
      </c>
      <c r="R91" s="121">
        <f>SUM(R92:R93)</f>
        <v>0</v>
      </c>
      <c r="T91" s="122">
        <f>SUM(T92:T93)</f>
        <v>0.30499999999999999</v>
      </c>
      <c r="AR91" s="116" t="s">
        <v>79</v>
      </c>
      <c r="AT91" s="123" t="s">
        <v>70</v>
      </c>
      <c r="AU91" s="123" t="s">
        <v>79</v>
      </c>
      <c r="AY91" s="116" t="s">
        <v>152</v>
      </c>
      <c r="BK91" s="124">
        <f>SUM(BK92:BK93)</f>
        <v>0</v>
      </c>
    </row>
    <row r="92" spans="2:65" s="1" customFormat="1" ht="16.5" customHeight="1">
      <c r="B92" s="32"/>
      <c r="C92" s="127" t="s">
        <v>170</v>
      </c>
      <c r="D92" s="127" t="s">
        <v>154</v>
      </c>
      <c r="E92" s="128" t="s">
        <v>3199</v>
      </c>
      <c r="F92" s="129" t="s">
        <v>3200</v>
      </c>
      <c r="G92" s="130" t="s">
        <v>3117</v>
      </c>
      <c r="H92" s="131">
        <v>60</v>
      </c>
      <c r="I92" s="132"/>
      <c r="J92" s="133">
        <f>ROUND(I92*H92,2)</f>
        <v>0</v>
      </c>
      <c r="K92" s="129" t="s">
        <v>19</v>
      </c>
      <c r="L92" s="32"/>
      <c r="M92" s="134" t="s">
        <v>19</v>
      </c>
      <c r="N92" s="135" t="s">
        <v>42</v>
      </c>
      <c r="P92" s="136">
        <f>O92*H92</f>
        <v>0</v>
      </c>
      <c r="Q92" s="136">
        <v>0</v>
      </c>
      <c r="R92" s="136">
        <f>Q92*H92</f>
        <v>0</v>
      </c>
      <c r="S92" s="136">
        <v>5.0000000000000001E-3</v>
      </c>
      <c r="T92" s="137">
        <f>S92*H92</f>
        <v>0.3</v>
      </c>
      <c r="AR92" s="138" t="s">
        <v>159</v>
      </c>
      <c r="AT92" s="138" t="s">
        <v>154</v>
      </c>
      <c r="AU92" s="138" t="s">
        <v>81</v>
      </c>
      <c r="AY92" s="17" t="s">
        <v>152</v>
      </c>
      <c r="BE92" s="139">
        <f>IF(N92="základní",J92,0)</f>
        <v>0</v>
      </c>
      <c r="BF92" s="139">
        <f>IF(N92="snížená",J92,0)</f>
        <v>0</v>
      </c>
      <c r="BG92" s="139">
        <f>IF(N92="zákl. přenesená",J92,0)</f>
        <v>0</v>
      </c>
      <c r="BH92" s="139">
        <f>IF(N92="sníž. přenesená",J92,0)</f>
        <v>0</v>
      </c>
      <c r="BI92" s="139">
        <f>IF(N92="nulová",J92,0)</f>
        <v>0</v>
      </c>
      <c r="BJ92" s="17" t="s">
        <v>79</v>
      </c>
      <c r="BK92" s="139">
        <f>ROUND(I92*H92,2)</f>
        <v>0</v>
      </c>
      <c r="BL92" s="17" t="s">
        <v>159</v>
      </c>
      <c r="BM92" s="138" t="s">
        <v>3201</v>
      </c>
    </row>
    <row r="93" spans="2:65" s="1" customFormat="1" ht="24.15" customHeight="1">
      <c r="B93" s="32"/>
      <c r="C93" s="127" t="s">
        <v>159</v>
      </c>
      <c r="D93" s="127" t="s">
        <v>154</v>
      </c>
      <c r="E93" s="128" t="s">
        <v>3202</v>
      </c>
      <c r="F93" s="129" t="s">
        <v>3203</v>
      </c>
      <c r="G93" s="130" t="s">
        <v>3204</v>
      </c>
      <c r="H93" s="131">
        <v>1</v>
      </c>
      <c r="I93" s="132"/>
      <c r="J93" s="133">
        <f>ROUND(I93*H93,2)</f>
        <v>0</v>
      </c>
      <c r="K93" s="129" t="s">
        <v>19</v>
      </c>
      <c r="L93" s="32"/>
      <c r="M93" s="134" t="s">
        <v>19</v>
      </c>
      <c r="N93" s="135" t="s">
        <v>42</v>
      </c>
      <c r="P93" s="136">
        <f>O93*H93</f>
        <v>0</v>
      </c>
      <c r="Q93" s="136">
        <v>0</v>
      </c>
      <c r="R93" s="136">
        <f>Q93*H93</f>
        <v>0</v>
      </c>
      <c r="S93" s="136">
        <v>5.0000000000000001E-3</v>
      </c>
      <c r="T93" s="137">
        <f>S93*H93</f>
        <v>5.0000000000000001E-3</v>
      </c>
      <c r="AR93" s="138" t="s">
        <v>159</v>
      </c>
      <c r="AT93" s="138" t="s">
        <v>154</v>
      </c>
      <c r="AU93" s="138" t="s">
        <v>81</v>
      </c>
      <c r="AY93" s="17" t="s">
        <v>152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79</v>
      </c>
      <c r="BK93" s="139">
        <f>ROUND(I93*H93,2)</f>
        <v>0</v>
      </c>
      <c r="BL93" s="17" t="s">
        <v>159</v>
      </c>
      <c r="BM93" s="138" t="s">
        <v>3205</v>
      </c>
    </row>
    <row r="94" spans="2:65" s="11" customFormat="1" ht="25.95" customHeight="1">
      <c r="B94" s="115"/>
      <c r="D94" s="116" t="s">
        <v>70</v>
      </c>
      <c r="E94" s="117" t="s">
        <v>1192</v>
      </c>
      <c r="F94" s="117" t="s">
        <v>1193</v>
      </c>
      <c r="I94" s="118"/>
      <c r="J94" s="119">
        <f>BK94</f>
        <v>0</v>
      </c>
      <c r="L94" s="115"/>
      <c r="M94" s="120"/>
      <c r="P94" s="121">
        <f>P95+P98</f>
        <v>0</v>
      </c>
      <c r="R94" s="121">
        <f>R95+R98</f>
        <v>0</v>
      </c>
      <c r="T94" s="122">
        <f>T95+T98</f>
        <v>0</v>
      </c>
      <c r="AR94" s="116" t="s">
        <v>81</v>
      </c>
      <c r="AT94" s="123" t="s">
        <v>70</v>
      </c>
      <c r="AU94" s="123" t="s">
        <v>71</v>
      </c>
      <c r="AY94" s="116" t="s">
        <v>152</v>
      </c>
      <c r="BK94" s="124">
        <f>BK95+BK98</f>
        <v>0</v>
      </c>
    </row>
    <row r="95" spans="2:65" s="11" customFormat="1" ht="22.8" customHeight="1">
      <c r="B95" s="115"/>
      <c r="D95" s="116" t="s">
        <v>70</v>
      </c>
      <c r="E95" s="125" t="s">
        <v>3206</v>
      </c>
      <c r="F95" s="125" t="s">
        <v>3207</v>
      </c>
      <c r="I95" s="118"/>
      <c r="J95" s="126">
        <f>BK95</f>
        <v>0</v>
      </c>
      <c r="L95" s="115"/>
      <c r="M95" s="120"/>
      <c r="P95" s="121">
        <f>SUM(P96:P97)</f>
        <v>0</v>
      </c>
      <c r="R95" s="121">
        <f>SUM(R96:R97)</f>
        <v>0</v>
      </c>
      <c r="T95" s="122">
        <f>SUM(T96:T97)</f>
        <v>0</v>
      </c>
      <c r="AR95" s="116" t="s">
        <v>81</v>
      </c>
      <c r="AT95" s="123" t="s">
        <v>70</v>
      </c>
      <c r="AU95" s="123" t="s">
        <v>79</v>
      </c>
      <c r="AY95" s="116" t="s">
        <v>152</v>
      </c>
      <c r="BK95" s="124">
        <f>SUM(BK96:BK97)</f>
        <v>0</v>
      </c>
    </row>
    <row r="96" spans="2:65" s="1" customFormat="1" ht="24.15" customHeight="1">
      <c r="B96" s="32"/>
      <c r="C96" s="127" t="s">
        <v>182</v>
      </c>
      <c r="D96" s="127" t="s">
        <v>154</v>
      </c>
      <c r="E96" s="128" t="s">
        <v>3208</v>
      </c>
      <c r="F96" s="129" t="s">
        <v>3209</v>
      </c>
      <c r="G96" s="130" t="s">
        <v>284</v>
      </c>
      <c r="H96" s="131">
        <v>1</v>
      </c>
      <c r="I96" s="132"/>
      <c r="J96" s="133">
        <f>ROUND(I96*H96,2)</f>
        <v>0</v>
      </c>
      <c r="K96" s="129" t="s">
        <v>19</v>
      </c>
      <c r="L96" s="32"/>
      <c r="M96" s="134" t="s">
        <v>19</v>
      </c>
      <c r="N96" s="135" t="s">
        <v>42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248</v>
      </c>
      <c r="AT96" s="138" t="s">
        <v>154</v>
      </c>
      <c r="AU96" s="138" t="s">
        <v>81</v>
      </c>
      <c r="AY96" s="17" t="s">
        <v>152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79</v>
      </c>
      <c r="BK96" s="139">
        <f>ROUND(I96*H96,2)</f>
        <v>0</v>
      </c>
      <c r="BL96" s="17" t="s">
        <v>248</v>
      </c>
      <c r="BM96" s="138" t="s">
        <v>3210</v>
      </c>
    </row>
    <row r="97" spans="2:65" s="1" customFormat="1" ht="16.5" customHeight="1">
      <c r="B97" s="32"/>
      <c r="C97" s="127" t="s">
        <v>188</v>
      </c>
      <c r="D97" s="127" t="s">
        <v>154</v>
      </c>
      <c r="E97" s="128" t="s">
        <v>3211</v>
      </c>
      <c r="F97" s="129" t="s">
        <v>3212</v>
      </c>
      <c r="G97" s="130" t="s">
        <v>284</v>
      </c>
      <c r="H97" s="131">
        <v>1</v>
      </c>
      <c r="I97" s="132"/>
      <c r="J97" s="133">
        <f>ROUND(I97*H97,2)</f>
        <v>0</v>
      </c>
      <c r="K97" s="129" t="s">
        <v>19</v>
      </c>
      <c r="L97" s="32"/>
      <c r="M97" s="134" t="s">
        <v>19</v>
      </c>
      <c r="N97" s="135" t="s">
        <v>42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248</v>
      </c>
      <c r="AT97" s="138" t="s">
        <v>154</v>
      </c>
      <c r="AU97" s="138" t="s">
        <v>81</v>
      </c>
      <c r="AY97" s="17" t="s">
        <v>152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7" t="s">
        <v>79</v>
      </c>
      <c r="BK97" s="139">
        <f>ROUND(I97*H97,2)</f>
        <v>0</v>
      </c>
      <c r="BL97" s="17" t="s">
        <v>248</v>
      </c>
      <c r="BM97" s="138" t="s">
        <v>3213</v>
      </c>
    </row>
    <row r="98" spans="2:65" s="11" customFormat="1" ht="22.8" customHeight="1">
      <c r="B98" s="115"/>
      <c r="D98" s="116" t="s">
        <v>70</v>
      </c>
      <c r="E98" s="125" t="s">
        <v>3214</v>
      </c>
      <c r="F98" s="125" t="s">
        <v>3215</v>
      </c>
      <c r="I98" s="118"/>
      <c r="J98" s="126">
        <f>BK98</f>
        <v>0</v>
      </c>
      <c r="L98" s="115"/>
      <c r="M98" s="120"/>
      <c r="P98" s="121">
        <f>P99</f>
        <v>0</v>
      </c>
      <c r="R98" s="121">
        <f>R99</f>
        <v>0</v>
      </c>
      <c r="T98" s="122">
        <f>T99</f>
        <v>0</v>
      </c>
      <c r="AR98" s="116" t="s">
        <v>81</v>
      </c>
      <c r="AT98" s="123" t="s">
        <v>70</v>
      </c>
      <c r="AU98" s="123" t="s">
        <v>79</v>
      </c>
      <c r="AY98" s="116" t="s">
        <v>152</v>
      </c>
      <c r="BK98" s="124">
        <f>BK99</f>
        <v>0</v>
      </c>
    </row>
    <row r="99" spans="2:65" s="1" customFormat="1" ht="16.5" customHeight="1">
      <c r="B99" s="32"/>
      <c r="C99" s="127" t="s">
        <v>194</v>
      </c>
      <c r="D99" s="127" t="s">
        <v>154</v>
      </c>
      <c r="E99" s="128" t="s">
        <v>3216</v>
      </c>
      <c r="F99" s="129" t="s">
        <v>3217</v>
      </c>
      <c r="G99" s="130" t="s">
        <v>1335</v>
      </c>
      <c r="H99" s="131">
        <v>5</v>
      </c>
      <c r="I99" s="132"/>
      <c r="J99" s="133">
        <f>ROUND(I99*H99,2)</f>
        <v>0</v>
      </c>
      <c r="K99" s="129" t="s">
        <v>19</v>
      </c>
      <c r="L99" s="32"/>
      <c r="M99" s="134" t="s">
        <v>19</v>
      </c>
      <c r="N99" s="135" t="s">
        <v>42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248</v>
      </c>
      <c r="AT99" s="138" t="s">
        <v>154</v>
      </c>
      <c r="AU99" s="138" t="s">
        <v>81</v>
      </c>
      <c r="AY99" s="17" t="s">
        <v>152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79</v>
      </c>
      <c r="BK99" s="139">
        <f>ROUND(I99*H99,2)</f>
        <v>0</v>
      </c>
      <c r="BL99" s="17" t="s">
        <v>248</v>
      </c>
      <c r="BM99" s="138" t="s">
        <v>3218</v>
      </c>
    </row>
    <row r="100" spans="2:65" s="11" customFormat="1" ht="25.95" customHeight="1">
      <c r="B100" s="115"/>
      <c r="D100" s="116" t="s">
        <v>70</v>
      </c>
      <c r="E100" s="117" t="s">
        <v>301</v>
      </c>
      <c r="F100" s="117" t="s">
        <v>2403</v>
      </c>
      <c r="I100" s="118"/>
      <c r="J100" s="119">
        <f>BK100</f>
        <v>0</v>
      </c>
      <c r="L100" s="115"/>
      <c r="M100" s="120"/>
      <c r="P100" s="121">
        <f>P101+P186</f>
        <v>0</v>
      </c>
      <c r="R100" s="121">
        <f>R101+R186</f>
        <v>0.67549999999999999</v>
      </c>
      <c r="T100" s="122">
        <f>T101+T186</f>
        <v>0</v>
      </c>
      <c r="AR100" s="116" t="s">
        <v>170</v>
      </c>
      <c r="AT100" s="123" t="s">
        <v>70</v>
      </c>
      <c r="AU100" s="123" t="s">
        <v>71</v>
      </c>
      <c r="AY100" s="116" t="s">
        <v>152</v>
      </c>
      <c r="BK100" s="124">
        <f>BK101+BK186</f>
        <v>0</v>
      </c>
    </row>
    <row r="101" spans="2:65" s="11" customFormat="1" ht="22.8" customHeight="1">
      <c r="B101" s="115"/>
      <c r="D101" s="116" t="s">
        <v>70</v>
      </c>
      <c r="E101" s="125" t="s">
        <v>2404</v>
      </c>
      <c r="F101" s="125" t="s">
        <v>2405</v>
      </c>
      <c r="I101" s="118"/>
      <c r="J101" s="126">
        <f>BK101</f>
        <v>0</v>
      </c>
      <c r="L101" s="115"/>
      <c r="M101" s="120"/>
      <c r="P101" s="121">
        <f>SUM(P102:P185)</f>
        <v>0</v>
      </c>
      <c r="R101" s="121">
        <f>SUM(R102:R185)</f>
        <v>0.45324999999999999</v>
      </c>
      <c r="T101" s="122">
        <f>SUM(T102:T185)</f>
        <v>0</v>
      </c>
      <c r="AR101" s="116" t="s">
        <v>170</v>
      </c>
      <c r="AT101" s="123" t="s">
        <v>70</v>
      </c>
      <c r="AU101" s="123" t="s">
        <v>79</v>
      </c>
      <c r="AY101" s="116" t="s">
        <v>152</v>
      </c>
      <c r="BK101" s="124">
        <f>SUM(BK102:BK185)</f>
        <v>0</v>
      </c>
    </row>
    <row r="102" spans="2:65" s="1" customFormat="1" ht="24.15" customHeight="1">
      <c r="B102" s="32"/>
      <c r="C102" s="127" t="s">
        <v>200</v>
      </c>
      <c r="D102" s="127" t="s">
        <v>154</v>
      </c>
      <c r="E102" s="128" t="s">
        <v>3219</v>
      </c>
      <c r="F102" s="129" t="s">
        <v>3220</v>
      </c>
      <c r="G102" s="130" t="s">
        <v>284</v>
      </c>
      <c r="H102" s="131">
        <v>5</v>
      </c>
      <c r="I102" s="132"/>
      <c r="J102" s="133">
        <f t="shared" ref="J102:J133" si="0">ROUND(I102*H102,2)</f>
        <v>0</v>
      </c>
      <c r="K102" s="129" t="s">
        <v>19</v>
      </c>
      <c r="L102" s="32"/>
      <c r="M102" s="134" t="s">
        <v>19</v>
      </c>
      <c r="N102" s="135" t="s">
        <v>42</v>
      </c>
      <c r="P102" s="136">
        <f t="shared" ref="P102:P133" si="1">O102*H102</f>
        <v>0</v>
      </c>
      <c r="Q102" s="136">
        <v>0</v>
      </c>
      <c r="R102" s="136">
        <f t="shared" ref="R102:R133" si="2">Q102*H102</f>
        <v>0</v>
      </c>
      <c r="S102" s="136">
        <v>0</v>
      </c>
      <c r="T102" s="137">
        <f t="shared" ref="T102:T133" si="3">S102*H102</f>
        <v>0</v>
      </c>
      <c r="AR102" s="138" t="s">
        <v>573</v>
      </c>
      <c r="AT102" s="138" t="s">
        <v>154</v>
      </c>
      <c r="AU102" s="138" t="s">
        <v>81</v>
      </c>
      <c r="AY102" s="17" t="s">
        <v>152</v>
      </c>
      <c r="BE102" s="139">
        <f t="shared" ref="BE102:BE133" si="4">IF(N102="základní",J102,0)</f>
        <v>0</v>
      </c>
      <c r="BF102" s="139">
        <f t="shared" ref="BF102:BF133" si="5">IF(N102="snížená",J102,0)</f>
        <v>0</v>
      </c>
      <c r="BG102" s="139">
        <f t="shared" ref="BG102:BG133" si="6">IF(N102="zákl. přenesená",J102,0)</f>
        <v>0</v>
      </c>
      <c r="BH102" s="139">
        <f t="shared" ref="BH102:BH133" si="7">IF(N102="sníž. přenesená",J102,0)</f>
        <v>0</v>
      </c>
      <c r="BI102" s="139">
        <f t="shared" ref="BI102:BI133" si="8">IF(N102="nulová",J102,0)</f>
        <v>0</v>
      </c>
      <c r="BJ102" s="17" t="s">
        <v>79</v>
      </c>
      <c r="BK102" s="139">
        <f t="shared" ref="BK102:BK133" si="9">ROUND(I102*H102,2)</f>
        <v>0</v>
      </c>
      <c r="BL102" s="17" t="s">
        <v>573</v>
      </c>
      <c r="BM102" s="138" t="s">
        <v>3221</v>
      </c>
    </row>
    <row r="103" spans="2:65" s="1" customFormat="1" ht="16.5" customHeight="1">
      <c r="B103" s="32"/>
      <c r="C103" s="159" t="s">
        <v>206</v>
      </c>
      <c r="D103" s="159" t="s">
        <v>301</v>
      </c>
      <c r="E103" s="160" t="s">
        <v>3222</v>
      </c>
      <c r="F103" s="161" t="s">
        <v>3223</v>
      </c>
      <c r="G103" s="162" t="s">
        <v>284</v>
      </c>
      <c r="H103" s="163">
        <v>5</v>
      </c>
      <c r="I103" s="164"/>
      <c r="J103" s="165">
        <f t="shared" si="0"/>
        <v>0</v>
      </c>
      <c r="K103" s="161" t="s">
        <v>19</v>
      </c>
      <c r="L103" s="166"/>
      <c r="M103" s="167" t="s">
        <v>19</v>
      </c>
      <c r="N103" s="168" t="s">
        <v>42</v>
      </c>
      <c r="P103" s="136">
        <f t="shared" si="1"/>
        <v>0</v>
      </c>
      <c r="Q103" s="136">
        <v>5.0000000000000002E-5</v>
      </c>
      <c r="R103" s="136">
        <f t="shared" si="2"/>
        <v>2.5000000000000001E-4</v>
      </c>
      <c r="S103" s="136">
        <v>0</v>
      </c>
      <c r="T103" s="137">
        <f t="shared" si="3"/>
        <v>0</v>
      </c>
      <c r="AR103" s="138" t="s">
        <v>948</v>
      </c>
      <c r="AT103" s="138" t="s">
        <v>301</v>
      </c>
      <c r="AU103" s="138" t="s">
        <v>81</v>
      </c>
      <c r="AY103" s="17" t="s">
        <v>152</v>
      </c>
      <c r="BE103" s="139">
        <f t="shared" si="4"/>
        <v>0</v>
      </c>
      <c r="BF103" s="139">
        <f t="shared" si="5"/>
        <v>0</v>
      </c>
      <c r="BG103" s="139">
        <f t="shared" si="6"/>
        <v>0</v>
      </c>
      <c r="BH103" s="139">
        <f t="shared" si="7"/>
        <v>0</v>
      </c>
      <c r="BI103" s="139">
        <f t="shared" si="8"/>
        <v>0</v>
      </c>
      <c r="BJ103" s="17" t="s">
        <v>79</v>
      </c>
      <c r="BK103" s="139">
        <f t="shared" si="9"/>
        <v>0</v>
      </c>
      <c r="BL103" s="17" t="s">
        <v>948</v>
      </c>
      <c r="BM103" s="138" t="s">
        <v>3224</v>
      </c>
    </row>
    <row r="104" spans="2:65" s="1" customFormat="1" ht="24.15" customHeight="1">
      <c r="B104" s="32"/>
      <c r="C104" s="127" t="s">
        <v>212</v>
      </c>
      <c r="D104" s="127" t="s">
        <v>154</v>
      </c>
      <c r="E104" s="128" t="s">
        <v>3225</v>
      </c>
      <c r="F104" s="129" t="s">
        <v>3220</v>
      </c>
      <c r="G104" s="130" t="s">
        <v>284</v>
      </c>
      <c r="H104" s="131">
        <v>1</v>
      </c>
      <c r="I104" s="132"/>
      <c r="J104" s="133">
        <f t="shared" si="0"/>
        <v>0</v>
      </c>
      <c r="K104" s="129" t="s">
        <v>19</v>
      </c>
      <c r="L104" s="32"/>
      <c r="M104" s="134" t="s">
        <v>19</v>
      </c>
      <c r="N104" s="135" t="s">
        <v>42</v>
      </c>
      <c r="P104" s="136">
        <f t="shared" si="1"/>
        <v>0</v>
      </c>
      <c r="Q104" s="136">
        <v>0</v>
      </c>
      <c r="R104" s="136">
        <f t="shared" si="2"/>
        <v>0</v>
      </c>
      <c r="S104" s="136">
        <v>0</v>
      </c>
      <c r="T104" s="137">
        <f t="shared" si="3"/>
        <v>0</v>
      </c>
      <c r="AR104" s="138" t="s">
        <v>573</v>
      </c>
      <c r="AT104" s="138" t="s">
        <v>154</v>
      </c>
      <c r="AU104" s="138" t="s">
        <v>81</v>
      </c>
      <c r="AY104" s="17" t="s">
        <v>152</v>
      </c>
      <c r="BE104" s="139">
        <f t="shared" si="4"/>
        <v>0</v>
      </c>
      <c r="BF104" s="139">
        <f t="shared" si="5"/>
        <v>0</v>
      </c>
      <c r="BG104" s="139">
        <f t="shared" si="6"/>
        <v>0</v>
      </c>
      <c r="BH104" s="139">
        <f t="shared" si="7"/>
        <v>0</v>
      </c>
      <c r="BI104" s="139">
        <f t="shared" si="8"/>
        <v>0</v>
      </c>
      <c r="BJ104" s="17" t="s">
        <v>79</v>
      </c>
      <c r="BK104" s="139">
        <f t="shared" si="9"/>
        <v>0</v>
      </c>
      <c r="BL104" s="17" t="s">
        <v>573</v>
      </c>
      <c r="BM104" s="138" t="s">
        <v>3226</v>
      </c>
    </row>
    <row r="105" spans="2:65" s="1" customFormat="1" ht="24.15" customHeight="1">
      <c r="B105" s="32"/>
      <c r="C105" s="127" t="s">
        <v>217</v>
      </c>
      <c r="D105" s="127" t="s">
        <v>154</v>
      </c>
      <c r="E105" s="128" t="s">
        <v>3227</v>
      </c>
      <c r="F105" s="129" t="s">
        <v>3228</v>
      </c>
      <c r="G105" s="130" t="s">
        <v>284</v>
      </c>
      <c r="H105" s="131">
        <v>1</v>
      </c>
      <c r="I105" s="132"/>
      <c r="J105" s="133">
        <f t="shared" si="0"/>
        <v>0</v>
      </c>
      <c r="K105" s="129" t="s">
        <v>19</v>
      </c>
      <c r="L105" s="32"/>
      <c r="M105" s="134" t="s">
        <v>19</v>
      </c>
      <c r="N105" s="135" t="s">
        <v>42</v>
      </c>
      <c r="P105" s="136">
        <f t="shared" si="1"/>
        <v>0</v>
      </c>
      <c r="Q105" s="136">
        <v>0</v>
      </c>
      <c r="R105" s="136">
        <f t="shared" si="2"/>
        <v>0</v>
      </c>
      <c r="S105" s="136">
        <v>0</v>
      </c>
      <c r="T105" s="137">
        <f t="shared" si="3"/>
        <v>0</v>
      </c>
      <c r="AR105" s="138" t="s">
        <v>573</v>
      </c>
      <c r="AT105" s="138" t="s">
        <v>154</v>
      </c>
      <c r="AU105" s="138" t="s">
        <v>81</v>
      </c>
      <c r="AY105" s="17" t="s">
        <v>152</v>
      </c>
      <c r="BE105" s="139">
        <f t="shared" si="4"/>
        <v>0</v>
      </c>
      <c r="BF105" s="139">
        <f t="shared" si="5"/>
        <v>0</v>
      </c>
      <c r="BG105" s="139">
        <f t="shared" si="6"/>
        <v>0</v>
      </c>
      <c r="BH105" s="139">
        <f t="shared" si="7"/>
        <v>0</v>
      </c>
      <c r="BI105" s="139">
        <f t="shared" si="8"/>
        <v>0</v>
      </c>
      <c r="BJ105" s="17" t="s">
        <v>79</v>
      </c>
      <c r="BK105" s="139">
        <f t="shared" si="9"/>
        <v>0</v>
      </c>
      <c r="BL105" s="17" t="s">
        <v>573</v>
      </c>
      <c r="BM105" s="138" t="s">
        <v>3229</v>
      </c>
    </row>
    <row r="106" spans="2:65" s="1" customFormat="1" ht="16.5" customHeight="1">
      <c r="B106" s="32"/>
      <c r="C106" s="159" t="s">
        <v>8</v>
      </c>
      <c r="D106" s="159" t="s">
        <v>301</v>
      </c>
      <c r="E106" s="160" t="s">
        <v>3230</v>
      </c>
      <c r="F106" s="161" t="s">
        <v>3231</v>
      </c>
      <c r="G106" s="162" t="s">
        <v>284</v>
      </c>
      <c r="H106" s="163">
        <v>1</v>
      </c>
      <c r="I106" s="164"/>
      <c r="J106" s="165">
        <f t="shared" si="0"/>
        <v>0</v>
      </c>
      <c r="K106" s="161" t="s">
        <v>19</v>
      </c>
      <c r="L106" s="166"/>
      <c r="M106" s="167" t="s">
        <v>19</v>
      </c>
      <c r="N106" s="168" t="s">
        <v>42</v>
      </c>
      <c r="P106" s="136">
        <f t="shared" si="1"/>
        <v>0</v>
      </c>
      <c r="Q106" s="136">
        <v>5.0000000000000002E-5</v>
      </c>
      <c r="R106" s="136">
        <f t="shared" si="2"/>
        <v>5.0000000000000002E-5</v>
      </c>
      <c r="S106" s="136">
        <v>0</v>
      </c>
      <c r="T106" s="137">
        <f t="shared" si="3"/>
        <v>0</v>
      </c>
      <c r="AR106" s="138" t="s">
        <v>948</v>
      </c>
      <c r="AT106" s="138" t="s">
        <v>301</v>
      </c>
      <c r="AU106" s="138" t="s">
        <v>81</v>
      </c>
      <c r="AY106" s="17" t="s">
        <v>152</v>
      </c>
      <c r="BE106" s="139">
        <f t="shared" si="4"/>
        <v>0</v>
      </c>
      <c r="BF106" s="139">
        <f t="shared" si="5"/>
        <v>0</v>
      </c>
      <c r="BG106" s="139">
        <f t="shared" si="6"/>
        <v>0</v>
      </c>
      <c r="BH106" s="139">
        <f t="shared" si="7"/>
        <v>0</v>
      </c>
      <c r="BI106" s="139">
        <f t="shared" si="8"/>
        <v>0</v>
      </c>
      <c r="BJ106" s="17" t="s">
        <v>79</v>
      </c>
      <c r="BK106" s="139">
        <f t="shared" si="9"/>
        <v>0</v>
      </c>
      <c r="BL106" s="17" t="s">
        <v>948</v>
      </c>
      <c r="BM106" s="138" t="s">
        <v>3232</v>
      </c>
    </row>
    <row r="107" spans="2:65" s="1" customFormat="1" ht="24.15" customHeight="1">
      <c r="B107" s="32"/>
      <c r="C107" s="127" t="s">
        <v>229</v>
      </c>
      <c r="D107" s="127" t="s">
        <v>154</v>
      </c>
      <c r="E107" s="128" t="s">
        <v>3233</v>
      </c>
      <c r="F107" s="129" t="s">
        <v>3234</v>
      </c>
      <c r="G107" s="130" t="s">
        <v>284</v>
      </c>
      <c r="H107" s="131">
        <v>6</v>
      </c>
      <c r="I107" s="132"/>
      <c r="J107" s="133">
        <f t="shared" si="0"/>
        <v>0</v>
      </c>
      <c r="K107" s="129" t="s">
        <v>19</v>
      </c>
      <c r="L107" s="32"/>
      <c r="M107" s="134" t="s">
        <v>19</v>
      </c>
      <c r="N107" s="135" t="s">
        <v>42</v>
      </c>
      <c r="P107" s="136">
        <f t="shared" si="1"/>
        <v>0</v>
      </c>
      <c r="Q107" s="136">
        <v>0</v>
      </c>
      <c r="R107" s="136">
        <f t="shared" si="2"/>
        <v>0</v>
      </c>
      <c r="S107" s="136">
        <v>0</v>
      </c>
      <c r="T107" s="137">
        <f t="shared" si="3"/>
        <v>0</v>
      </c>
      <c r="AR107" s="138" t="s">
        <v>573</v>
      </c>
      <c r="AT107" s="138" t="s">
        <v>154</v>
      </c>
      <c r="AU107" s="138" t="s">
        <v>81</v>
      </c>
      <c r="AY107" s="17" t="s">
        <v>152</v>
      </c>
      <c r="BE107" s="139">
        <f t="shared" si="4"/>
        <v>0</v>
      </c>
      <c r="BF107" s="139">
        <f t="shared" si="5"/>
        <v>0</v>
      </c>
      <c r="BG107" s="139">
        <f t="shared" si="6"/>
        <v>0</v>
      </c>
      <c r="BH107" s="139">
        <f t="shared" si="7"/>
        <v>0</v>
      </c>
      <c r="BI107" s="139">
        <f t="shared" si="8"/>
        <v>0</v>
      </c>
      <c r="BJ107" s="17" t="s">
        <v>79</v>
      </c>
      <c r="BK107" s="139">
        <f t="shared" si="9"/>
        <v>0</v>
      </c>
      <c r="BL107" s="17" t="s">
        <v>573</v>
      </c>
      <c r="BM107" s="138" t="s">
        <v>3235</v>
      </c>
    </row>
    <row r="108" spans="2:65" s="1" customFormat="1" ht="16.5" customHeight="1">
      <c r="B108" s="32"/>
      <c r="C108" s="159" t="s">
        <v>235</v>
      </c>
      <c r="D108" s="159" t="s">
        <v>301</v>
      </c>
      <c r="E108" s="160" t="s">
        <v>3236</v>
      </c>
      <c r="F108" s="161" t="s">
        <v>3237</v>
      </c>
      <c r="G108" s="162" t="s">
        <v>284</v>
      </c>
      <c r="H108" s="163">
        <v>6</v>
      </c>
      <c r="I108" s="164"/>
      <c r="J108" s="165">
        <f t="shared" si="0"/>
        <v>0</v>
      </c>
      <c r="K108" s="161" t="s">
        <v>19</v>
      </c>
      <c r="L108" s="166"/>
      <c r="M108" s="167" t="s">
        <v>19</v>
      </c>
      <c r="N108" s="168" t="s">
        <v>42</v>
      </c>
      <c r="P108" s="136">
        <f t="shared" si="1"/>
        <v>0</v>
      </c>
      <c r="Q108" s="136">
        <v>5.0000000000000002E-5</v>
      </c>
      <c r="R108" s="136">
        <f t="shared" si="2"/>
        <v>3.0000000000000003E-4</v>
      </c>
      <c r="S108" s="136">
        <v>0</v>
      </c>
      <c r="T108" s="137">
        <f t="shared" si="3"/>
        <v>0</v>
      </c>
      <c r="AR108" s="138" t="s">
        <v>948</v>
      </c>
      <c r="AT108" s="138" t="s">
        <v>301</v>
      </c>
      <c r="AU108" s="138" t="s">
        <v>81</v>
      </c>
      <c r="AY108" s="17" t="s">
        <v>152</v>
      </c>
      <c r="BE108" s="139">
        <f t="shared" si="4"/>
        <v>0</v>
      </c>
      <c r="BF108" s="139">
        <f t="shared" si="5"/>
        <v>0</v>
      </c>
      <c r="BG108" s="139">
        <f t="shared" si="6"/>
        <v>0</v>
      </c>
      <c r="BH108" s="139">
        <f t="shared" si="7"/>
        <v>0</v>
      </c>
      <c r="BI108" s="139">
        <f t="shared" si="8"/>
        <v>0</v>
      </c>
      <c r="BJ108" s="17" t="s">
        <v>79</v>
      </c>
      <c r="BK108" s="139">
        <f t="shared" si="9"/>
        <v>0</v>
      </c>
      <c r="BL108" s="17" t="s">
        <v>948</v>
      </c>
      <c r="BM108" s="138" t="s">
        <v>3238</v>
      </c>
    </row>
    <row r="109" spans="2:65" s="1" customFormat="1" ht="24.15" customHeight="1">
      <c r="B109" s="32"/>
      <c r="C109" s="127" t="s">
        <v>242</v>
      </c>
      <c r="D109" s="127" t="s">
        <v>154</v>
      </c>
      <c r="E109" s="128" t="s">
        <v>3239</v>
      </c>
      <c r="F109" s="129" t="s">
        <v>3240</v>
      </c>
      <c r="G109" s="130" t="s">
        <v>284</v>
      </c>
      <c r="H109" s="131">
        <v>7</v>
      </c>
      <c r="I109" s="132"/>
      <c r="J109" s="133">
        <f t="shared" si="0"/>
        <v>0</v>
      </c>
      <c r="K109" s="129" t="s">
        <v>19</v>
      </c>
      <c r="L109" s="32"/>
      <c r="M109" s="134" t="s">
        <v>19</v>
      </c>
      <c r="N109" s="135" t="s">
        <v>42</v>
      </c>
      <c r="P109" s="136">
        <f t="shared" si="1"/>
        <v>0</v>
      </c>
      <c r="Q109" s="136">
        <v>0</v>
      </c>
      <c r="R109" s="136">
        <f t="shared" si="2"/>
        <v>0</v>
      </c>
      <c r="S109" s="136">
        <v>0</v>
      </c>
      <c r="T109" s="137">
        <f t="shared" si="3"/>
        <v>0</v>
      </c>
      <c r="AR109" s="138" t="s">
        <v>573</v>
      </c>
      <c r="AT109" s="138" t="s">
        <v>154</v>
      </c>
      <c r="AU109" s="138" t="s">
        <v>81</v>
      </c>
      <c r="AY109" s="17" t="s">
        <v>152</v>
      </c>
      <c r="BE109" s="139">
        <f t="shared" si="4"/>
        <v>0</v>
      </c>
      <c r="BF109" s="139">
        <f t="shared" si="5"/>
        <v>0</v>
      </c>
      <c r="BG109" s="139">
        <f t="shared" si="6"/>
        <v>0</v>
      </c>
      <c r="BH109" s="139">
        <f t="shared" si="7"/>
        <v>0</v>
      </c>
      <c r="BI109" s="139">
        <f t="shared" si="8"/>
        <v>0</v>
      </c>
      <c r="BJ109" s="17" t="s">
        <v>79</v>
      </c>
      <c r="BK109" s="139">
        <f t="shared" si="9"/>
        <v>0</v>
      </c>
      <c r="BL109" s="17" t="s">
        <v>573</v>
      </c>
      <c r="BM109" s="138" t="s">
        <v>3241</v>
      </c>
    </row>
    <row r="110" spans="2:65" s="1" customFormat="1" ht="24.15" customHeight="1">
      <c r="B110" s="32"/>
      <c r="C110" s="159" t="s">
        <v>248</v>
      </c>
      <c r="D110" s="159" t="s">
        <v>301</v>
      </c>
      <c r="E110" s="160" t="s">
        <v>3242</v>
      </c>
      <c r="F110" s="161" t="s">
        <v>3243</v>
      </c>
      <c r="G110" s="162" t="s">
        <v>284</v>
      </c>
      <c r="H110" s="163">
        <v>7</v>
      </c>
      <c r="I110" s="164"/>
      <c r="J110" s="165">
        <f t="shared" si="0"/>
        <v>0</v>
      </c>
      <c r="K110" s="161" t="s">
        <v>19</v>
      </c>
      <c r="L110" s="166"/>
      <c r="M110" s="167" t="s">
        <v>19</v>
      </c>
      <c r="N110" s="168" t="s">
        <v>42</v>
      </c>
      <c r="P110" s="136">
        <f t="shared" si="1"/>
        <v>0</v>
      </c>
      <c r="Q110" s="136">
        <v>1E-4</v>
      </c>
      <c r="R110" s="136">
        <f t="shared" si="2"/>
        <v>6.9999999999999999E-4</v>
      </c>
      <c r="S110" s="136">
        <v>0</v>
      </c>
      <c r="T110" s="137">
        <f t="shared" si="3"/>
        <v>0</v>
      </c>
      <c r="AR110" s="138" t="s">
        <v>948</v>
      </c>
      <c r="AT110" s="138" t="s">
        <v>301</v>
      </c>
      <c r="AU110" s="138" t="s">
        <v>81</v>
      </c>
      <c r="AY110" s="17" t="s">
        <v>152</v>
      </c>
      <c r="BE110" s="139">
        <f t="shared" si="4"/>
        <v>0</v>
      </c>
      <c r="BF110" s="139">
        <f t="shared" si="5"/>
        <v>0</v>
      </c>
      <c r="BG110" s="139">
        <f t="shared" si="6"/>
        <v>0</v>
      </c>
      <c r="BH110" s="139">
        <f t="shared" si="7"/>
        <v>0</v>
      </c>
      <c r="BI110" s="139">
        <f t="shared" si="8"/>
        <v>0</v>
      </c>
      <c r="BJ110" s="17" t="s">
        <v>79</v>
      </c>
      <c r="BK110" s="139">
        <f t="shared" si="9"/>
        <v>0</v>
      </c>
      <c r="BL110" s="17" t="s">
        <v>948</v>
      </c>
      <c r="BM110" s="138" t="s">
        <v>3244</v>
      </c>
    </row>
    <row r="111" spans="2:65" s="1" customFormat="1" ht="24.15" customHeight="1">
      <c r="B111" s="32"/>
      <c r="C111" s="127" t="s">
        <v>254</v>
      </c>
      <c r="D111" s="127" t="s">
        <v>154</v>
      </c>
      <c r="E111" s="128" t="s">
        <v>3245</v>
      </c>
      <c r="F111" s="129" t="s">
        <v>3246</v>
      </c>
      <c r="G111" s="130" t="s">
        <v>284</v>
      </c>
      <c r="H111" s="131">
        <v>4</v>
      </c>
      <c r="I111" s="132"/>
      <c r="J111" s="133">
        <f t="shared" si="0"/>
        <v>0</v>
      </c>
      <c r="K111" s="129" t="s">
        <v>19</v>
      </c>
      <c r="L111" s="32"/>
      <c r="M111" s="134" t="s">
        <v>19</v>
      </c>
      <c r="N111" s="135" t="s">
        <v>42</v>
      </c>
      <c r="P111" s="136">
        <f t="shared" si="1"/>
        <v>0</v>
      </c>
      <c r="Q111" s="136">
        <v>0</v>
      </c>
      <c r="R111" s="136">
        <f t="shared" si="2"/>
        <v>0</v>
      </c>
      <c r="S111" s="136">
        <v>0</v>
      </c>
      <c r="T111" s="137">
        <f t="shared" si="3"/>
        <v>0</v>
      </c>
      <c r="AR111" s="138" t="s">
        <v>573</v>
      </c>
      <c r="AT111" s="138" t="s">
        <v>154</v>
      </c>
      <c r="AU111" s="138" t="s">
        <v>81</v>
      </c>
      <c r="AY111" s="17" t="s">
        <v>152</v>
      </c>
      <c r="BE111" s="139">
        <f t="shared" si="4"/>
        <v>0</v>
      </c>
      <c r="BF111" s="139">
        <f t="shared" si="5"/>
        <v>0</v>
      </c>
      <c r="BG111" s="139">
        <f t="shared" si="6"/>
        <v>0</v>
      </c>
      <c r="BH111" s="139">
        <f t="shared" si="7"/>
        <v>0</v>
      </c>
      <c r="BI111" s="139">
        <f t="shared" si="8"/>
        <v>0</v>
      </c>
      <c r="BJ111" s="17" t="s">
        <v>79</v>
      </c>
      <c r="BK111" s="139">
        <f t="shared" si="9"/>
        <v>0</v>
      </c>
      <c r="BL111" s="17" t="s">
        <v>573</v>
      </c>
      <c r="BM111" s="138" t="s">
        <v>3247</v>
      </c>
    </row>
    <row r="112" spans="2:65" s="1" customFormat="1" ht="16.5" customHeight="1">
      <c r="B112" s="32"/>
      <c r="C112" s="159" t="s">
        <v>260</v>
      </c>
      <c r="D112" s="159" t="s">
        <v>301</v>
      </c>
      <c r="E112" s="160" t="s">
        <v>3248</v>
      </c>
      <c r="F112" s="161" t="s">
        <v>3249</v>
      </c>
      <c r="G112" s="162" t="s">
        <v>284</v>
      </c>
      <c r="H112" s="163">
        <v>4</v>
      </c>
      <c r="I112" s="164"/>
      <c r="J112" s="165">
        <f t="shared" si="0"/>
        <v>0</v>
      </c>
      <c r="K112" s="161" t="s">
        <v>19</v>
      </c>
      <c r="L112" s="166"/>
      <c r="M112" s="167" t="s">
        <v>19</v>
      </c>
      <c r="N112" s="168" t="s">
        <v>42</v>
      </c>
      <c r="P112" s="136">
        <f t="shared" si="1"/>
        <v>0</v>
      </c>
      <c r="Q112" s="136">
        <v>6.0000000000000002E-5</v>
      </c>
      <c r="R112" s="136">
        <f t="shared" si="2"/>
        <v>2.4000000000000001E-4</v>
      </c>
      <c r="S112" s="136">
        <v>0</v>
      </c>
      <c r="T112" s="137">
        <f t="shared" si="3"/>
        <v>0</v>
      </c>
      <c r="AR112" s="138" t="s">
        <v>948</v>
      </c>
      <c r="AT112" s="138" t="s">
        <v>301</v>
      </c>
      <c r="AU112" s="138" t="s">
        <v>81</v>
      </c>
      <c r="AY112" s="17" t="s">
        <v>152</v>
      </c>
      <c r="BE112" s="139">
        <f t="shared" si="4"/>
        <v>0</v>
      </c>
      <c r="BF112" s="139">
        <f t="shared" si="5"/>
        <v>0</v>
      </c>
      <c r="BG112" s="139">
        <f t="shared" si="6"/>
        <v>0</v>
      </c>
      <c r="BH112" s="139">
        <f t="shared" si="7"/>
        <v>0</v>
      </c>
      <c r="BI112" s="139">
        <f t="shared" si="8"/>
        <v>0</v>
      </c>
      <c r="BJ112" s="17" t="s">
        <v>79</v>
      </c>
      <c r="BK112" s="139">
        <f t="shared" si="9"/>
        <v>0</v>
      </c>
      <c r="BL112" s="17" t="s">
        <v>948</v>
      </c>
      <c r="BM112" s="138" t="s">
        <v>3250</v>
      </c>
    </row>
    <row r="113" spans="2:65" s="1" customFormat="1" ht="24.15" customHeight="1">
      <c r="B113" s="32"/>
      <c r="C113" s="127" t="s">
        <v>267</v>
      </c>
      <c r="D113" s="127" t="s">
        <v>154</v>
      </c>
      <c r="E113" s="128" t="s">
        <v>3251</v>
      </c>
      <c r="F113" s="129" t="s">
        <v>3252</v>
      </c>
      <c r="G113" s="130" t="s">
        <v>284</v>
      </c>
      <c r="H113" s="131">
        <v>2</v>
      </c>
      <c r="I113" s="132"/>
      <c r="J113" s="133">
        <f t="shared" si="0"/>
        <v>0</v>
      </c>
      <c r="K113" s="129" t="s">
        <v>19</v>
      </c>
      <c r="L113" s="32"/>
      <c r="M113" s="134" t="s">
        <v>19</v>
      </c>
      <c r="N113" s="135" t="s">
        <v>42</v>
      </c>
      <c r="P113" s="136">
        <f t="shared" si="1"/>
        <v>0</v>
      </c>
      <c r="Q113" s="136">
        <v>0</v>
      </c>
      <c r="R113" s="136">
        <f t="shared" si="2"/>
        <v>0</v>
      </c>
      <c r="S113" s="136">
        <v>0</v>
      </c>
      <c r="T113" s="137">
        <f t="shared" si="3"/>
        <v>0</v>
      </c>
      <c r="AR113" s="138" t="s">
        <v>573</v>
      </c>
      <c r="AT113" s="138" t="s">
        <v>154</v>
      </c>
      <c r="AU113" s="138" t="s">
        <v>81</v>
      </c>
      <c r="AY113" s="17" t="s">
        <v>152</v>
      </c>
      <c r="BE113" s="139">
        <f t="shared" si="4"/>
        <v>0</v>
      </c>
      <c r="BF113" s="139">
        <f t="shared" si="5"/>
        <v>0</v>
      </c>
      <c r="BG113" s="139">
        <f t="shared" si="6"/>
        <v>0</v>
      </c>
      <c r="BH113" s="139">
        <f t="shared" si="7"/>
        <v>0</v>
      </c>
      <c r="BI113" s="139">
        <f t="shared" si="8"/>
        <v>0</v>
      </c>
      <c r="BJ113" s="17" t="s">
        <v>79</v>
      </c>
      <c r="BK113" s="139">
        <f t="shared" si="9"/>
        <v>0</v>
      </c>
      <c r="BL113" s="17" t="s">
        <v>573</v>
      </c>
      <c r="BM113" s="138" t="s">
        <v>3253</v>
      </c>
    </row>
    <row r="114" spans="2:65" s="1" customFormat="1" ht="16.5" customHeight="1">
      <c r="B114" s="32"/>
      <c r="C114" s="159" t="s">
        <v>273</v>
      </c>
      <c r="D114" s="159" t="s">
        <v>301</v>
      </c>
      <c r="E114" s="160" t="s">
        <v>3254</v>
      </c>
      <c r="F114" s="161" t="s">
        <v>3255</v>
      </c>
      <c r="G114" s="162" t="s">
        <v>284</v>
      </c>
      <c r="H114" s="163">
        <v>1</v>
      </c>
      <c r="I114" s="164"/>
      <c r="J114" s="165">
        <f t="shared" si="0"/>
        <v>0</v>
      </c>
      <c r="K114" s="161" t="s">
        <v>19</v>
      </c>
      <c r="L114" s="166"/>
      <c r="M114" s="167" t="s">
        <v>19</v>
      </c>
      <c r="N114" s="168" t="s">
        <v>42</v>
      </c>
      <c r="P114" s="136">
        <f t="shared" si="1"/>
        <v>0</v>
      </c>
      <c r="Q114" s="136">
        <v>5.3E-3</v>
      </c>
      <c r="R114" s="136">
        <f t="shared" si="2"/>
        <v>5.3E-3</v>
      </c>
      <c r="S114" s="136">
        <v>0</v>
      </c>
      <c r="T114" s="137">
        <f t="shared" si="3"/>
        <v>0</v>
      </c>
      <c r="AR114" s="138" t="s">
        <v>948</v>
      </c>
      <c r="AT114" s="138" t="s">
        <v>301</v>
      </c>
      <c r="AU114" s="138" t="s">
        <v>81</v>
      </c>
      <c r="AY114" s="17" t="s">
        <v>152</v>
      </c>
      <c r="BE114" s="139">
        <f t="shared" si="4"/>
        <v>0</v>
      </c>
      <c r="BF114" s="139">
        <f t="shared" si="5"/>
        <v>0</v>
      </c>
      <c r="BG114" s="139">
        <f t="shared" si="6"/>
        <v>0</v>
      </c>
      <c r="BH114" s="139">
        <f t="shared" si="7"/>
        <v>0</v>
      </c>
      <c r="BI114" s="139">
        <f t="shared" si="8"/>
        <v>0</v>
      </c>
      <c r="BJ114" s="17" t="s">
        <v>79</v>
      </c>
      <c r="BK114" s="139">
        <f t="shared" si="9"/>
        <v>0</v>
      </c>
      <c r="BL114" s="17" t="s">
        <v>948</v>
      </c>
      <c r="BM114" s="138" t="s">
        <v>3256</v>
      </c>
    </row>
    <row r="115" spans="2:65" s="1" customFormat="1" ht="16.5" customHeight="1">
      <c r="B115" s="32"/>
      <c r="C115" s="159" t="s">
        <v>7</v>
      </c>
      <c r="D115" s="159" t="s">
        <v>301</v>
      </c>
      <c r="E115" s="160" t="s">
        <v>3257</v>
      </c>
      <c r="F115" s="161" t="s">
        <v>3258</v>
      </c>
      <c r="G115" s="162" t="s">
        <v>284</v>
      </c>
      <c r="H115" s="163">
        <v>1</v>
      </c>
      <c r="I115" s="164"/>
      <c r="J115" s="165">
        <f t="shared" si="0"/>
        <v>0</v>
      </c>
      <c r="K115" s="161" t="s">
        <v>19</v>
      </c>
      <c r="L115" s="166"/>
      <c r="M115" s="167" t="s">
        <v>19</v>
      </c>
      <c r="N115" s="168" t="s">
        <v>42</v>
      </c>
      <c r="P115" s="136">
        <f t="shared" si="1"/>
        <v>0</v>
      </c>
      <c r="Q115" s="136">
        <v>5.3E-3</v>
      </c>
      <c r="R115" s="136">
        <f t="shared" si="2"/>
        <v>5.3E-3</v>
      </c>
      <c r="S115" s="136">
        <v>0</v>
      </c>
      <c r="T115" s="137">
        <f t="shared" si="3"/>
        <v>0</v>
      </c>
      <c r="AR115" s="138" t="s">
        <v>948</v>
      </c>
      <c r="AT115" s="138" t="s">
        <v>301</v>
      </c>
      <c r="AU115" s="138" t="s">
        <v>81</v>
      </c>
      <c r="AY115" s="17" t="s">
        <v>152</v>
      </c>
      <c r="BE115" s="139">
        <f t="shared" si="4"/>
        <v>0</v>
      </c>
      <c r="BF115" s="139">
        <f t="shared" si="5"/>
        <v>0</v>
      </c>
      <c r="BG115" s="139">
        <f t="shared" si="6"/>
        <v>0</v>
      </c>
      <c r="BH115" s="139">
        <f t="shared" si="7"/>
        <v>0</v>
      </c>
      <c r="BI115" s="139">
        <f t="shared" si="8"/>
        <v>0</v>
      </c>
      <c r="BJ115" s="17" t="s">
        <v>79</v>
      </c>
      <c r="BK115" s="139">
        <f t="shared" si="9"/>
        <v>0</v>
      </c>
      <c r="BL115" s="17" t="s">
        <v>948</v>
      </c>
      <c r="BM115" s="138" t="s">
        <v>3259</v>
      </c>
    </row>
    <row r="116" spans="2:65" s="1" customFormat="1" ht="16.5" customHeight="1">
      <c r="B116" s="32"/>
      <c r="C116" s="159" t="s">
        <v>287</v>
      </c>
      <c r="D116" s="159" t="s">
        <v>301</v>
      </c>
      <c r="E116" s="160" t="s">
        <v>3260</v>
      </c>
      <c r="F116" s="161" t="s">
        <v>3261</v>
      </c>
      <c r="G116" s="162" t="s">
        <v>284</v>
      </c>
      <c r="H116" s="163">
        <v>1</v>
      </c>
      <c r="I116" s="164"/>
      <c r="J116" s="165">
        <f t="shared" si="0"/>
        <v>0</v>
      </c>
      <c r="K116" s="161" t="s">
        <v>19</v>
      </c>
      <c r="L116" s="166"/>
      <c r="M116" s="167" t="s">
        <v>19</v>
      </c>
      <c r="N116" s="168" t="s">
        <v>42</v>
      </c>
      <c r="P116" s="136">
        <f t="shared" si="1"/>
        <v>0</v>
      </c>
      <c r="Q116" s="136">
        <v>5.3E-3</v>
      </c>
      <c r="R116" s="136">
        <f t="shared" si="2"/>
        <v>5.3E-3</v>
      </c>
      <c r="S116" s="136">
        <v>0</v>
      </c>
      <c r="T116" s="137">
        <f t="shared" si="3"/>
        <v>0</v>
      </c>
      <c r="AR116" s="138" t="s">
        <v>948</v>
      </c>
      <c r="AT116" s="138" t="s">
        <v>301</v>
      </c>
      <c r="AU116" s="138" t="s">
        <v>81</v>
      </c>
      <c r="AY116" s="17" t="s">
        <v>152</v>
      </c>
      <c r="BE116" s="139">
        <f t="shared" si="4"/>
        <v>0</v>
      </c>
      <c r="BF116" s="139">
        <f t="shared" si="5"/>
        <v>0</v>
      </c>
      <c r="BG116" s="139">
        <f t="shared" si="6"/>
        <v>0</v>
      </c>
      <c r="BH116" s="139">
        <f t="shared" si="7"/>
        <v>0</v>
      </c>
      <c r="BI116" s="139">
        <f t="shared" si="8"/>
        <v>0</v>
      </c>
      <c r="BJ116" s="17" t="s">
        <v>79</v>
      </c>
      <c r="BK116" s="139">
        <f t="shared" si="9"/>
        <v>0</v>
      </c>
      <c r="BL116" s="17" t="s">
        <v>948</v>
      </c>
      <c r="BM116" s="138" t="s">
        <v>3262</v>
      </c>
    </row>
    <row r="117" spans="2:65" s="1" customFormat="1" ht="21.75" customHeight="1">
      <c r="B117" s="32"/>
      <c r="C117" s="127" t="s">
        <v>294</v>
      </c>
      <c r="D117" s="127" t="s">
        <v>154</v>
      </c>
      <c r="E117" s="128" t="s">
        <v>3263</v>
      </c>
      <c r="F117" s="129" t="s">
        <v>3264</v>
      </c>
      <c r="G117" s="130" t="s">
        <v>344</v>
      </c>
      <c r="H117" s="131">
        <v>120</v>
      </c>
      <c r="I117" s="132"/>
      <c r="J117" s="133">
        <f t="shared" si="0"/>
        <v>0</v>
      </c>
      <c r="K117" s="129" t="s">
        <v>19</v>
      </c>
      <c r="L117" s="32"/>
      <c r="M117" s="134" t="s">
        <v>19</v>
      </c>
      <c r="N117" s="135" t="s">
        <v>42</v>
      </c>
      <c r="P117" s="136">
        <f t="shared" si="1"/>
        <v>0</v>
      </c>
      <c r="Q117" s="136">
        <v>0</v>
      </c>
      <c r="R117" s="136">
        <f t="shared" si="2"/>
        <v>0</v>
      </c>
      <c r="S117" s="136">
        <v>0</v>
      </c>
      <c r="T117" s="137">
        <f t="shared" si="3"/>
        <v>0</v>
      </c>
      <c r="AR117" s="138" t="s">
        <v>248</v>
      </c>
      <c r="AT117" s="138" t="s">
        <v>154</v>
      </c>
      <c r="AU117" s="138" t="s">
        <v>81</v>
      </c>
      <c r="AY117" s="17" t="s">
        <v>152</v>
      </c>
      <c r="BE117" s="139">
        <f t="shared" si="4"/>
        <v>0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7" t="s">
        <v>79</v>
      </c>
      <c r="BK117" s="139">
        <f t="shared" si="9"/>
        <v>0</v>
      </c>
      <c r="BL117" s="17" t="s">
        <v>248</v>
      </c>
      <c r="BM117" s="138" t="s">
        <v>3265</v>
      </c>
    </row>
    <row r="118" spans="2:65" s="1" customFormat="1" ht="21.75" customHeight="1">
      <c r="B118" s="32"/>
      <c r="C118" s="159" t="s">
        <v>300</v>
      </c>
      <c r="D118" s="159" t="s">
        <v>301</v>
      </c>
      <c r="E118" s="160" t="s">
        <v>3266</v>
      </c>
      <c r="F118" s="161" t="s">
        <v>3267</v>
      </c>
      <c r="G118" s="162" t="s">
        <v>344</v>
      </c>
      <c r="H118" s="163">
        <v>120</v>
      </c>
      <c r="I118" s="164"/>
      <c r="J118" s="165">
        <f t="shared" si="0"/>
        <v>0</v>
      </c>
      <c r="K118" s="161" t="s">
        <v>19</v>
      </c>
      <c r="L118" s="166"/>
      <c r="M118" s="167" t="s">
        <v>19</v>
      </c>
      <c r="N118" s="168" t="s">
        <v>42</v>
      </c>
      <c r="P118" s="136">
        <f t="shared" si="1"/>
        <v>0</v>
      </c>
      <c r="Q118" s="136">
        <v>1E-4</v>
      </c>
      <c r="R118" s="136">
        <f t="shared" si="2"/>
        <v>1.2E-2</v>
      </c>
      <c r="S118" s="136">
        <v>0</v>
      </c>
      <c r="T118" s="137">
        <f t="shared" si="3"/>
        <v>0</v>
      </c>
      <c r="AR118" s="138" t="s">
        <v>357</v>
      </c>
      <c r="AT118" s="138" t="s">
        <v>301</v>
      </c>
      <c r="AU118" s="138" t="s">
        <v>81</v>
      </c>
      <c r="AY118" s="17" t="s">
        <v>152</v>
      </c>
      <c r="BE118" s="139">
        <f t="shared" si="4"/>
        <v>0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7" t="s">
        <v>79</v>
      </c>
      <c r="BK118" s="139">
        <f t="shared" si="9"/>
        <v>0</v>
      </c>
      <c r="BL118" s="17" t="s">
        <v>248</v>
      </c>
      <c r="BM118" s="138" t="s">
        <v>3268</v>
      </c>
    </row>
    <row r="119" spans="2:65" s="1" customFormat="1" ht="16.5" customHeight="1">
      <c r="B119" s="32"/>
      <c r="C119" s="127" t="s">
        <v>306</v>
      </c>
      <c r="D119" s="127" t="s">
        <v>154</v>
      </c>
      <c r="E119" s="128" t="s">
        <v>3269</v>
      </c>
      <c r="F119" s="129" t="s">
        <v>3270</v>
      </c>
      <c r="G119" s="130" t="s">
        <v>344</v>
      </c>
      <c r="H119" s="131">
        <v>20</v>
      </c>
      <c r="I119" s="132"/>
      <c r="J119" s="133">
        <f t="shared" si="0"/>
        <v>0</v>
      </c>
      <c r="K119" s="129" t="s">
        <v>19</v>
      </c>
      <c r="L119" s="32"/>
      <c r="M119" s="134" t="s">
        <v>19</v>
      </c>
      <c r="N119" s="135" t="s">
        <v>42</v>
      </c>
      <c r="P119" s="136">
        <f t="shared" si="1"/>
        <v>0</v>
      </c>
      <c r="Q119" s="136">
        <v>0</v>
      </c>
      <c r="R119" s="136">
        <f t="shared" si="2"/>
        <v>0</v>
      </c>
      <c r="S119" s="136">
        <v>0</v>
      </c>
      <c r="T119" s="137">
        <f t="shared" si="3"/>
        <v>0</v>
      </c>
      <c r="AR119" s="138" t="s">
        <v>573</v>
      </c>
      <c r="AT119" s="138" t="s">
        <v>154</v>
      </c>
      <c r="AU119" s="138" t="s">
        <v>81</v>
      </c>
      <c r="AY119" s="17" t="s">
        <v>152</v>
      </c>
      <c r="BE119" s="139">
        <f t="shared" si="4"/>
        <v>0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7" t="s">
        <v>79</v>
      </c>
      <c r="BK119" s="139">
        <f t="shared" si="9"/>
        <v>0</v>
      </c>
      <c r="BL119" s="17" t="s">
        <v>573</v>
      </c>
      <c r="BM119" s="138" t="s">
        <v>3271</v>
      </c>
    </row>
    <row r="120" spans="2:65" s="1" customFormat="1" ht="16.5" customHeight="1">
      <c r="B120" s="32"/>
      <c r="C120" s="159" t="s">
        <v>314</v>
      </c>
      <c r="D120" s="159" t="s">
        <v>301</v>
      </c>
      <c r="E120" s="160" t="s">
        <v>3272</v>
      </c>
      <c r="F120" s="161" t="s">
        <v>3273</v>
      </c>
      <c r="G120" s="162" t="s">
        <v>344</v>
      </c>
      <c r="H120" s="163">
        <v>20</v>
      </c>
      <c r="I120" s="164"/>
      <c r="J120" s="165">
        <f t="shared" si="0"/>
        <v>0</v>
      </c>
      <c r="K120" s="161" t="s">
        <v>19</v>
      </c>
      <c r="L120" s="166"/>
      <c r="M120" s="167" t="s">
        <v>19</v>
      </c>
      <c r="N120" s="168" t="s">
        <v>42</v>
      </c>
      <c r="P120" s="136">
        <f t="shared" si="1"/>
        <v>0</v>
      </c>
      <c r="Q120" s="136">
        <v>1.2E-4</v>
      </c>
      <c r="R120" s="136">
        <f t="shared" si="2"/>
        <v>2.4000000000000002E-3</v>
      </c>
      <c r="S120" s="136">
        <v>0</v>
      </c>
      <c r="T120" s="137">
        <f t="shared" si="3"/>
        <v>0</v>
      </c>
      <c r="AR120" s="138" t="s">
        <v>948</v>
      </c>
      <c r="AT120" s="138" t="s">
        <v>301</v>
      </c>
      <c r="AU120" s="138" t="s">
        <v>81</v>
      </c>
      <c r="AY120" s="17" t="s">
        <v>152</v>
      </c>
      <c r="BE120" s="139">
        <f t="shared" si="4"/>
        <v>0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7" t="s">
        <v>79</v>
      </c>
      <c r="BK120" s="139">
        <f t="shared" si="9"/>
        <v>0</v>
      </c>
      <c r="BL120" s="17" t="s">
        <v>948</v>
      </c>
      <c r="BM120" s="138" t="s">
        <v>3274</v>
      </c>
    </row>
    <row r="121" spans="2:65" s="1" customFormat="1" ht="24.15" customHeight="1">
      <c r="B121" s="32"/>
      <c r="C121" s="127" t="s">
        <v>323</v>
      </c>
      <c r="D121" s="127" t="s">
        <v>154</v>
      </c>
      <c r="E121" s="128" t="s">
        <v>3275</v>
      </c>
      <c r="F121" s="129" t="s">
        <v>3276</v>
      </c>
      <c r="G121" s="130" t="s">
        <v>284</v>
      </c>
      <c r="H121" s="131">
        <v>38</v>
      </c>
      <c r="I121" s="132"/>
      <c r="J121" s="133">
        <f t="shared" si="0"/>
        <v>0</v>
      </c>
      <c r="K121" s="129" t="s">
        <v>19</v>
      </c>
      <c r="L121" s="32"/>
      <c r="M121" s="134" t="s">
        <v>19</v>
      </c>
      <c r="N121" s="135" t="s">
        <v>42</v>
      </c>
      <c r="P121" s="136">
        <f t="shared" si="1"/>
        <v>0</v>
      </c>
      <c r="Q121" s="136">
        <v>0</v>
      </c>
      <c r="R121" s="136">
        <f t="shared" si="2"/>
        <v>0</v>
      </c>
      <c r="S121" s="136">
        <v>0</v>
      </c>
      <c r="T121" s="137">
        <f t="shared" si="3"/>
        <v>0</v>
      </c>
      <c r="AR121" s="138" t="s">
        <v>573</v>
      </c>
      <c r="AT121" s="138" t="s">
        <v>154</v>
      </c>
      <c r="AU121" s="138" t="s">
        <v>81</v>
      </c>
      <c r="AY121" s="17" t="s">
        <v>152</v>
      </c>
      <c r="BE121" s="139">
        <f t="shared" si="4"/>
        <v>0</v>
      </c>
      <c r="BF121" s="139">
        <f t="shared" si="5"/>
        <v>0</v>
      </c>
      <c r="BG121" s="139">
        <f t="shared" si="6"/>
        <v>0</v>
      </c>
      <c r="BH121" s="139">
        <f t="shared" si="7"/>
        <v>0</v>
      </c>
      <c r="BI121" s="139">
        <f t="shared" si="8"/>
        <v>0</v>
      </c>
      <c r="BJ121" s="17" t="s">
        <v>79</v>
      </c>
      <c r="BK121" s="139">
        <f t="shared" si="9"/>
        <v>0</v>
      </c>
      <c r="BL121" s="17" t="s">
        <v>573</v>
      </c>
      <c r="BM121" s="138" t="s">
        <v>3277</v>
      </c>
    </row>
    <row r="122" spans="2:65" s="1" customFormat="1" ht="16.5" customHeight="1">
      <c r="B122" s="32"/>
      <c r="C122" s="159" t="s">
        <v>329</v>
      </c>
      <c r="D122" s="159" t="s">
        <v>301</v>
      </c>
      <c r="E122" s="160" t="s">
        <v>3278</v>
      </c>
      <c r="F122" s="161" t="s">
        <v>3279</v>
      </c>
      <c r="G122" s="162" t="s">
        <v>284</v>
      </c>
      <c r="H122" s="163">
        <v>20</v>
      </c>
      <c r="I122" s="164"/>
      <c r="J122" s="165">
        <f t="shared" si="0"/>
        <v>0</v>
      </c>
      <c r="K122" s="161" t="s">
        <v>19</v>
      </c>
      <c r="L122" s="166"/>
      <c r="M122" s="167" t="s">
        <v>19</v>
      </c>
      <c r="N122" s="168" t="s">
        <v>42</v>
      </c>
      <c r="P122" s="136">
        <f t="shared" si="1"/>
        <v>0</v>
      </c>
      <c r="Q122" s="136">
        <v>9.0000000000000006E-5</v>
      </c>
      <c r="R122" s="136">
        <f t="shared" si="2"/>
        <v>1.8000000000000002E-3</v>
      </c>
      <c r="S122" s="136">
        <v>0</v>
      </c>
      <c r="T122" s="137">
        <f t="shared" si="3"/>
        <v>0</v>
      </c>
      <c r="AR122" s="138" t="s">
        <v>948</v>
      </c>
      <c r="AT122" s="138" t="s">
        <v>301</v>
      </c>
      <c r="AU122" s="138" t="s">
        <v>81</v>
      </c>
      <c r="AY122" s="17" t="s">
        <v>152</v>
      </c>
      <c r="BE122" s="139">
        <f t="shared" si="4"/>
        <v>0</v>
      </c>
      <c r="BF122" s="139">
        <f t="shared" si="5"/>
        <v>0</v>
      </c>
      <c r="BG122" s="139">
        <f t="shared" si="6"/>
        <v>0</v>
      </c>
      <c r="BH122" s="139">
        <f t="shared" si="7"/>
        <v>0</v>
      </c>
      <c r="BI122" s="139">
        <f t="shared" si="8"/>
        <v>0</v>
      </c>
      <c r="BJ122" s="17" t="s">
        <v>79</v>
      </c>
      <c r="BK122" s="139">
        <f t="shared" si="9"/>
        <v>0</v>
      </c>
      <c r="BL122" s="17" t="s">
        <v>948</v>
      </c>
      <c r="BM122" s="138" t="s">
        <v>3280</v>
      </c>
    </row>
    <row r="123" spans="2:65" s="1" customFormat="1" ht="21.75" customHeight="1">
      <c r="B123" s="32"/>
      <c r="C123" s="159" t="s">
        <v>335</v>
      </c>
      <c r="D123" s="159" t="s">
        <v>301</v>
      </c>
      <c r="E123" s="160" t="s">
        <v>3281</v>
      </c>
      <c r="F123" s="161" t="s">
        <v>3282</v>
      </c>
      <c r="G123" s="162" t="s">
        <v>284</v>
      </c>
      <c r="H123" s="163">
        <v>18</v>
      </c>
      <c r="I123" s="164"/>
      <c r="J123" s="165">
        <f t="shared" si="0"/>
        <v>0</v>
      </c>
      <c r="K123" s="161" t="s">
        <v>19</v>
      </c>
      <c r="L123" s="166"/>
      <c r="M123" s="167" t="s">
        <v>19</v>
      </c>
      <c r="N123" s="168" t="s">
        <v>42</v>
      </c>
      <c r="P123" s="136">
        <f t="shared" si="1"/>
        <v>0</v>
      </c>
      <c r="Q123" s="136">
        <v>5.0000000000000002E-5</v>
      </c>
      <c r="R123" s="136">
        <f t="shared" si="2"/>
        <v>9.0000000000000008E-4</v>
      </c>
      <c r="S123" s="136">
        <v>0</v>
      </c>
      <c r="T123" s="137">
        <f t="shared" si="3"/>
        <v>0</v>
      </c>
      <c r="AR123" s="138" t="s">
        <v>948</v>
      </c>
      <c r="AT123" s="138" t="s">
        <v>301</v>
      </c>
      <c r="AU123" s="138" t="s">
        <v>81</v>
      </c>
      <c r="AY123" s="17" t="s">
        <v>152</v>
      </c>
      <c r="BE123" s="139">
        <f t="shared" si="4"/>
        <v>0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7" t="s">
        <v>79</v>
      </c>
      <c r="BK123" s="139">
        <f t="shared" si="9"/>
        <v>0</v>
      </c>
      <c r="BL123" s="17" t="s">
        <v>948</v>
      </c>
      <c r="BM123" s="138" t="s">
        <v>3283</v>
      </c>
    </row>
    <row r="124" spans="2:65" s="1" customFormat="1" ht="21.75" customHeight="1">
      <c r="B124" s="32"/>
      <c r="C124" s="127" t="s">
        <v>341</v>
      </c>
      <c r="D124" s="127" t="s">
        <v>154</v>
      </c>
      <c r="E124" s="128" t="s">
        <v>3284</v>
      </c>
      <c r="F124" s="129" t="s">
        <v>3285</v>
      </c>
      <c r="G124" s="130" t="s">
        <v>284</v>
      </c>
      <c r="H124" s="131">
        <v>18</v>
      </c>
      <c r="I124" s="132"/>
      <c r="J124" s="133">
        <f t="shared" si="0"/>
        <v>0</v>
      </c>
      <c r="K124" s="129" t="s">
        <v>19</v>
      </c>
      <c r="L124" s="32"/>
      <c r="M124" s="134" t="s">
        <v>19</v>
      </c>
      <c r="N124" s="135" t="s">
        <v>42</v>
      </c>
      <c r="P124" s="136">
        <f t="shared" si="1"/>
        <v>0</v>
      </c>
      <c r="Q124" s="136">
        <v>0</v>
      </c>
      <c r="R124" s="136">
        <f t="shared" si="2"/>
        <v>0</v>
      </c>
      <c r="S124" s="136">
        <v>0</v>
      </c>
      <c r="T124" s="137">
        <f t="shared" si="3"/>
        <v>0</v>
      </c>
      <c r="AR124" s="138" t="s">
        <v>573</v>
      </c>
      <c r="AT124" s="138" t="s">
        <v>154</v>
      </c>
      <c r="AU124" s="138" t="s">
        <v>81</v>
      </c>
      <c r="AY124" s="17" t="s">
        <v>152</v>
      </c>
      <c r="BE124" s="139">
        <f t="shared" si="4"/>
        <v>0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7" t="s">
        <v>79</v>
      </c>
      <c r="BK124" s="139">
        <f t="shared" si="9"/>
        <v>0</v>
      </c>
      <c r="BL124" s="17" t="s">
        <v>573</v>
      </c>
      <c r="BM124" s="138" t="s">
        <v>3286</v>
      </c>
    </row>
    <row r="125" spans="2:65" s="1" customFormat="1" ht="24.15" customHeight="1">
      <c r="B125" s="32"/>
      <c r="C125" s="127" t="s">
        <v>350</v>
      </c>
      <c r="D125" s="127" t="s">
        <v>154</v>
      </c>
      <c r="E125" s="128" t="s">
        <v>3287</v>
      </c>
      <c r="F125" s="129" t="s">
        <v>3288</v>
      </c>
      <c r="G125" s="130" t="s">
        <v>284</v>
      </c>
      <c r="H125" s="131">
        <v>20</v>
      </c>
      <c r="I125" s="132"/>
      <c r="J125" s="133">
        <f t="shared" si="0"/>
        <v>0</v>
      </c>
      <c r="K125" s="129" t="s">
        <v>19</v>
      </c>
      <c r="L125" s="32"/>
      <c r="M125" s="134" t="s">
        <v>19</v>
      </c>
      <c r="N125" s="135" t="s">
        <v>42</v>
      </c>
      <c r="P125" s="136">
        <f t="shared" si="1"/>
        <v>0</v>
      </c>
      <c r="Q125" s="136">
        <v>0</v>
      </c>
      <c r="R125" s="136">
        <f t="shared" si="2"/>
        <v>0</v>
      </c>
      <c r="S125" s="136">
        <v>0</v>
      </c>
      <c r="T125" s="137">
        <f t="shared" si="3"/>
        <v>0</v>
      </c>
      <c r="AR125" s="138" t="s">
        <v>248</v>
      </c>
      <c r="AT125" s="138" t="s">
        <v>154</v>
      </c>
      <c r="AU125" s="138" t="s">
        <v>81</v>
      </c>
      <c r="AY125" s="17" t="s">
        <v>152</v>
      </c>
      <c r="BE125" s="139">
        <f t="shared" si="4"/>
        <v>0</v>
      </c>
      <c r="BF125" s="139">
        <f t="shared" si="5"/>
        <v>0</v>
      </c>
      <c r="BG125" s="139">
        <f t="shared" si="6"/>
        <v>0</v>
      </c>
      <c r="BH125" s="139">
        <f t="shared" si="7"/>
        <v>0</v>
      </c>
      <c r="BI125" s="139">
        <f t="shared" si="8"/>
        <v>0</v>
      </c>
      <c r="BJ125" s="17" t="s">
        <v>79</v>
      </c>
      <c r="BK125" s="139">
        <f t="shared" si="9"/>
        <v>0</v>
      </c>
      <c r="BL125" s="17" t="s">
        <v>248</v>
      </c>
      <c r="BM125" s="138" t="s">
        <v>3289</v>
      </c>
    </row>
    <row r="126" spans="2:65" s="1" customFormat="1" ht="24.15" customHeight="1">
      <c r="B126" s="32"/>
      <c r="C126" s="159" t="s">
        <v>357</v>
      </c>
      <c r="D126" s="159" t="s">
        <v>301</v>
      </c>
      <c r="E126" s="160" t="s">
        <v>3290</v>
      </c>
      <c r="F126" s="161" t="s">
        <v>3291</v>
      </c>
      <c r="G126" s="162" t="s">
        <v>284</v>
      </c>
      <c r="H126" s="163">
        <v>20</v>
      </c>
      <c r="I126" s="164"/>
      <c r="J126" s="165">
        <f t="shared" si="0"/>
        <v>0</v>
      </c>
      <c r="K126" s="161" t="s">
        <v>19</v>
      </c>
      <c r="L126" s="166"/>
      <c r="M126" s="167" t="s">
        <v>19</v>
      </c>
      <c r="N126" s="168" t="s">
        <v>42</v>
      </c>
      <c r="P126" s="136">
        <f t="shared" si="1"/>
        <v>0</v>
      </c>
      <c r="Q126" s="136">
        <v>1.4999999999999999E-4</v>
      </c>
      <c r="R126" s="136">
        <f t="shared" si="2"/>
        <v>2.9999999999999996E-3</v>
      </c>
      <c r="S126" s="136">
        <v>0</v>
      </c>
      <c r="T126" s="137">
        <f t="shared" si="3"/>
        <v>0</v>
      </c>
      <c r="AR126" s="138" t="s">
        <v>357</v>
      </c>
      <c r="AT126" s="138" t="s">
        <v>301</v>
      </c>
      <c r="AU126" s="138" t="s">
        <v>81</v>
      </c>
      <c r="AY126" s="17" t="s">
        <v>152</v>
      </c>
      <c r="BE126" s="139">
        <f t="shared" si="4"/>
        <v>0</v>
      </c>
      <c r="BF126" s="139">
        <f t="shared" si="5"/>
        <v>0</v>
      </c>
      <c r="BG126" s="139">
        <f t="shared" si="6"/>
        <v>0</v>
      </c>
      <c r="BH126" s="139">
        <f t="shared" si="7"/>
        <v>0</v>
      </c>
      <c r="BI126" s="139">
        <f t="shared" si="8"/>
        <v>0</v>
      </c>
      <c r="BJ126" s="17" t="s">
        <v>79</v>
      </c>
      <c r="BK126" s="139">
        <f t="shared" si="9"/>
        <v>0</v>
      </c>
      <c r="BL126" s="17" t="s">
        <v>248</v>
      </c>
      <c r="BM126" s="138" t="s">
        <v>3292</v>
      </c>
    </row>
    <row r="127" spans="2:65" s="1" customFormat="1" ht="24.15" customHeight="1">
      <c r="B127" s="32"/>
      <c r="C127" s="127" t="s">
        <v>363</v>
      </c>
      <c r="D127" s="127" t="s">
        <v>154</v>
      </c>
      <c r="E127" s="128" t="s">
        <v>3293</v>
      </c>
      <c r="F127" s="129" t="s">
        <v>3294</v>
      </c>
      <c r="G127" s="130" t="s">
        <v>284</v>
      </c>
      <c r="H127" s="131">
        <v>1</v>
      </c>
      <c r="I127" s="132"/>
      <c r="J127" s="133">
        <f t="shared" si="0"/>
        <v>0</v>
      </c>
      <c r="K127" s="129" t="s">
        <v>19</v>
      </c>
      <c r="L127" s="32"/>
      <c r="M127" s="134" t="s">
        <v>19</v>
      </c>
      <c r="N127" s="135" t="s">
        <v>42</v>
      </c>
      <c r="P127" s="136">
        <f t="shared" si="1"/>
        <v>0</v>
      </c>
      <c r="Q127" s="136">
        <v>0</v>
      </c>
      <c r="R127" s="136">
        <f t="shared" si="2"/>
        <v>0</v>
      </c>
      <c r="S127" s="136">
        <v>0</v>
      </c>
      <c r="T127" s="137">
        <f t="shared" si="3"/>
        <v>0</v>
      </c>
      <c r="AR127" s="138" t="s">
        <v>573</v>
      </c>
      <c r="AT127" s="138" t="s">
        <v>154</v>
      </c>
      <c r="AU127" s="138" t="s">
        <v>81</v>
      </c>
      <c r="AY127" s="17" t="s">
        <v>152</v>
      </c>
      <c r="BE127" s="139">
        <f t="shared" si="4"/>
        <v>0</v>
      </c>
      <c r="BF127" s="139">
        <f t="shared" si="5"/>
        <v>0</v>
      </c>
      <c r="BG127" s="139">
        <f t="shared" si="6"/>
        <v>0</v>
      </c>
      <c r="BH127" s="139">
        <f t="shared" si="7"/>
        <v>0</v>
      </c>
      <c r="BI127" s="139">
        <f t="shared" si="8"/>
        <v>0</v>
      </c>
      <c r="BJ127" s="17" t="s">
        <v>79</v>
      </c>
      <c r="BK127" s="139">
        <f t="shared" si="9"/>
        <v>0</v>
      </c>
      <c r="BL127" s="17" t="s">
        <v>573</v>
      </c>
      <c r="BM127" s="138" t="s">
        <v>3295</v>
      </c>
    </row>
    <row r="128" spans="2:65" s="1" customFormat="1" ht="16.5" customHeight="1">
      <c r="B128" s="32"/>
      <c r="C128" s="159" t="s">
        <v>370</v>
      </c>
      <c r="D128" s="159" t="s">
        <v>301</v>
      </c>
      <c r="E128" s="160" t="s">
        <v>3296</v>
      </c>
      <c r="F128" s="161" t="s">
        <v>3297</v>
      </c>
      <c r="G128" s="162" t="s">
        <v>284</v>
      </c>
      <c r="H128" s="163">
        <v>1</v>
      </c>
      <c r="I128" s="164"/>
      <c r="J128" s="165">
        <f t="shared" si="0"/>
        <v>0</v>
      </c>
      <c r="K128" s="161" t="s">
        <v>19</v>
      </c>
      <c r="L128" s="166"/>
      <c r="M128" s="167" t="s">
        <v>19</v>
      </c>
      <c r="N128" s="168" t="s">
        <v>42</v>
      </c>
      <c r="P128" s="136">
        <f t="shared" si="1"/>
        <v>0</v>
      </c>
      <c r="Q128" s="136">
        <v>6.4000000000000005E-4</v>
      </c>
      <c r="R128" s="136">
        <f t="shared" si="2"/>
        <v>6.4000000000000005E-4</v>
      </c>
      <c r="S128" s="136">
        <v>0</v>
      </c>
      <c r="T128" s="137">
        <f t="shared" si="3"/>
        <v>0</v>
      </c>
      <c r="AR128" s="138" t="s">
        <v>948</v>
      </c>
      <c r="AT128" s="138" t="s">
        <v>301</v>
      </c>
      <c r="AU128" s="138" t="s">
        <v>81</v>
      </c>
      <c r="AY128" s="17" t="s">
        <v>152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7" t="s">
        <v>79</v>
      </c>
      <c r="BK128" s="139">
        <f t="shared" si="9"/>
        <v>0</v>
      </c>
      <c r="BL128" s="17" t="s">
        <v>948</v>
      </c>
      <c r="BM128" s="138" t="s">
        <v>3298</v>
      </c>
    </row>
    <row r="129" spans="2:65" s="1" customFormat="1" ht="16.5" customHeight="1">
      <c r="B129" s="32"/>
      <c r="C129" s="127" t="s">
        <v>376</v>
      </c>
      <c r="D129" s="127" t="s">
        <v>154</v>
      </c>
      <c r="E129" s="128" t="s">
        <v>3299</v>
      </c>
      <c r="F129" s="129" t="s">
        <v>3300</v>
      </c>
      <c r="G129" s="130" t="s">
        <v>344</v>
      </c>
      <c r="H129" s="131">
        <v>10</v>
      </c>
      <c r="I129" s="132"/>
      <c r="J129" s="133">
        <f t="shared" si="0"/>
        <v>0</v>
      </c>
      <c r="K129" s="129" t="s">
        <v>19</v>
      </c>
      <c r="L129" s="32"/>
      <c r="M129" s="134" t="s">
        <v>19</v>
      </c>
      <c r="N129" s="135" t="s">
        <v>42</v>
      </c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AR129" s="138" t="s">
        <v>573</v>
      </c>
      <c r="AT129" s="138" t="s">
        <v>154</v>
      </c>
      <c r="AU129" s="138" t="s">
        <v>81</v>
      </c>
      <c r="AY129" s="17" t="s">
        <v>152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7" t="s">
        <v>79</v>
      </c>
      <c r="BK129" s="139">
        <f t="shared" si="9"/>
        <v>0</v>
      </c>
      <c r="BL129" s="17" t="s">
        <v>573</v>
      </c>
      <c r="BM129" s="138" t="s">
        <v>3301</v>
      </c>
    </row>
    <row r="130" spans="2:65" s="1" customFormat="1" ht="16.5" customHeight="1">
      <c r="B130" s="32"/>
      <c r="C130" s="159" t="s">
        <v>384</v>
      </c>
      <c r="D130" s="159" t="s">
        <v>301</v>
      </c>
      <c r="E130" s="160" t="s">
        <v>3302</v>
      </c>
      <c r="F130" s="161" t="s">
        <v>3303</v>
      </c>
      <c r="G130" s="162" t="s">
        <v>344</v>
      </c>
      <c r="H130" s="163">
        <v>10</v>
      </c>
      <c r="I130" s="164"/>
      <c r="J130" s="165">
        <f t="shared" si="0"/>
        <v>0</v>
      </c>
      <c r="K130" s="161" t="s">
        <v>19</v>
      </c>
      <c r="L130" s="166"/>
      <c r="M130" s="167" t="s">
        <v>19</v>
      </c>
      <c r="N130" s="168" t="s">
        <v>42</v>
      </c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AR130" s="138" t="s">
        <v>1708</v>
      </c>
      <c r="AT130" s="138" t="s">
        <v>301</v>
      </c>
      <c r="AU130" s="138" t="s">
        <v>81</v>
      </c>
      <c r="AY130" s="17" t="s">
        <v>152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7" t="s">
        <v>79</v>
      </c>
      <c r="BK130" s="139">
        <f t="shared" si="9"/>
        <v>0</v>
      </c>
      <c r="BL130" s="17" t="s">
        <v>573</v>
      </c>
      <c r="BM130" s="138" t="s">
        <v>3304</v>
      </c>
    </row>
    <row r="131" spans="2:65" s="1" customFormat="1" ht="24.15" customHeight="1">
      <c r="B131" s="32"/>
      <c r="C131" s="127" t="s">
        <v>391</v>
      </c>
      <c r="D131" s="127" t="s">
        <v>154</v>
      </c>
      <c r="E131" s="128" t="s">
        <v>3305</v>
      </c>
      <c r="F131" s="129" t="s">
        <v>3306</v>
      </c>
      <c r="G131" s="130" t="s">
        <v>284</v>
      </c>
      <c r="H131" s="131">
        <v>93</v>
      </c>
      <c r="I131" s="132"/>
      <c r="J131" s="133">
        <f t="shared" si="0"/>
        <v>0</v>
      </c>
      <c r="K131" s="129" t="s">
        <v>19</v>
      </c>
      <c r="L131" s="32"/>
      <c r="M131" s="134" t="s">
        <v>19</v>
      </c>
      <c r="N131" s="135" t="s">
        <v>42</v>
      </c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AR131" s="138" t="s">
        <v>573</v>
      </c>
      <c r="AT131" s="138" t="s">
        <v>154</v>
      </c>
      <c r="AU131" s="138" t="s">
        <v>81</v>
      </c>
      <c r="AY131" s="17" t="s">
        <v>152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7" t="s">
        <v>79</v>
      </c>
      <c r="BK131" s="139">
        <f t="shared" si="9"/>
        <v>0</v>
      </c>
      <c r="BL131" s="17" t="s">
        <v>573</v>
      </c>
      <c r="BM131" s="138" t="s">
        <v>3307</v>
      </c>
    </row>
    <row r="132" spans="2:65" s="1" customFormat="1" ht="24.15" customHeight="1">
      <c r="B132" s="32"/>
      <c r="C132" s="127" t="s">
        <v>398</v>
      </c>
      <c r="D132" s="127" t="s">
        <v>154</v>
      </c>
      <c r="E132" s="128" t="s">
        <v>3308</v>
      </c>
      <c r="F132" s="129" t="s">
        <v>3309</v>
      </c>
      <c r="G132" s="130" t="s">
        <v>284</v>
      </c>
      <c r="H132" s="131">
        <v>50</v>
      </c>
      <c r="I132" s="132"/>
      <c r="J132" s="133">
        <f t="shared" si="0"/>
        <v>0</v>
      </c>
      <c r="K132" s="129" t="s">
        <v>19</v>
      </c>
      <c r="L132" s="32"/>
      <c r="M132" s="134" t="s">
        <v>19</v>
      </c>
      <c r="N132" s="135" t="s">
        <v>42</v>
      </c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AR132" s="138" t="s">
        <v>573</v>
      </c>
      <c r="AT132" s="138" t="s">
        <v>154</v>
      </c>
      <c r="AU132" s="138" t="s">
        <v>81</v>
      </c>
      <c r="AY132" s="17" t="s">
        <v>152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7" t="s">
        <v>79</v>
      </c>
      <c r="BK132" s="139">
        <f t="shared" si="9"/>
        <v>0</v>
      </c>
      <c r="BL132" s="17" t="s">
        <v>573</v>
      </c>
      <c r="BM132" s="138" t="s">
        <v>3310</v>
      </c>
    </row>
    <row r="133" spans="2:65" s="1" customFormat="1" ht="33" customHeight="1">
      <c r="B133" s="32"/>
      <c r="C133" s="127" t="s">
        <v>406</v>
      </c>
      <c r="D133" s="127" t="s">
        <v>154</v>
      </c>
      <c r="E133" s="128" t="s">
        <v>3311</v>
      </c>
      <c r="F133" s="129" t="s">
        <v>3312</v>
      </c>
      <c r="G133" s="130" t="s">
        <v>284</v>
      </c>
      <c r="H133" s="131">
        <v>1</v>
      </c>
      <c r="I133" s="132"/>
      <c r="J133" s="133">
        <f t="shared" si="0"/>
        <v>0</v>
      </c>
      <c r="K133" s="129" t="s">
        <v>19</v>
      </c>
      <c r="L133" s="32"/>
      <c r="M133" s="134" t="s">
        <v>19</v>
      </c>
      <c r="N133" s="135" t="s">
        <v>42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AR133" s="138" t="s">
        <v>573</v>
      </c>
      <c r="AT133" s="138" t="s">
        <v>154</v>
      </c>
      <c r="AU133" s="138" t="s">
        <v>81</v>
      </c>
      <c r="AY133" s="17" t="s">
        <v>152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7" t="s">
        <v>79</v>
      </c>
      <c r="BK133" s="139">
        <f t="shared" si="9"/>
        <v>0</v>
      </c>
      <c r="BL133" s="17" t="s">
        <v>573</v>
      </c>
      <c r="BM133" s="138" t="s">
        <v>3313</v>
      </c>
    </row>
    <row r="134" spans="2:65" s="1" customFormat="1" ht="16.5" customHeight="1">
      <c r="B134" s="32"/>
      <c r="C134" s="159" t="s">
        <v>412</v>
      </c>
      <c r="D134" s="159" t="s">
        <v>301</v>
      </c>
      <c r="E134" s="160" t="s">
        <v>3314</v>
      </c>
      <c r="F134" s="161" t="s">
        <v>3315</v>
      </c>
      <c r="G134" s="162" t="s">
        <v>284</v>
      </c>
      <c r="H134" s="163">
        <v>1</v>
      </c>
      <c r="I134" s="164"/>
      <c r="J134" s="165">
        <f t="shared" ref="J134:J165" si="10">ROUND(I134*H134,2)</f>
        <v>0</v>
      </c>
      <c r="K134" s="161" t="s">
        <v>19</v>
      </c>
      <c r="L134" s="166"/>
      <c r="M134" s="167" t="s">
        <v>19</v>
      </c>
      <c r="N134" s="168" t="s">
        <v>42</v>
      </c>
      <c r="P134" s="136">
        <f t="shared" ref="P134:P165" si="11">O134*H134</f>
        <v>0</v>
      </c>
      <c r="Q134" s="136">
        <v>2.2000000000000001E-4</v>
      </c>
      <c r="R134" s="136">
        <f t="shared" ref="R134:R165" si="12">Q134*H134</f>
        <v>2.2000000000000001E-4</v>
      </c>
      <c r="S134" s="136">
        <v>0</v>
      </c>
      <c r="T134" s="137">
        <f t="shared" ref="T134:T165" si="13">S134*H134</f>
        <v>0</v>
      </c>
      <c r="AR134" s="138" t="s">
        <v>948</v>
      </c>
      <c r="AT134" s="138" t="s">
        <v>301</v>
      </c>
      <c r="AU134" s="138" t="s">
        <v>81</v>
      </c>
      <c r="AY134" s="17" t="s">
        <v>152</v>
      </c>
      <c r="BE134" s="139">
        <f t="shared" ref="BE134:BE165" si="14">IF(N134="základní",J134,0)</f>
        <v>0</v>
      </c>
      <c r="BF134" s="139">
        <f t="shared" ref="BF134:BF165" si="15">IF(N134="snížená",J134,0)</f>
        <v>0</v>
      </c>
      <c r="BG134" s="139">
        <f t="shared" ref="BG134:BG165" si="16">IF(N134="zákl. přenesená",J134,0)</f>
        <v>0</v>
      </c>
      <c r="BH134" s="139">
        <f t="shared" ref="BH134:BH165" si="17">IF(N134="sníž. přenesená",J134,0)</f>
        <v>0</v>
      </c>
      <c r="BI134" s="139">
        <f t="shared" ref="BI134:BI165" si="18">IF(N134="nulová",J134,0)</f>
        <v>0</v>
      </c>
      <c r="BJ134" s="17" t="s">
        <v>79</v>
      </c>
      <c r="BK134" s="139">
        <f t="shared" ref="BK134:BK165" si="19">ROUND(I134*H134,2)</f>
        <v>0</v>
      </c>
      <c r="BL134" s="17" t="s">
        <v>948</v>
      </c>
      <c r="BM134" s="138" t="s">
        <v>3316</v>
      </c>
    </row>
    <row r="135" spans="2:65" s="1" customFormat="1" ht="21.75" customHeight="1">
      <c r="B135" s="32"/>
      <c r="C135" s="127" t="s">
        <v>420</v>
      </c>
      <c r="D135" s="127" t="s">
        <v>154</v>
      </c>
      <c r="E135" s="128" t="s">
        <v>3317</v>
      </c>
      <c r="F135" s="129" t="s">
        <v>3318</v>
      </c>
      <c r="G135" s="130" t="s">
        <v>284</v>
      </c>
      <c r="H135" s="131">
        <v>2</v>
      </c>
      <c r="I135" s="132"/>
      <c r="J135" s="133">
        <f t="shared" si="10"/>
        <v>0</v>
      </c>
      <c r="K135" s="129" t="s">
        <v>19</v>
      </c>
      <c r="L135" s="32"/>
      <c r="M135" s="134" t="s">
        <v>19</v>
      </c>
      <c r="N135" s="135" t="s">
        <v>42</v>
      </c>
      <c r="P135" s="136">
        <f t="shared" si="11"/>
        <v>0</v>
      </c>
      <c r="Q135" s="136">
        <v>0</v>
      </c>
      <c r="R135" s="136">
        <f t="shared" si="12"/>
        <v>0</v>
      </c>
      <c r="S135" s="136">
        <v>0</v>
      </c>
      <c r="T135" s="137">
        <f t="shared" si="13"/>
        <v>0</v>
      </c>
      <c r="AR135" s="138" t="s">
        <v>248</v>
      </c>
      <c r="AT135" s="138" t="s">
        <v>154</v>
      </c>
      <c r="AU135" s="138" t="s">
        <v>81</v>
      </c>
      <c r="AY135" s="17" t="s">
        <v>152</v>
      </c>
      <c r="BE135" s="139">
        <f t="shared" si="14"/>
        <v>0</v>
      </c>
      <c r="BF135" s="139">
        <f t="shared" si="15"/>
        <v>0</v>
      </c>
      <c r="BG135" s="139">
        <f t="shared" si="16"/>
        <v>0</v>
      </c>
      <c r="BH135" s="139">
        <f t="shared" si="17"/>
        <v>0</v>
      </c>
      <c r="BI135" s="139">
        <f t="shared" si="18"/>
        <v>0</v>
      </c>
      <c r="BJ135" s="17" t="s">
        <v>79</v>
      </c>
      <c r="BK135" s="139">
        <f t="shared" si="19"/>
        <v>0</v>
      </c>
      <c r="BL135" s="17" t="s">
        <v>248</v>
      </c>
      <c r="BM135" s="138" t="s">
        <v>3319</v>
      </c>
    </row>
    <row r="136" spans="2:65" s="1" customFormat="1" ht="16.5" customHeight="1">
      <c r="B136" s="32"/>
      <c r="C136" s="127" t="s">
        <v>426</v>
      </c>
      <c r="D136" s="127" t="s">
        <v>154</v>
      </c>
      <c r="E136" s="128" t="s">
        <v>3320</v>
      </c>
      <c r="F136" s="129" t="s">
        <v>3321</v>
      </c>
      <c r="G136" s="130" t="s">
        <v>284</v>
      </c>
      <c r="H136" s="131">
        <v>2</v>
      </c>
      <c r="I136" s="132"/>
      <c r="J136" s="133">
        <f t="shared" si="10"/>
        <v>0</v>
      </c>
      <c r="K136" s="129" t="s">
        <v>19</v>
      </c>
      <c r="L136" s="32"/>
      <c r="M136" s="134" t="s">
        <v>19</v>
      </c>
      <c r="N136" s="135" t="s">
        <v>42</v>
      </c>
      <c r="P136" s="136">
        <f t="shared" si="11"/>
        <v>0</v>
      </c>
      <c r="Q136" s="136">
        <v>0</v>
      </c>
      <c r="R136" s="136">
        <f t="shared" si="12"/>
        <v>0</v>
      </c>
      <c r="S136" s="136">
        <v>0</v>
      </c>
      <c r="T136" s="137">
        <f t="shared" si="13"/>
        <v>0</v>
      </c>
      <c r="AR136" s="138" t="s">
        <v>248</v>
      </c>
      <c r="AT136" s="138" t="s">
        <v>154</v>
      </c>
      <c r="AU136" s="138" t="s">
        <v>81</v>
      </c>
      <c r="AY136" s="17" t="s">
        <v>152</v>
      </c>
      <c r="BE136" s="139">
        <f t="shared" si="14"/>
        <v>0</v>
      </c>
      <c r="BF136" s="139">
        <f t="shared" si="15"/>
        <v>0</v>
      </c>
      <c r="BG136" s="139">
        <f t="shared" si="16"/>
        <v>0</v>
      </c>
      <c r="BH136" s="139">
        <f t="shared" si="17"/>
        <v>0</v>
      </c>
      <c r="BI136" s="139">
        <f t="shared" si="18"/>
        <v>0</v>
      </c>
      <c r="BJ136" s="17" t="s">
        <v>79</v>
      </c>
      <c r="BK136" s="139">
        <f t="shared" si="19"/>
        <v>0</v>
      </c>
      <c r="BL136" s="17" t="s">
        <v>248</v>
      </c>
      <c r="BM136" s="138" t="s">
        <v>3322</v>
      </c>
    </row>
    <row r="137" spans="2:65" s="1" customFormat="1" ht="24.15" customHeight="1">
      <c r="B137" s="32"/>
      <c r="C137" s="127" t="s">
        <v>432</v>
      </c>
      <c r="D137" s="127" t="s">
        <v>154</v>
      </c>
      <c r="E137" s="128" t="s">
        <v>3323</v>
      </c>
      <c r="F137" s="129" t="s">
        <v>3324</v>
      </c>
      <c r="G137" s="130" t="s">
        <v>284</v>
      </c>
      <c r="H137" s="131">
        <v>1</v>
      </c>
      <c r="I137" s="132"/>
      <c r="J137" s="133">
        <f t="shared" si="10"/>
        <v>0</v>
      </c>
      <c r="K137" s="129" t="s">
        <v>19</v>
      </c>
      <c r="L137" s="32"/>
      <c r="M137" s="134" t="s">
        <v>19</v>
      </c>
      <c r="N137" s="135" t="s">
        <v>42</v>
      </c>
      <c r="P137" s="136">
        <f t="shared" si="11"/>
        <v>0</v>
      </c>
      <c r="Q137" s="136">
        <v>0</v>
      </c>
      <c r="R137" s="136">
        <f t="shared" si="12"/>
        <v>0</v>
      </c>
      <c r="S137" s="136">
        <v>0</v>
      </c>
      <c r="T137" s="137">
        <f t="shared" si="13"/>
        <v>0</v>
      </c>
      <c r="AR137" s="138" t="s">
        <v>248</v>
      </c>
      <c r="AT137" s="138" t="s">
        <v>154</v>
      </c>
      <c r="AU137" s="138" t="s">
        <v>81</v>
      </c>
      <c r="AY137" s="17" t="s">
        <v>152</v>
      </c>
      <c r="BE137" s="139">
        <f t="shared" si="14"/>
        <v>0</v>
      </c>
      <c r="BF137" s="139">
        <f t="shared" si="15"/>
        <v>0</v>
      </c>
      <c r="BG137" s="139">
        <f t="shared" si="16"/>
        <v>0</v>
      </c>
      <c r="BH137" s="139">
        <f t="shared" si="17"/>
        <v>0</v>
      </c>
      <c r="BI137" s="139">
        <f t="shared" si="18"/>
        <v>0</v>
      </c>
      <c r="BJ137" s="17" t="s">
        <v>79</v>
      </c>
      <c r="BK137" s="139">
        <f t="shared" si="19"/>
        <v>0</v>
      </c>
      <c r="BL137" s="17" t="s">
        <v>248</v>
      </c>
      <c r="BM137" s="138" t="s">
        <v>3325</v>
      </c>
    </row>
    <row r="138" spans="2:65" s="1" customFormat="1" ht="24.15" customHeight="1">
      <c r="B138" s="32"/>
      <c r="C138" s="159" t="s">
        <v>438</v>
      </c>
      <c r="D138" s="159" t="s">
        <v>301</v>
      </c>
      <c r="E138" s="160" t="s">
        <v>3326</v>
      </c>
      <c r="F138" s="161" t="s">
        <v>3327</v>
      </c>
      <c r="G138" s="162" t="s">
        <v>284</v>
      </c>
      <c r="H138" s="163">
        <v>1</v>
      </c>
      <c r="I138" s="164"/>
      <c r="J138" s="165">
        <f t="shared" si="10"/>
        <v>0</v>
      </c>
      <c r="K138" s="161" t="s">
        <v>19</v>
      </c>
      <c r="L138" s="166"/>
      <c r="M138" s="167" t="s">
        <v>19</v>
      </c>
      <c r="N138" s="168" t="s">
        <v>42</v>
      </c>
      <c r="P138" s="136">
        <f t="shared" si="11"/>
        <v>0</v>
      </c>
      <c r="Q138" s="136">
        <v>3.5E-4</v>
      </c>
      <c r="R138" s="136">
        <f t="shared" si="12"/>
        <v>3.5E-4</v>
      </c>
      <c r="S138" s="136">
        <v>0</v>
      </c>
      <c r="T138" s="137">
        <f t="shared" si="13"/>
        <v>0</v>
      </c>
      <c r="AR138" s="138" t="s">
        <v>357</v>
      </c>
      <c r="AT138" s="138" t="s">
        <v>301</v>
      </c>
      <c r="AU138" s="138" t="s">
        <v>81</v>
      </c>
      <c r="AY138" s="17" t="s">
        <v>152</v>
      </c>
      <c r="BE138" s="139">
        <f t="shared" si="14"/>
        <v>0</v>
      </c>
      <c r="BF138" s="139">
        <f t="shared" si="15"/>
        <v>0</v>
      </c>
      <c r="BG138" s="139">
        <f t="shared" si="16"/>
        <v>0</v>
      </c>
      <c r="BH138" s="139">
        <f t="shared" si="17"/>
        <v>0</v>
      </c>
      <c r="BI138" s="139">
        <f t="shared" si="18"/>
        <v>0</v>
      </c>
      <c r="BJ138" s="17" t="s">
        <v>79</v>
      </c>
      <c r="BK138" s="139">
        <f t="shared" si="19"/>
        <v>0</v>
      </c>
      <c r="BL138" s="17" t="s">
        <v>248</v>
      </c>
      <c r="BM138" s="138" t="s">
        <v>3328</v>
      </c>
    </row>
    <row r="139" spans="2:65" s="1" customFormat="1" ht="24.15" customHeight="1">
      <c r="B139" s="32"/>
      <c r="C139" s="127" t="s">
        <v>443</v>
      </c>
      <c r="D139" s="127" t="s">
        <v>154</v>
      </c>
      <c r="E139" s="128" t="s">
        <v>3329</v>
      </c>
      <c r="F139" s="129" t="s">
        <v>3330</v>
      </c>
      <c r="G139" s="130" t="s">
        <v>284</v>
      </c>
      <c r="H139" s="131">
        <v>25</v>
      </c>
      <c r="I139" s="132"/>
      <c r="J139" s="133">
        <f t="shared" si="10"/>
        <v>0</v>
      </c>
      <c r="K139" s="129" t="s">
        <v>19</v>
      </c>
      <c r="L139" s="32"/>
      <c r="M139" s="134" t="s">
        <v>19</v>
      </c>
      <c r="N139" s="135" t="s">
        <v>42</v>
      </c>
      <c r="P139" s="136">
        <f t="shared" si="11"/>
        <v>0</v>
      </c>
      <c r="Q139" s="136">
        <v>0</v>
      </c>
      <c r="R139" s="136">
        <f t="shared" si="12"/>
        <v>0</v>
      </c>
      <c r="S139" s="136">
        <v>0</v>
      </c>
      <c r="T139" s="137">
        <f t="shared" si="13"/>
        <v>0</v>
      </c>
      <c r="AR139" s="138" t="s">
        <v>248</v>
      </c>
      <c r="AT139" s="138" t="s">
        <v>154</v>
      </c>
      <c r="AU139" s="138" t="s">
        <v>81</v>
      </c>
      <c r="AY139" s="17" t="s">
        <v>152</v>
      </c>
      <c r="BE139" s="139">
        <f t="shared" si="14"/>
        <v>0</v>
      </c>
      <c r="BF139" s="139">
        <f t="shared" si="15"/>
        <v>0</v>
      </c>
      <c r="BG139" s="139">
        <f t="shared" si="16"/>
        <v>0</v>
      </c>
      <c r="BH139" s="139">
        <f t="shared" si="17"/>
        <v>0</v>
      </c>
      <c r="BI139" s="139">
        <f t="shared" si="18"/>
        <v>0</v>
      </c>
      <c r="BJ139" s="17" t="s">
        <v>79</v>
      </c>
      <c r="BK139" s="139">
        <f t="shared" si="19"/>
        <v>0</v>
      </c>
      <c r="BL139" s="17" t="s">
        <v>248</v>
      </c>
      <c r="BM139" s="138" t="s">
        <v>3331</v>
      </c>
    </row>
    <row r="140" spans="2:65" s="1" customFormat="1" ht="21.75" customHeight="1">
      <c r="B140" s="32"/>
      <c r="C140" s="159" t="s">
        <v>451</v>
      </c>
      <c r="D140" s="159" t="s">
        <v>301</v>
      </c>
      <c r="E140" s="160" t="s">
        <v>3332</v>
      </c>
      <c r="F140" s="161" t="s">
        <v>3333</v>
      </c>
      <c r="G140" s="162" t="s">
        <v>284</v>
      </c>
      <c r="H140" s="163">
        <v>6</v>
      </c>
      <c r="I140" s="164"/>
      <c r="J140" s="165">
        <f t="shared" si="10"/>
        <v>0</v>
      </c>
      <c r="K140" s="161" t="s">
        <v>19</v>
      </c>
      <c r="L140" s="166"/>
      <c r="M140" s="167" t="s">
        <v>19</v>
      </c>
      <c r="N140" s="168" t="s">
        <v>42</v>
      </c>
      <c r="P140" s="136">
        <f t="shared" si="11"/>
        <v>0</v>
      </c>
      <c r="Q140" s="136">
        <v>0</v>
      </c>
      <c r="R140" s="136">
        <f t="shared" si="12"/>
        <v>0</v>
      </c>
      <c r="S140" s="136">
        <v>0</v>
      </c>
      <c r="T140" s="137">
        <f t="shared" si="13"/>
        <v>0</v>
      </c>
      <c r="AR140" s="138" t="s">
        <v>1708</v>
      </c>
      <c r="AT140" s="138" t="s">
        <v>301</v>
      </c>
      <c r="AU140" s="138" t="s">
        <v>81</v>
      </c>
      <c r="AY140" s="17" t="s">
        <v>152</v>
      </c>
      <c r="BE140" s="139">
        <f t="shared" si="14"/>
        <v>0</v>
      </c>
      <c r="BF140" s="139">
        <f t="shared" si="15"/>
        <v>0</v>
      </c>
      <c r="BG140" s="139">
        <f t="shared" si="16"/>
        <v>0</v>
      </c>
      <c r="BH140" s="139">
        <f t="shared" si="17"/>
        <v>0</v>
      </c>
      <c r="BI140" s="139">
        <f t="shared" si="18"/>
        <v>0</v>
      </c>
      <c r="BJ140" s="17" t="s">
        <v>79</v>
      </c>
      <c r="BK140" s="139">
        <f t="shared" si="19"/>
        <v>0</v>
      </c>
      <c r="BL140" s="17" t="s">
        <v>573</v>
      </c>
      <c r="BM140" s="138" t="s">
        <v>3334</v>
      </c>
    </row>
    <row r="141" spans="2:65" s="1" customFormat="1" ht="21.75" customHeight="1">
      <c r="B141" s="32"/>
      <c r="C141" s="159" t="s">
        <v>458</v>
      </c>
      <c r="D141" s="159" t="s">
        <v>301</v>
      </c>
      <c r="E141" s="160" t="s">
        <v>3335</v>
      </c>
      <c r="F141" s="161" t="s">
        <v>3336</v>
      </c>
      <c r="G141" s="162" t="s">
        <v>284</v>
      </c>
      <c r="H141" s="163">
        <v>6</v>
      </c>
      <c r="I141" s="164"/>
      <c r="J141" s="165">
        <f t="shared" si="10"/>
        <v>0</v>
      </c>
      <c r="K141" s="161" t="s">
        <v>19</v>
      </c>
      <c r="L141" s="166"/>
      <c r="M141" s="167" t="s">
        <v>19</v>
      </c>
      <c r="N141" s="168" t="s">
        <v>42</v>
      </c>
      <c r="P141" s="136">
        <f t="shared" si="11"/>
        <v>0</v>
      </c>
      <c r="Q141" s="136">
        <v>0</v>
      </c>
      <c r="R141" s="136">
        <f t="shared" si="12"/>
        <v>0</v>
      </c>
      <c r="S141" s="136">
        <v>0</v>
      </c>
      <c r="T141" s="137">
        <f t="shared" si="13"/>
        <v>0</v>
      </c>
      <c r="AR141" s="138" t="s">
        <v>1708</v>
      </c>
      <c r="AT141" s="138" t="s">
        <v>301</v>
      </c>
      <c r="AU141" s="138" t="s">
        <v>81</v>
      </c>
      <c r="AY141" s="17" t="s">
        <v>152</v>
      </c>
      <c r="BE141" s="139">
        <f t="shared" si="14"/>
        <v>0</v>
      </c>
      <c r="BF141" s="139">
        <f t="shared" si="15"/>
        <v>0</v>
      </c>
      <c r="BG141" s="139">
        <f t="shared" si="16"/>
        <v>0</v>
      </c>
      <c r="BH141" s="139">
        <f t="shared" si="17"/>
        <v>0</v>
      </c>
      <c r="BI141" s="139">
        <f t="shared" si="18"/>
        <v>0</v>
      </c>
      <c r="BJ141" s="17" t="s">
        <v>79</v>
      </c>
      <c r="BK141" s="139">
        <f t="shared" si="19"/>
        <v>0</v>
      </c>
      <c r="BL141" s="17" t="s">
        <v>573</v>
      </c>
      <c r="BM141" s="138" t="s">
        <v>3337</v>
      </c>
    </row>
    <row r="142" spans="2:65" s="1" customFormat="1" ht="21.75" customHeight="1">
      <c r="B142" s="32"/>
      <c r="C142" s="159" t="s">
        <v>468</v>
      </c>
      <c r="D142" s="159" t="s">
        <v>301</v>
      </c>
      <c r="E142" s="160" t="s">
        <v>3338</v>
      </c>
      <c r="F142" s="161" t="s">
        <v>3339</v>
      </c>
      <c r="G142" s="162" t="s">
        <v>284</v>
      </c>
      <c r="H142" s="163">
        <v>5</v>
      </c>
      <c r="I142" s="164"/>
      <c r="J142" s="165">
        <f t="shared" si="10"/>
        <v>0</v>
      </c>
      <c r="K142" s="161" t="s">
        <v>19</v>
      </c>
      <c r="L142" s="166"/>
      <c r="M142" s="167" t="s">
        <v>19</v>
      </c>
      <c r="N142" s="168" t="s">
        <v>42</v>
      </c>
      <c r="P142" s="136">
        <f t="shared" si="11"/>
        <v>0</v>
      </c>
      <c r="Q142" s="136">
        <v>0</v>
      </c>
      <c r="R142" s="136">
        <f t="shared" si="12"/>
        <v>0</v>
      </c>
      <c r="S142" s="136">
        <v>0</v>
      </c>
      <c r="T142" s="137">
        <f t="shared" si="13"/>
        <v>0</v>
      </c>
      <c r="AR142" s="138" t="s">
        <v>1708</v>
      </c>
      <c r="AT142" s="138" t="s">
        <v>301</v>
      </c>
      <c r="AU142" s="138" t="s">
        <v>81</v>
      </c>
      <c r="AY142" s="17" t="s">
        <v>152</v>
      </c>
      <c r="BE142" s="139">
        <f t="shared" si="14"/>
        <v>0</v>
      </c>
      <c r="BF142" s="139">
        <f t="shared" si="15"/>
        <v>0</v>
      </c>
      <c r="BG142" s="139">
        <f t="shared" si="16"/>
        <v>0</v>
      </c>
      <c r="BH142" s="139">
        <f t="shared" si="17"/>
        <v>0</v>
      </c>
      <c r="BI142" s="139">
        <f t="shared" si="18"/>
        <v>0</v>
      </c>
      <c r="BJ142" s="17" t="s">
        <v>79</v>
      </c>
      <c r="BK142" s="139">
        <f t="shared" si="19"/>
        <v>0</v>
      </c>
      <c r="BL142" s="17" t="s">
        <v>573</v>
      </c>
      <c r="BM142" s="138" t="s">
        <v>3340</v>
      </c>
    </row>
    <row r="143" spans="2:65" s="1" customFormat="1" ht="21.75" customHeight="1">
      <c r="B143" s="32"/>
      <c r="C143" s="159" t="s">
        <v>476</v>
      </c>
      <c r="D143" s="159" t="s">
        <v>301</v>
      </c>
      <c r="E143" s="160" t="s">
        <v>3341</v>
      </c>
      <c r="F143" s="161" t="s">
        <v>3342</v>
      </c>
      <c r="G143" s="162" t="s">
        <v>284</v>
      </c>
      <c r="H143" s="163">
        <v>4</v>
      </c>
      <c r="I143" s="164"/>
      <c r="J143" s="165">
        <f t="shared" si="10"/>
        <v>0</v>
      </c>
      <c r="K143" s="161" t="s">
        <v>19</v>
      </c>
      <c r="L143" s="166"/>
      <c r="M143" s="167" t="s">
        <v>19</v>
      </c>
      <c r="N143" s="168" t="s">
        <v>42</v>
      </c>
      <c r="P143" s="136">
        <f t="shared" si="11"/>
        <v>0</v>
      </c>
      <c r="Q143" s="136">
        <v>0</v>
      </c>
      <c r="R143" s="136">
        <f t="shared" si="12"/>
        <v>0</v>
      </c>
      <c r="S143" s="136">
        <v>0</v>
      </c>
      <c r="T143" s="137">
        <f t="shared" si="13"/>
        <v>0</v>
      </c>
      <c r="AR143" s="138" t="s">
        <v>1708</v>
      </c>
      <c r="AT143" s="138" t="s">
        <v>301</v>
      </c>
      <c r="AU143" s="138" t="s">
        <v>81</v>
      </c>
      <c r="AY143" s="17" t="s">
        <v>152</v>
      </c>
      <c r="BE143" s="139">
        <f t="shared" si="14"/>
        <v>0</v>
      </c>
      <c r="BF143" s="139">
        <f t="shared" si="15"/>
        <v>0</v>
      </c>
      <c r="BG143" s="139">
        <f t="shared" si="16"/>
        <v>0</v>
      </c>
      <c r="BH143" s="139">
        <f t="shared" si="17"/>
        <v>0</v>
      </c>
      <c r="BI143" s="139">
        <f t="shared" si="18"/>
        <v>0</v>
      </c>
      <c r="BJ143" s="17" t="s">
        <v>79</v>
      </c>
      <c r="BK143" s="139">
        <f t="shared" si="19"/>
        <v>0</v>
      </c>
      <c r="BL143" s="17" t="s">
        <v>573</v>
      </c>
      <c r="BM143" s="138" t="s">
        <v>3343</v>
      </c>
    </row>
    <row r="144" spans="2:65" s="1" customFormat="1" ht="21.75" customHeight="1">
      <c r="B144" s="32"/>
      <c r="C144" s="159" t="s">
        <v>482</v>
      </c>
      <c r="D144" s="159" t="s">
        <v>301</v>
      </c>
      <c r="E144" s="160" t="s">
        <v>3344</v>
      </c>
      <c r="F144" s="161" t="s">
        <v>3345</v>
      </c>
      <c r="G144" s="162" t="s">
        <v>284</v>
      </c>
      <c r="H144" s="163">
        <v>4</v>
      </c>
      <c r="I144" s="164"/>
      <c r="J144" s="165">
        <f t="shared" si="10"/>
        <v>0</v>
      </c>
      <c r="K144" s="161" t="s">
        <v>19</v>
      </c>
      <c r="L144" s="166"/>
      <c r="M144" s="167" t="s">
        <v>19</v>
      </c>
      <c r="N144" s="168" t="s">
        <v>42</v>
      </c>
      <c r="P144" s="136">
        <f t="shared" si="11"/>
        <v>0</v>
      </c>
      <c r="Q144" s="136">
        <v>0</v>
      </c>
      <c r="R144" s="136">
        <f t="shared" si="12"/>
        <v>0</v>
      </c>
      <c r="S144" s="136">
        <v>0</v>
      </c>
      <c r="T144" s="137">
        <f t="shared" si="13"/>
        <v>0</v>
      </c>
      <c r="AR144" s="138" t="s">
        <v>1708</v>
      </c>
      <c r="AT144" s="138" t="s">
        <v>301</v>
      </c>
      <c r="AU144" s="138" t="s">
        <v>81</v>
      </c>
      <c r="AY144" s="17" t="s">
        <v>152</v>
      </c>
      <c r="BE144" s="139">
        <f t="shared" si="14"/>
        <v>0</v>
      </c>
      <c r="BF144" s="139">
        <f t="shared" si="15"/>
        <v>0</v>
      </c>
      <c r="BG144" s="139">
        <f t="shared" si="16"/>
        <v>0</v>
      </c>
      <c r="BH144" s="139">
        <f t="shared" si="17"/>
        <v>0</v>
      </c>
      <c r="BI144" s="139">
        <f t="shared" si="18"/>
        <v>0</v>
      </c>
      <c r="BJ144" s="17" t="s">
        <v>79</v>
      </c>
      <c r="BK144" s="139">
        <f t="shared" si="19"/>
        <v>0</v>
      </c>
      <c r="BL144" s="17" t="s">
        <v>573</v>
      </c>
      <c r="BM144" s="138" t="s">
        <v>3346</v>
      </c>
    </row>
    <row r="145" spans="2:65" s="1" customFormat="1" ht="24.15" customHeight="1">
      <c r="B145" s="32"/>
      <c r="C145" s="127" t="s">
        <v>495</v>
      </c>
      <c r="D145" s="127" t="s">
        <v>154</v>
      </c>
      <c r="E145" s="128" t="s">
        <v>3347</v>
      </c>
      <c r="F145" s="129" t="s">
        <v>3348</v>
      </c>
      <c r="G145" s="130" t="s">
        <v>284</v>
      </c>
      <c r="H145" s="131">
        <v>31</v>
      </c>
      <c r="I145" s="132"/>
      <c r="J145" s="133">
        <f t="shared" si="10"/>
        <v>0</v>
      </c>
      <c r="K145" s="129" t="s">
        <v>19</v>
      </c>
      <c r="L145" s="32"/>
      <c r="M145" s="134" t="s">
        <v>19</v>
      </c>
      <c r="N145" s="135" t="s">
        <v>42</v>
      </c>
      <c r="P145" s="136">
        <f t="shared" si="11"/>
        <v>0</v>
      </c>
      <c r="Q145" s="136">
        <v>0</v>
      </c>
      <c r="R145" s="136">
        <f t="shared" si="12"/>
        <v>0</v>
      </c>
      <c r="S145" s="136">
        <v>0</v>
      </c>
      <c r="T145" s="137">
        <f t="shared" si="13"/>
        <v>0</v>
      </c>
      <c r="AR145" s="138" t="s">
        <v>248</v>
      </c>
      <c r="AT145" s="138" t="s">
        <v>154</v>
      </c>
      <c r="AU145" s="138" t="s">
        <v>81</v>
      </c>
      <c r="AY145" s="17" t="s">
        <v>152</v>
      </c>
      <c r="BE145" s="139">
        <f t="shared" si="14"/>
        <v>0</v>
      </c>
      <c r="BF145" s="139">
        <f t="shared" si="15"/>
        <v>0</v>
      </c>
      <c r="BG145" s="139">
        <f t="shared" si="16"/>
        <v>0</v>
      </c>
      <c r="BH145" s="139">
        <f t="shared" si="17"/>
        <v>0</v>
      </c>
      <c r="BI145" s="139">
        <f t="shared" si="18"/>
        <v>0</v>
      </c>
      <c r="BJ145" s="17" t="s">
        <v>79</v>
      </c>
      <c r="BK145" s="139">
        <f t="shared" si="19"/>
        <v>0</v>
      </c>
      <c r="BL145" s="17" t="s">
        <v>248</v>
      </c>
      <c r="BM145" s="138" t="s">
        <v>3349</v>
      </c>
    </row>
    <row r="146" spans="2:65" s="1" customFormat="1" ht="24.15" customHeight="1">
      <c r="B146" s="32"/>
      <c r="C146" s="159" t="s">
        <v>501</v>
      </c>
      <c r="D146" s="159" t="s">
        <v>301</v>
      </c>
      <c r="E146" s="160" t="s">
        <v>3350</v>
      </c>
      <c r="F146" s="161" t="s">
        <v>3351</v>
      </c>
      <c r="G146" s="162" t="s">
        <v>284</v>
      </c>
      <c r="H146" s="163">
        <v>12</v>
      </c>
      <c r="I146" s="164"/>
      <c r="J146" s="165">
        <f t="shared" si="10"/>
        <v>0</v>
      </c>
      <c r="K146" s="161" t="s">
        <v>19</v>
      </c>
      <c r="L146" s="166"/>
      <c r="M146" s="167" t="s">
        <v>19</v>
      </c>
      <c r="N146" s="168" t="s">
        <v>42</v>
      </c>
      <c r="P146" s="136">
        <f t="shared" si="11"/>
        <v>0</v>
      </c>
      <c r="Q146" s="136">
        <v>0</v>
      </c>
      <c r="R146" s="136">
        <f t="shared" si="12"/>
        <v>0</v>
      </c>
      <c r="S146" s="136">
        <v>0</v>
      </c>
      <c r="T146" s="137">
        <f t="shared" si="13"/>
        <v>0</v>
      </c>
      <c r="AR146" s="138" t="s">
        <v>1708</v>
      </c>
      <c r="AT146" s="138" t="s">
        <v>301</v>
      </c>
      <c r="AU146" s="138" t="s">
        <v>81</v>
      </c>
      <c r="AY146" s="17" t="s">
        <v>152</v>
      </c>
      <c r="BE146" s="139">
        <f t="shared" si="14"/>
        <v>0</v>
      </c>
      <c r="BF146" s="139">
        <f t="shared" si="15"/>
        <v>0</v>
      </c>
      <c r="BG146" s="139">
        <f t="shared" si="16"/>
        <v>0</v>
      </c>
      <c r="BH146" s="139">
        <f t="shared" si="17"/>
        <v>0</v>
      </c>
      <c r="BI146" s="139">
        <f t="shared" si="18"/>
        <v>0</v>
      </c>
      <c r="BJ146" s="17" t="s">
        <v>79</v>
      </c>
      <c r="BK146" s="139">
        <f t="shared" si="19"/>
        <v>0</v>
      </c>
      <c r="BL146" s="17" t="s">
        <v>573</v>
      </c>
      <c r="BM146" s="138" t="s">
        <v>3352</v>
      </c>
    </row>
    <row r="147" spans="2:65" s="1" customFormat="1" ht="24.15" customHeight="1">
      <c r="B147" s="32"/>
      <c r="C147" s="159" t="s">
        <v>507</v>
      </c>
      <c r="D147" s="159" t="s">
        <v>301</v>
      </c>
      <c r="E147" s="160" t="s">
        <v>3353</v>
      </c>
      <c r="F147" s="161" t="s">
        <v>3354</v>
      </c>
      <c r="G147" s="162" t="s">
        <v>284</v>
      </c>
      <c r="H147" s="163">
        <v>10</v>
      </c>
      <c r="I147" s="164"/>
      <c r="J147" s="165">
        <f t="shared" si="10"/>
        <v>0</v>
      </c>
      <c r="K147" s="161" t="s">
        <v>19</v>
      </c>
      <c r="L147" s="166"/>
      <c r="M147" s="167" t="s">
        <v>19</v>
      </c>
      <c r="N147" s="168" t="s">
        <v>42</v>
      </c>
      <c r="P147" s="136">
        <f t="shared" si="11"/>
        <v>0</v>
      </c>
      <c r="Q147" s="136">
        <v>0</v>
      </c>
      <c r="R147" s="136">
        <f t="shared" si="12"/>
        <v>0</v>
      </c>
      <c r="S147" s="136">
        <v>0</v>
      </c>
      <c r="T147" s="137">
        <f t="shared" si="13"/>
        <v>0</v>
      </c>
      <c r="AR147" s="138" t="s">
        <v>1708</v>
      </c>
      <c r="AT147" s="138" t="s">
        <v>301</v>
      </c>
      <c r="AU147" s="138" t="s">
        <v>81</v>
      </c>
      <c r="AY147" s="17" t="s">
        <v>152</v>
      </c>
      <c r="BE147" s="139">
        <f t="shared" si="14"/>
        <v>0</v>
      </c>
      <c r="BF147" s="139">
        <f t="shared" si="15"/>
        <v>0</v>
      </c>
      <c r="BG147" s="139">
        <f t="shared" si="16"/>
        <v>0</v>
      </c>
      <c r="BH147" s="139">
        <f t="shared" si="17"/>
        <v>0</v>
      </c>
      <c r="BI147" s="139">
        <f t="shared" si="18"/>
        <v>0</v>
      </c>
      <c r="BJ147" s="17" t="s">
        <v>79</v>
      </c>
      <c r="BK147" s="139">
        <f t="shared" si="19"/>
        <v>0</v>
      </c>
      <c r="BL147" s="17" t="s">
        <v>573</v>
      </c>
      <c r="BM147" s="138" t="s">
        <v>3355</v>
      </c>
    </row>
    <row r="148" spans="2:65" s="1" customFormat="1" ht="24.15" customHeight="1">
      <c r="B148" s="32"/>
      <c r="C148" s="159" t="s">
        <v>513</v>
      </c>
      <c r="D148" s="159" t="s">
        <v>301</v>
      </c>
      <c r="E148" s="160" t="s">
        <v>3356</v>
      </c>
      <c r="F148" s="161" t="s">
        <v>3357</v>
      </c>
      <c r="G148" s="162" t="s">
        <v>284</v>
      </c>
      <c r="H148" s="163">
        <v>7</v>
      </c>
      <c r="I148" s="164"/>
      <c r="J148" s="165">
        <f t="shared" si="10"/>
        <v>0</v>
      </c>
      <c r="K148" s="161" t="s">
        <v>19</v>
      </c>
      <c r="L148" s="166"/>
      <c r="M148" s="167" t="s">
        <v>19</v>
      </c>
      <c r="N148" s="168" t="s">
        <v>42</v>
      </c>
      <c r="P148" s="136">
        <f t="shared" si="11"/>
        <v>0</v>
      </c>
      <c r="Q148" s="136">
        <v>0</v>
      </c>
      <c r="R148" s="136">
        <f t="shared" si="12"/>
        <v>0</v>
      </c>
      <c r="S148" s="136">
        <v>0</v>
      </c>
      <c r="T148" s="137">
        <f t="shared" si="13"/>
        <v>0</v>
      </c>
      <c r="AR148" s="138" t="s">
        <v>1708</v>
      </c>
      <c r="AT148" s="138" t="s">
        <v>301</v>
      </c>
      <c r="AU148" s="138" t="s">
        <v>81</v>
      </c>
      <c r="AY148" s="17" t="s">
        <v>152</v>
      </c>
      <c r="BE148" s="139">
        <f t="shared" si="14"/>
        <v>0</v>
      </c>
      <c r="BF148" s="139">
        <f t="shared" si="15"/>
        <v>0</v>
      </c>
      <c r="BG148" s="139">
        <f t="shared" si="16"/>
        <v>0</v>
      </c>
      <c r="BH148" s="139">
        <f t="shared" si="17"/>
        <v>0</v>
      </c>
      <c r="BI148" s="139">
        <f t="shared" si="18"/>
        <v>0</v>
      </c>
      <c r="BJ148" s="17" t="s">
        <v>79</v>
      </c>
      <c r="BK148" s="139">
        <f t="shared" si="19"/>
        <v>0</v>
      </c>
      <c r="BL148" s="17" t="s">
        <v>573</v>
      </c>
      <c r="BM148" s="138" t="s">
        <v>3358</v>
      </c>
    </row>
    <row r="149" spans="2:65" s="1" customFormat="1" ht="24.15" customHeight="1">
      <c r="B149" s="32"/>
      <c r="C149" s="159" t="s">
        <v>518</v>
      </c>
      <c r="D149" s="159" t="s">
        <v>301</v>
      </c>
      <c r="E149" s="160" t="s">
        <v>3359</v>
      </c>
      <c r="F149" s="161" t="s">
        <v>3360</v>
      </c>
      <c r="G149" s="162" t="s">
        <v>284</v>
      </c>
      <c r="H149" s="163">
        <v>2</v>
      </c>
      <c r="I149" s="164"/>
      <c r="J149" s="165">
        <f t="shared" si="10"/>
        <v>0</v>
      </c>
      <c r="K149" s="161" t="s">
        <v>19</v>
      </c>
      <c r="L149" s="166"/>
      <c r="M149" s="167" t="s">
        <v>19</v>
      </c>
      <c r="N149" s="168" t="s">
        <v>42</v>
      </c>
      <c r="P149" s="136">
        <f t="shared" si="11"/>
        <v>0</v>
      </c>
      <c r="Q149" s="136">
        <v>0</v>
      </c>
      <c r="R149" s="136">
        <f t="shared" si="12"/>
        <v>0</v>
      </c>
      <c r="S149" s="136">
        <v>0</v>
      </c>
      <c r="T149" s="137">
        <f t="shared" si="13"/>
        <v>0</v>
      </c>
      <c r="AR149" s="138" t="s">
        <v>1708</v>
      </c>
      <c r="AT149" s="138" t="s">
        <v>301</v>
      </c>
      <c r="AU149" s="138" t="s">
        <v>81</v>
      </c>
      <c r="AY149" s="17" t="s">
        <v>152</v>
      </c>
      <c r="BE149" s="139">
        <f t="shared" si="14"/>
        <v>0</v>
      </c>
      <c r="BF149" s="139">
        <f t="shared" si="15"/>
        <v>0</v>
      </c>
      <c r="BG149" s="139">
        <f t="shared" si="16"/>
        <v>0</v>
      </c>
      <c r="BH149" s="139">
        <f t="shared" si="17"/>
        <v>0</v>
      </c>
      <c r="BI149" s="139">
        <f t="shared" si="18"/>
        <v>0</v>
      </c>
      <c r="BJ149" s="17" t="s">
        <v>79</v>
      </c>
      <c r="BK149" s="139">
        <f t="shared" si="19"/>
        <v>0</v>
      </c>
      <c r="BL149" s="17" t="s">
        <v>573</v>
      </c>
      <c r="BM149" s="138" t="s">
        <v>3361</v>
      </c>
    </row>
    <row r="150" spans="2:65" s="1" customFormat="1" ht="21.75" customHeight="1">
      <c r="B150" s="32"/>
      <c r="C150" s="159" t="s">
        <v>437</v>
      </c>
      <c r="D150" s="159" t="s">
        <v>301</v>
      </c>
      <c r="E150" s="160" t="s">
        <v>3362</v>
      </c>
      <c r="F150" s="161" t="s">
        <v>3363</v>
      </c>
      <c r="G150" s="162" t="s">
        <v>284</v>
      </c>
      <c r="H150" s="163">
        <v>4</v>
      </c>
      <c r="I150" s="164"/>
      <c r="J150" s="165">
        <f t="shared" si="10"/>
        <v>0</v>
      </c>
      <c r="K150" s="161" t="s">
        <v>19</v>
      </c>
      <c r="L150" s="166"/>
      <c r="M150" s="167" t="s">
        <v>19</v>
      </c>
      <c r="N150" s="168" t="s">
        <v>42</v>
      </c>
      <c r="P150" s="136">
        <f t="shared" si="11"/>
        <v>0</v>
      </c>
      <c r="Q150" s="136">
        <v>0</v>
      </c>
      <c r="R150" s="136">
        <f t="shared" si="12"/>
        <v>0</v>
      </c>
      <c r="S150" s="136">
        <v>0</v>
      </c>
      <c r="T150" s="137">
        <f t="shared" si="13"/>
        <v>0</v>
      </c>
      <c r="AR150" s="138" t="s">
        <v>1708</v>
      </c>
      <c r="AT150" s="138" t="s">
        <v>301</v>
      </c>
      <c r="AU150" s="138" t="s">
        <v>81</v>
      </c>
      <c r="AY150" s="17" t="s">
        <v>152</v>
      </c>
      <c r="BE150" s="139">
        <f t="shared" si="14"/>
        <v>0</v>
      </c>
      <c r="BF150" s="139">
        <f t="shared" si="15"/>
        <v>0</v>
      </c>
      <c r="BG150" s="139">
        <f t="shared" si="16"/>
        <v>0</v>
      </c>
      <c r="BH150" s="139">
        <f t="shared" si="17"/>
        <v>0</v>
      </c>
      <c r="BI150" s="139">
        <f t="shared" si="18"/>
        <v>0</v>
      </c>
      <c r="BJ150" s="17" t="s">
        <v>79</v>
      </c>
      <c r="BK150" s="139">
        <f t="shared" si="19"/>
        <v>0</v>
      </c>
      <c r="BL150" s="17" t="s">
        <v>573</v>
      </c>
      <c r="BM150" s="138" t="s">
        <v>3364</v>
      </c>
    </row>
    <row r="151" spans="2:65" s="1" customFormat="1" ht="21.75" customHeight="1">
      <c r="B151" s="32"/>
      <c r="C151" s="159" t="s">
        <v>528</v>
      </c>
      <c r="D151" s="159" t="s">
        <v>301</v>
      </c>
      <c r="E151" s="160" t="s">
        <v>3365</v>
      </c>
      <c r="F151" s="161" t="s">
        <v>3366</v>
      </c>
      <c r="G151" s="162" t="s">
        <v>284</v>
      </c>
      <c r="H151" s="163">
        <v>6</v>
      </c>
      <c r="I151" s="164"/>
      <c r="J151" s="165">
        <f t="shared" si="10"/>
        <v>0</v>
      </c>
      <c r="K151" s="161" t="s">
        <v>19</v>
      </c>
      <c r="L151" s="166"/>
      <c r="M151" s="167" t="s">
        <v>19</v>
      </c>
      <c r="N151" s="168" t="s">
        <v>42</v>
      </c>
      <c r="P151" s="136">
        <f t="shared" si="11"/>
        <v>0</v>
      </c>
      <c r="Q151" s="136">
        <v>0</v>
      </c>
      <c r="R151" s="136">
        <f t="shared" si="12"/>
        <v>0</v>
      </c>
      <c r="S151" s="136">
        <v>0</v>
      </c>
      <c r="T151" s="137">
        <f t="shared" si="13"/>
        <v>0</v>
      </c>
      <c r="AR151" s="138" t="s">
        <v>1708</v>
      </c>
      <c r="AT151" s="138" t="s">
        <v>301</v>
      </c>
      <c r="AU151" s="138" t="s">
        <v>81</v>
      </c>
      <c r="AY151" s="17" t="s">
        <v>152</v>
      </c>
      <c r="BE151" s="139">
        <f t="shared" si="14"/>
        <v>0</v>
      </c>
      <c r="BF151" s="139">
        <f t="shared" si="15"/>
        <v>0</v>
      </c>
      <c r="BG151" s="139">
        <f t="shared" si="16"/>
        <v>0</v>
      </c>
      <c r="BH151" s="139">
        <f t="shared" si="17"/>
        <v>0</v>
      </c>
      <c r="BI151" s="139">
        <f t="shared" si="18"/>
        <v>0</v>
      </c>
      <c r="BJ151" s="17" t="s">
        <v>79</v>
      </c>
      <c r="BK151" s="139">
        <f t="shared" si="19"/>
        <v>0</v>
      </c>
      <c r="BL151" s="17" t="s">
        <v>573</v>
      </c>
      <c r="BM151" s="138" t="s">
        <v>3367</v>
      </c>
    </row>
    <row r="152" spans="2:65" s="1" customFormat="1" ht="21.75" customHeight="1">
      <c r="B152" s="32"/>
      <c r="C152" s="127" t="s">
        <v>534</v>
      </c>
      <c r="D152" s="127" t="s">
        <v>154</v>
      </c>
      <c r="E152" s="128" t="s">
        <v>3368</v>
      </c>
      <c r="F152" s="129" t="s">
        <v>3369</v>
      </c>
      <c r="G152" s="130" t="s">
        <v>284</v>
      </c>
      <c r="H152" s="131">
        <v>4</v>
      </c>
      <c r="I152" s="132"/>
      <c r="J152" s="133">
        <f t="shared" si="10"/>
        <v>0</v>
      </c>
      <c r="K152" s="129" t="s">
        <v>19</v>
      </c>
      <c r="L152" s="32"/>
      <c r="M152" s="134" t="s">
        <v>19</v>
      </c>
      <c r="N152" s="135" t="s">
        <v>42</v>
      </c>
      <c r="P152" s="136">
        <f t="shared" si="11"/>
        <v>0</v>
      </c>
      <c r="Q152" s="136">
        <v>0</v>
      </c>
      <c r="R152" s="136">
        <f t="shared" si="12"/>
        <v>0</v>
      </c>
      <c r="S152" s="136">
        <v>0</v>
      </c>
      <c r="T152" s="137">
        <f t="shared" si="13"/>
        <v>0</v>
      </c>
      <c r="AR152" s="138" t="s">
        <v>248</v>
      </c>
      <c r="AT152" s="138" t="s">
        <v>154</v>
      </c>
      <c r="AU152" s="138" t="s">
        <v>81</v>
      </c>
      <c r="AY152" s="17" t="s">
        <v>152</v>
      </c>
      <c r="BE152" s="139">
        <f t="shared" si="14"/>
        <v>0</v>
      </c>
      <c r="BF152" s="139">
        <f t="shared" si="15"/>
        <v>0</v>
      </c>
      <c r="BG152" s="139">
        <f t="shared" si="16"/>
        <v>0</v>
      </c>
      <c r="BH152" s="139">
        <f t="shared" si="17"/>
        <v>0</v>
      </c>
      <c r="BI152" s="139">
        <f t="shared" si="18"/>
        <v>0</v>
      </c>
      <c r="BJ152" s="17" t="s">
        <v>79</v>
      </c>
      <c r="BK152" s="139">
        <f t="shared" si="19"/>
        <v>0</v>
      </c>
      <c r="BL152" s="17" t="s">
        <v>248</v>
      </c>
      <c r="BM152" s="138" t="s">
        <v>3370</v>
      </c>
    </row>
    <row r="153" spans="2:65" s="1" customFormat="1" ht="24.15" customHeight="1">
      <c r="B153" s="32"/>
      <c r="C153" s="127" t="s">
        <v>539</v>
      </c>
      <c r="D153" s="127" t="s">
        <v>154</v>
      </c>
      <c r="E153" s="128" t="s">
        <v>3371</v>
      </c>
      <c r="F153" s="129" t="s">
        <v>3372</v>
      </c>
      <c r="G153" s="130" t="s">
        <v>220</v>
      </c>
      <c r="H153" s="131">
        <v>2</v>
      </c>
      <c r="I153" s="132"/>
      <c r="J153" s="133">
        <f t="shared" si="10"/>
        <v>0</v>
      </c>
      <c r="K153" s="129" t="s">
        <v>19</v>
      </c>
      <c r="L153" s="32"/>
      <c r="M153" s="134" t="s">
        <v>19</v>
      </c>
      <c r="N153" s="135" t="s">
        <v>42</v>
      </c>
      <c r="P153" s="136">
        <f t="shared" si="11"/>
        <v>0</v>
      </c>
      <c r="Q153" s="136">
        <v>0</v>
      </c>
      <c r="R153" s="136">
        <f t="shared" si="12"/>
        <v>0</v>
      </c>
      <c r="S153" s="136">
        <v>0</v>
      </c>
      <c r="T153" s="137">
        <f t="shared" si="13"/>
        <v>0</v>
      </c>
      <c r="AR153" s="138" t="s">
        <v>248</v>
      </c>
      <c r="AT153" s="138" t="s">
        <v>154</v>
      </c>
      <c r="AU153" s="138" t="s">
        <v>81</v>
      </c>
      <c r="AY153" s="17" t="s">
        <v>152</v>
      </c>
      <c r="BE153" s="139">
        <f t="shared" si="14"/>
        <v>0</v>
      </c>
      <c r="BF153" s="139">
        <f t="shared" si="15"/>
        <v>0</v>
      </c>
      <c r="BG153" s="139">
        <f t="shared" si="16"/>
        <v>0</v>
      </c>
      <c r="BH153" s="139">
        <f t="shared" si="17"/>
        <v>0</v>
      </c>
      <c r="BI153" s="139">
        <f t="shared" si="18"/>
        <v>0</v>
      </c>
      <c r="BJ153" s="17" t="s">
        <v>79</v>
      </c>
      <c r="BK153" s="139">
        <f t="shared" si="19"/>
        <v>0</v>
      </c>
      <c r="BL153" s="17" t="s">
        <v>248</v>
      </c>
      <c r="BM153" s="138" t="s">
        <v>3373</v>
      </c>
    </row>
    <row r="154" spans="2:65" s="1" customFormat="1" ht="16.5" customHeight="1">
      <c r="B154" s="32"/>
      <c r="C154" s="159" t="s">
        <v>547</v>
      </c>
      <c r="D154" s="159" t="s">
        <v>301</v>
      </c>
      <c r="E154" s="160" t="s">
        <v>3374</v>
      </c>
      <c r="F154" s="161" t="s">
        <v>3375</v>
      </c>
      <c r="G154" s="162" t="s">
        <v>284</v>
      </c>
      <c r="H154" s="163">
        <v>1</v>
      </c>
      <c r="I154" s="164"/>
      <c r="J154" s="165">
        <f t="shared" si="10"/>
        <v>0</v>
      </c>
      <c r="K154" s="161" t="s">
        <v>19</v>
      </c>
      <c r="L154" s="166"/>
      <c r="M154" s="167" t="s">
        <v>19</v>
      </c>
      <c r="N154" s="168" t="s">
        <v>42</v>
      </c>
      <c r="P154" s="136">
        <f t="shared" si="11"/>
        <v>0</v>
      </c>
      <c r="Q154" s="136">
        <v>2.9E-4</v>
      </c>
      <c r="R154" s="136">
        <f t="shared" si="12"/>
        <v>2.9E-4</v>
      </c>
      <c r="S154" s="136">
        <v>0</v>
      </c>
      <c r="T154" s="137">
        <f t="shared" si="13"/>
        <v>0</v>
      </c>
      <c r="AR154" s="138" t="s">
        <v>948</v>
      </c>
      <c r="AT154" s="138" t="s">
        <v>301</v>
      </c>
      <c r="AU154" s="138" t="s">
        <v>81</v>
      </c>
      <c r="AY154" s="17" t="s">
        <v>152</v>
      </c>
      <c r="BE154" s="139">
        <f t="shared" si="14"/>
        <v>0</v>
      </c>
      <c r="BF154" s="139">
        <f t="shared" si="15"/>
        <v>0</v>
      </c>
      <c r="BG154" s="139">
        <f t="shared" si="16"/>
        <v>0</v>
      </c>
      <c r="BH154" s="139">
        <f t="shared" si="17"/>
        <v>0</v>
      </c>
      <c r="BI154" s="139">
        <f t="shared" si="18"/>
        <v>0</v>
      </c>
      <c r="BJ154" s="17" t="s">
        <v>79</v>
      </c>
      <c r="BK154" s="139">
        <f t="shared" si="19"/>
        <v>0</v>
      </c>
      <c r="BL154" s="17" t="s">
        <v>948</v>
      </c>
      <c r="BM154" s="138" t="s">
        <v>3376</v>
      </c>
    </row>
    <row r="155" spans="2:65" s="1" customFormat="1" ht="37.799999999999997" customHeight="1">
      <c r="B155" s="32"/>
      <c r="C155" s="127" t="s">
        <v>553</v>
      </c>
      <c r="D155" s="127" t="s">
        <v>154</v>
      </c>
      <c r="E155" s="128" t="s">
        <v>3377</v>
      </c>
      <c r="F155" s="129" t="s">
        <v>3378</v>
      </c>
      <c r="G155" s="130" t="s">
        <v>344</v>
      </c>
      <c r="H155" s="131">
        <v>104</v>
      </c>
      <c r="I155" s="132"/>
      <c r="J155" s="133">
        <f t="shared" si="10"/>
        <v>0</v>
      </c>
      <c r="K155" s="129" t="s">
        <v>19</v>
      </c>
      <c r="L155" s="32"/>
      <c r="M155" s="134" t="s">
        <v>19</v>
      </c>
      <c r="N155" s="135" t="s">
        <v>42</v>
      </c>
      <c r="P155" s="136">
        <f t="shared" si="11"/>
        <v>0</v>
      </c>
      <c r="Q155" s="136">
        <v>0</v>
      </c>
      <c r="R155" s="136">
        <f t="shared" si="12"/>
        <v>0</v>
      </c>
      <c r="S155" s="136">
        <v>0</v>
      </c>
      <c r="T155" s="137">
        <f t="shared" si="13"/>
        <v>0</v>
      </c>
      <c r="AR155" s="138" t="s">
        <v>573</v>
      </c>
      <c r="AT155" s="138" t="s">
        <v>154</v>
      </c>
      <c r="AU155" s="138" t="s">
        <v>81</v>
      </c>
      <c r="AY155" s="17" t="s">
        <v>152</v>
      </c>
      <c r="BE155" s="139">
        <f t="shared" si="14"/>
        <v>0</v>
      </c>
      <c r="BF155" s="139">
        <f t="shared" si="15"/>
        <v>0</v>
      </c>
      <c r="BG155" s="139">
        <f t="shared" si="16"/>
        <v>0</v>
      </c>
      <c r="BH155" s="139">
        <f t="shared" si="17"/>
        <v>0</v>
      </c>
      <c r="BI155" s="139">
        <f t="shared" si="18"/>
        <v>0</v>
      </c>
      <c r="BJ155" s="17" t="s">
        <v>79</v>
      </c>
      <c r="BK155" s="139">
        <f t="shared" si="19"/>
        <v>0</v>
      </c>
      <c r="BL155" s="17" t="s">
        <v>573</v>
      </c>
      <c r="BM155" s="138" t="s">
        <v>3379</v>
      </c>
    </row>
    <row r="156" spans="2:65" s="1" customFormat="1" ht="16.5" customHeight="1">
      <c r="B156" s="32"/>
      <c r="C156" s="159" t="s">
        <v>560</v>
      </c>
      <c r="D156" s="159" t="s">
        <v>301</v>
      </c>
      <c r="E156" s="160" t="s">
        <v>3380</v>
      </c>
      <c r="F156" s="161" t="s">
        <v>3381</v>
      </c>
      <c r="G156" s="162" t="s">
        <v>379</v>
      </c>
      <c r="H156" s="163">
        <v>100</v>
      </c>
      <c r="I156" s="164"/>
      <c r="J156" s="165">
        <f t="shared" si="10"/>
        <v>0</v>
      </c>
      <c r="K156" s="161" t="s">
        <v>19</v>
      </c>
      <c r="L156" s="166"/>
      <c r="M156" s="167" t="s">
        <v>19</v>
      </c>
      <c r="N156" s="168" t="s">
        <v>42</v>
      </c>
      <c r="P156" s="136">
        <f t="shared" si="11"/>
        <v>0</v>
      </c>
      <c r="Q156" s="136">
        <v>1E-3</v>
      </c>
      <c r="R156" s="136">
        <f t="shared" si="12"/>
        <v>0.1</v>
      </c>
      <c r="S156" s="136">
        <v>0</v>
      </c>
      <c r="T156" s="137">
        <f t="shared" si="13"/>
        <v>0</v>
      </c>
      <c r="AR156" s="138" t="s">
        <v>948</v>
      </c>
      <c r="AT156" s="138" t="s">
        <v>301</v>
      </c>
      <c r="AU156" s="138" t="s">
        <v>81</v>
      </c>
      <c r="AY156" s="17" t="s">
        <v>152</v>
      </c>
      <c r="BE156" s="139">
        <f t="shared" si="14"/>
        <v>0</v>
      </c>
      <c r="BF156" s="139">
        <f t="shared" si="15"/>
        <v>0</v>
      </c>
      <c r="BG156" s="139">
        <f t="shared" si="16"/>
        <v>0</v>
      </c>
      <c r="BH156" s="139">
        <f t="shared" si="17"/>
        <v>0</v>
      </c>
      <c r="BI156" s="139">
        <f t="shared" si="18"/>
        <v>0</v>
      </c>
      <c r="BJ156" s="17" t="s">
        <v>79</v>
      </c>
      <c r="BK156" s="139">
        <f t="shared" si="19"/>
        <v>0</v>
      </c>
      <c r="BL156" s="17" t="s">
        <v>948</v>
      </c>
      <c r="BM156" s="138" t="s">
        <v>3382</v>
      </c>
    </row>
    <row r="157" spans="2:65" s="1" customFormat="1" ht="24.15" customHeight="1">
      <c r="B157" s="32"/>
      <c r="C157" s="127" t="s">
        <v>567</v>
      </c>
      <c r="D157" s="127" t="s">
        <v>154</v>
      </c>
      <c r="E157" s="128" t="s">
        <v>3383</v>
      </c>
      <c r="F157" s="129" t="s">
        <v>3384</v>
      </c>
      <c r="G157" s="130" t="s">
        <v>284</v>
      </c>
      <c r="H157" s="131">
        <v>40</v>
      </c>
      <c r="I157" s="132"/>
      <c r="J157" s="133">
        <f t="shared" si="10"/>
        <v>0</v>
      </c>
      <c r="K157" s="129" t="s">
        <v>19</v>
      </c>
      <c r="L157" s="32"/>
      <c r="M157" s="134" t="s">
        <v>19</v>
      </c>
      <c r="N157" s="135" t="s">
        <v>42</v>
      </c>
      <c r="P157" s="136">
        <f t="shared" si="11"/>
        <v>0</v>
      </c>
      <c r="Q157" s="136">
        <v>0</v>
      </c>
      <c r="R157" s="136">
        <f t="shared" si="12"/>
        <v>0</v>
      </c>
      <c r="S157" s="136">
        <v>0</v>
      </c>
      <c r="T157" s="137">
        <f t="shared" si="13"/>
        <v>0</v>
      </c>
      <c r="AR157" s="138" t="s">
        <v>573</v>
      </c>
      <c r="AT157" s="138" t="s">
        <v>154</v>
      </c>
      <c r="AU157" s="138" t="s">
        <v>81</v>
      </c>
      <c r="AY157" s="17" t="s">
        <v>152</v>
      </c>
      <c r="BE157" s="139">
        <f t="shared" si="14"/>
        <v>0</v>
      </c>
      <c r="BF157" s="139">
        <f t="shared" si="15"/>
        <v>0</v>
      </c>
      <c r="BG157" s="139">
        <f t="shared" si="16"/>
        <v>0</v>
      </c>
      <c r="BH157" s="139">
        <f t="shared" si="17"/>
        <v>0</v>
      </c>
      <c r="BI157" s="139">
        <f t="shared" si="18"/>
        <v>0</v>
      </c>
      <c r="BJ157" s="17" t="s">
        <v>79</v>
      </c>
      <c r="BK157" s="139">
        <f t="shared" si="19"/>
        <v>0</v>
      </c>
      <c r="BL157" s="17" t="s">
        <v>573</v>
      </c>
      <c r="BM157" s="138" t="s">
        <v>3385</v>
      </c>
    </row>
    <row r="158" spans="2:65" s="1" customFormat="1" ht="24.15" customHeight="1">
      <c r="B158" s="32"/>
      <c r="C158" s="159" t="s">
        <v>573</v>
      </c>
      <c r="D158" s="159" t="s">
        <v>301</v>
      </c>
      <c r="E158" s="160" t="s">
        <v>3386</v>
      </c>
      <c r="F158" s="161" t="s">
        <v>3387</v>
      </c>
      <c r="G158" s="162" t="s">
        <v>284</v>
      </c>
      <c r="H158" s="163">
        <v>7</v>
      </c>
      <c r="I158" s="164"/>
      <c r="J158" s="165">
        <f t="shared" si="10"/>
        <v>0</v>
      </c>
      <c r="K158" s="161" t="s">
        <v>19</v>
      </c>
      <c r="L158" s="166"/>
      <c r="M158" s="167" t="s">
        <v>19</v>
      </c>
      <c r="N158" s="168" t="s">
        <v>42</v>
      </c>
      <c r="P158" s="136">
        <f t="shared" si="11"/>
        <v>0</v>
      </c>
      <c r="Q158" s="136">
        <v>1.8000000000000001E-4</v>
      </c>
      <c r="R158" s="136">
        <f t="shared" si="12"/>
        <v>1.2600000000000001E-3</v>
      </c>
      <c r="S158" s="136">
        <v>0</v>
      </c>
      <c r="T158" s="137">
        <f t="shared" si="13"/>
        <v>0</v>
      </c>
      <c r="AR158" s="138" t="s">
        <v>948</v>
      </c>
      <c r="AT158" s="138" t="s">
        <v>301</v>
      </c>
      <c r="AU158" s="138" t="s">
        <v>81</v>
      </c>
      <c r="AY158" s="17" t="s">
        <v>152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17" t="s">
        <v>79</v>
      </c>
      <c r="BK158" s="139">
        <f t="shared" si="19"/>
        <v>0</v>
      </c>
      <c r="BL158" s="17" t="s">
        <v>948</v>
      </c>
      <c r="BM158" s="138" t="s">
        <v>3388</v>
      </c>
    </row>
    <row r="159" spans="2:65" s="1" customFormat="1" ht="33" customHeight="1">
      <c r="B159" s="32"/>
      <c r="C159" s="159" t="s">
        <v>579</v>
      </c>
      <c r="D159" s="159" t="s">
        <v>301</v>
      </c>
      <c r="E159" s="160" t="s">
        <v>3389</v>
      </c>
      <c r="F159" s="161" t="s">
        <v>3390</v>
      </c>
      <c r="G159" s="162" t="s">
        <v>284</v>
      </c>
      <c r="H159" s="163">
        <v>7</v>
      </c>
      <c r="I159" s="164"/>
      <c r="J159" s="165">
        <f t="shared" si="10"/>
        <v>0</v>
      </c>
      <c r="K159" s="161" t="s">
        <v>19</v>
      </c>
      <c r="L159" s="166"/>
      <c r="M159" s="167" t="s">
        <v>19</v>
      </c>
      <c r="N159" s="168" t="s">
        <v>42</v>
      </c>
      <c r="P159" s="136">
        <f t="shared" si="11"/>
        <v>0</v>
      </c>
      <c r="Q159" s="136">
        <v>6.9999999999999999E-4</v>
      </c>
      <c r="R159" s="136">
        <f t="shared" si="12"/>
        <v>4.8999999999999998E-3</v>
      </c>
      <c r="S159" s="136">
        <v>0</v>
      </c>
      <c r="T159" s="137">
        <f t="shared" si="13"/>
        <v>0</v>
      </c>
      <c r="AR159" s="138" t="s">
        <v>948</v>
      </c>
      <c r="AT159" s="138" t="s">
        <v>301</v>
      </c>
      <c r="AU159" s="138" t="s">
        <v>81</v>
      </c>
      <c r="AY159" s="17" t="s">
        <v>152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17" t="s">
        <v>79</v>
      </c>
      <c r="BK159" s="139">
        <f t="shared" si="19"/>
        <v>0</v>
      </c>
      <c r="BL159" s="17" t="s">
        <v>948</v>
      </c>
      <c r="BM159" s="138" t="s">
        <v>3391</v>
      </c>
    </row>
    <row r="160" spans="2:65" s="1" customFormat="1" ht="16.5" customHeight="1">
      <c r="B160" s="32"/>
      <c r="C160" s="159" t="s">
        <v>584</v>
      </c>
      <c r="D160" s="159" t="s">
        <v>301</v>
      </c>
      <c r="E160" s="160" t="s">
        <v>3392</v>
      </c>
      <c r="F160" s="161" t="s">
        <v>3393</v>
      </c>
      <c r="G160" s="162" t="s">
        <v>284</v>
      </c>
      <c r="H160" s="163">
        <v>1</v>
      </c>
      <c r="I160" s="164"/>
      <c r="J160" s="165">
        <f t="shared" si="10"/>
        <v>0</v>
      </c>
      <c r="K160" s="161" t="s">
        <v>19</v>
      </c>
      <c r="L160" s="166"/>
      <c r="M160" s="167" t="s">
        <v>19</v>
      </c>
      <c r="N160" s="168" t="s">
        <v>42</v>
      </c>
      <c r="P160" s="136">
        <f t="shared" si="11"/>
        <v>0</v>
      </c>
      <c r="Q160" s="136">
        <v>1.6000000000000001E-4</v>
      </c>
      <c r="R160" s="136">
        <f t="shared" si="12"/>
        <v>1.6000000000000001E-4</v>
      </c>
      <c r="S160" s="136">
        <v>0</v>
      </c>
      <c r="T160" s="137">
        <f t="shared" si="13"/>
        <v>0</v>
      </c>
      <c r="AR160" s="138" t="s">
        <v>948</v>
      </c>
      <c r="AT160" s="138" t="s">
        <v>301</v>
      </c>
      <c r="AU160" s="138" t="s">
        <v>81</v>
      </c>
      <c r="AY160" s="17" t="s">
        <v>152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17" t="s">
        <v>79</v>
      </c>
      <c r="BK160" s="139">
        <f t="shared" si="19"/>
        <v>0</v>
      </c>
      <c r="BL160" s="17" t="s">
        <v>948</v>
      </c>
      <c r="BM160" s="138" t="s">
        <v>3394</v>
      </c>
    </row>
    <row r="161" spans="2:65" s="1" customFormat="1" ht="16.5" customHeight="1">
      <c r="B161" s="32"/>
      <c r="C161" s="159" t="s">
        <v>589</v>
      </c>
      <c r="D161" s="159" t="s">
        <v>301</v>
      </c>
      <c r="E161" s="160" t="s">
        <v>3395</v>
      </c>
      <c r="F161" s="161" t="s">
        <v>3396</v>
      </c>
      <c r="G161" s="162" t="s">
        <v>284</v>
      </c>
      <c r="H161" s="163">
        <v>24</v>
      </c>
      <c r="I161" s="164"/>
      <c r="J161" s="165">
        <f t="shared" si="10"/>
        <v>0</v>
      </c>
      <c r="K161" s="161" t="s">
        <v>19</v>
      </c>
      <c r="L161" s="166"/>
      <c r="M161" s="167" t="s">
        <v>19</v>
      </c>
      <c r="N161" s="168" t="s">
        <v>42</v>
      </c>
      <c r="P161" s="136">
        <f t="shared" si="11"/>
        <v>0</v>
      </c>
      <c r="Q161" s="136">
        <v>1.2E-4</v>
      </c>
      <c r="R161" s="136">
        <f t="shared" si="12"/>
        <v>2.8800000000000002E-3</v>
      </c>
      <c r="S161" s="136">
        <v>0</v>
      </c>
      <c r="T161" s="137">
        <f t="shared" si="13"/>
        <v>0</v>
      </c>
      <c r="AR161" s="138" t="s">
        <v>948</v>
      </c>
      <c r="AT161" s="138" t="s">
        <v>301</v>
      </c>
      <c r="AU161" s="138" t="s">
        <v>81</v>
      </c>
      <c r="AY161" s="17" t="s">
        <v>152</v>
      </c>
      <c r="BE161" s="139">
        <f t="shared" si="14"/>
        <v>0</v>
      </c>
      <c r="BF161" s="139">
        <f t="shared" si="15"/>
        <v>0</v>
      </c>
      <c r="BG161" s="139">
        <f t="shared" si="16"/>
        <v>0</v>
      </c>
      <c r="BH161" s="139">
        <f t="shared" si="17"/>
        <v>0</v>
      </c>
      <c r="BI161" s="139">
        <f t="shared" si="18"/>
        <v>0</v>
      </c>
      <c r="BJ161" s="17" t="s">
        <v>79</v>
      </c>
      <c r="BK161" s="139">
        <f t="shared" si="19"/>
        <v>0</v>
      </c>
      <c r="BL161" s="17" t="s">
        <v>948</v>
      </c>
      <c r="BM161" s="138" t="s">
        <v>3397</v>
      </c>
    </row>
    <row r="162" spans="2:65" s="1" customFormat="1" ht="24.15" customHeight="1">
      <c r="B162" s="32"/>
      <c r="C162" s="159" t="s">
        <v>594</v>
      </c>
      <c r="D162" s="159" t="s">
        <v>301</v>
      </c>
      <c r="E162" s="160" t="s">
        <v>3398</v>
      </c>
      <c r="F162" s="161" t="s">
        <v>3399</v>
      </c>
      <c r="G162" s="162" t="s">
        <v>284</v>
      </c>
      <c r="H162" s="163">
        <v>7</v>
      </c>
      <c r="I162" s="164"/>
      <c r="J162" s="165">
        <f t="shared" si="10"/>
        <v>0</v>
      </c>
      <c r="K162" s="161" t="s">
        <v>19</v>
      </c>
      <c r="L162" s="166"/>
      <c r="M162" s="167" t="s">
        <v>19</v>
      </c>
      <c r="N162" s="168" t="s">
        <v>42</v>
      </c>
      <c r="P162" s="136">
        <f t="shared" si="11"/>
        <v>0</v>
      </c>
      <c r="Q162" s="136">
        <v>8.9999999999999998E-4</v>
      </c>
      <c r="R162" s="136">
        <f t="shared" si="12"/>
        <v>6.3E-3</v>
      </c>
      <c r="S162" s="136">
        <v>0</v>
      </c>
      <c r="T162" s="137">
        <f t="shared" si="13"/>
        <v>0</v>
      </c>
      <c r="AR162" s="138" t="s">
        <v>948</v>
      </c>
      <c r="AT162" s="138" t="s">
        <v>301</v>
      </c>
      <c r="AU162" s="138" t="s">
        <v>81</v>
      </c>
      <c r="AY162" s="17" t="s">
        <v>152</v>
      </c>
      <c r="BE162" s="139">
        <f t="shared" si="14"/>
        <v>0</v>
      </c>
      <c r="BF162" s="139">
        <f t="shared" si="15"/>
        <v>0</v>
      </c>
      <c r="BG162" s="139">
        <f t="shared" si="16"/>
        <v>0</v>
      </c>
      <c r="BH162" s="139">
        <f t="shared" si="17"/>
        <v>0</v>
      </c>
      <c r="BI162" s="139">
        <f t="shared" si="18"/>
        <v>0</v>
      </c>
      <c r="BJ162" s="17" t="s">
        <v>79</v>
      </c>
      <c r="BK162" s="139">
        <f t="shared" si="19"/>
        <v>0</v>
      </c>
      <c r="BL162" s="17" t="s">
        <v>948</v>
      </c>
      <c r="BM162" s="138" t="s">
        <v>3400</v>
      </c>
    </row>
    <row r="163" spans="2:65" s="1" customFormat="1" ht="24.15" customHeight="1">
      <c r="B163" s="32"/>
      <c r="C163" s="127" t="s">
        <v>600</v>
      </c>
      <c r="D163" s="127" t="s">
        <v>154</v>
      </c>
      <c r="E163" s="128" t="s">
        <v>3401</v>
      </c>
      <c r="F163" s="129" t="s">
        <v>3402</v>
      </c>
      <c r="G163" s="130" t="s">
        <v>284</v>
      </c>
      <c r="H163" s="131">
        <v>102</v>
      </c>
      <c r="I163" s="132"/>
      <c r="J163" s="133">
        <f t="shared" si="10"/>
        <v>0</v>
      </c>
      <c r="K163" s="129" t="s">
        <v>19</v>
      </c>
      <c r="L163" s="32"/>
      <c r="M163" s="134" t="s">
        <v>19</v>
      </c>
      <c r="N163" s="135" t="s">
        <v>42</v>
      </c>
      <c r="P163" s="136">
        <f t="shared" si="11"/>
        <v>0</v>
      </c>
      <c r="Q163" s="136">
        <v>0</v>
      </c>
      <c r="R163" s="136">
        <f t="shared" si="12"/>
        <v>0</v>
      </c>
      <c r="S163" s="136">
        <v>0</v>
      </c>
      <c r="T163" s="137">
        <f t="shared" si="13"/>
        <v>0</v>
      </c>
      <c r="AR163" s="138" t="s">
        <v>573</v>
      </c>
      <c r="AT163" s="138" t="s">
        <v>154</v>
      </c>
      <c r="AU163" s="138" t="s">
        <v>81</v>
      </c>
      <c r="AY163" s="17" t="s">
        <v>152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17" t="s">
        <v>79</v>
      </c>
      <c r="BK163" s="139">
        <f t="shared" si="19"/>
        <v>0</v>
      </c>
      <c r="BL163" s="17" t="s">
        <v>573</v>
      </c>
      <c r="BM163" s="138" t="s">
        <v>3403</v>
      </c>
    </row>
    <row r="164" spans="2:65" s="1" customFormat="1" ht="16.5" customHeight="1">
      <c r="B164" s="32"/>
      <c r="C164" s="159" t="s">
        <v>605</v>
      </c>
      <c r="D164" s="159" t="s">
        <v>301</v>
      </c>
      <c r="E164" s="160" t="s">
        <v>3404</v>
      </c>
      <c r="F164" s="161" t="s">
        <v>3405</v>
      </c>
      <c r="G164" s="162" t="s">
        <v>284</v>
      </c>
      <c r="H164" s="163">
        <v>24</v>
      </c>
      <c r="I164" s="164"/>
      <c r="J164" s="165">
        <f t="shared" si="10"/>
        <v>0</v>
      </c>
      <c r="K164" s="161" t="s">
        <v>19</v>
      </c>
      <c r="L164" s="166"/>
      <c r="M164" s="167" t="s">
        <v>19</v>
      </c>
      <c r="N164" s="168" t="s">
        <v>42</v>
      </c>
      <c r="P164" s="136">
        <f t="shared" si="11"/>
        <v>0</v>
      </c>
      <c r="Q164" s="136">
        <v>2.3000000000000001E-4</v>
      </c>
      <c r="R164" s="136">
        <f t="shared" si="12"/>
        <v>5.5200000000000006E-3</v>
      </c>
      <c r="S164" s="136">
        <v>0</v>
      </c>
      <c r="T164" s="137">
        <f t="shared" si="13"/>
        <v>0</v>
      </c>
      <c r="AR164" s="138" t="s">
        <v>948</v>
      </c>
      <c r="AT164" s="138" t="s">
        <v>301</v>
      </c>
      <c r="AU164" s="138" t="s">
        <v>81</v>
      </c>
      <c r="AY164" s="17" t="s">
        <v>152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17" t="s">
        <v>79</v>
      </c>
      <c r="BK164" s="139">
        <f t="shared" si="19"/>
        <v>0</v>
      </c>
      <c r="BL164" s="17" t="s">
        <v>948</v>
      </c>
      <c r="BM164" s="138" t="s">
        <v>3406</v>
      </c>
    </row>
    <row r="165" spans="2:65" s="1" customFormat="1" ht="16.5" customHeight="1">
      <c r="B165" s="32"/>
      <c r="C165" s="159" t="s">
        <v>611</v>
      </c>
      <c r="D165" s="159" t="s">
        <v>301</v>
      </c>
      <c r="E165" s="160" t="s">
        <v>3407</v>
      </c>
      <c r="F165" s="161" t="s">
        <v>3408</v>
      </c>
      <c r="G165" s="162" t="s">
        <v>284</v>
      </c>
      <c r="H165" s="163">
        <v>8</v>
      </c>
      <c r="I165" s="164"/>
      <c r="J165" s="165">
        <f t="shared" si="10"/>
        <v>0</v>
      </c>
      <c r="K165" s="161" t="s">
        <v>19</v>
      </c>
      <c r="L165" s="166"/>
      <c r="M165" s="167" t="s">
        <v>19</v>
      </c>
      <c r="N165" s="168" t="s">
        <v>42</v>
      </c>
      <c r="P165" s="136">
        <f t="shared" si="11"/>
        <v>0</v>
      </c>
      <c r="Q165" s="136">
        <v>1.2999999999999999E-4</v>
      </c>
      <c r="R165" s="136">
        <f t="shared" si="12"/>
        <v>1.0399999999999999E-3</v>
      </c>
      <c r="S165" s="136">
        <v>0</v>
      </c>
      <c r="T165" s="137">
        <f t="shared" si="13"/>
        <v>0</v>
      </c>
      <c r="AR165" s="138" t="s">
        <v>948</v>
      </c>
      <c r="AT165" s="138" t="s">
        <v>301</v>
      </c>
      <c r="AU165" s="138" t="s">
        <v>81</v>
      </c>
      <c r="AY165" s="17" t="s">
        <v>152</v>
      </c>
      <c r="BE165" s="139">
        <f t="shared" si="14"/>
        <v>0</v>
      </c>
      <c r="BF165" s="139">
        <f t="shared" si="15"/>
        <v>0</v>
      </c>
      <c r="BG165" s="139">
        <f t="shared" si="16"/>
        <v>0</v>
      </c>
      <c r="BH165" s="139">
        <f t="shared" si="17"/>
        <v>0</v>
      </c>
      <c r="BI165" s="139">
        <f t="shared" si="18"/>
        <v>0</v>
      </c>
      <c r="BJ165" s="17" t="s">
        <v>79</v>
      </c>
      <c r="BK165" s="139">
        <f t="shared" si="19"/>
        <v>0</v>
      </c>
      <c r="BL165" s="17" t="s">
        <v>948</v>
      </c>
      <c r="BM165" s="138" t="s">
        <v>3409</v>
      </c>
    </row>
    <row r="166" spans="2:65" s="1" customFormat="1" ht="16.5" customHeight="1">
      <c r="B166" s="32"/>
      <c r="C166" s="159" t="s">
        <v>617</v>
      </c>
      <c r="D166" s="159" t="s">
        <v>301</v>
      </c>
      <c r="E166" s="160" t="s">
        <v>3410</v>
      </c>
      <c r="F166" s="161" t="s">
        <v>3411</v>
      </c>
      <c r="G166" s="162" t="s">
        <v>284</v>
      </c>
      <c r="H166" s="163">
        <v>70</v>
      </c>
      <c r="I166" s="164"/>
      <c r="J166" s="165">
        <f t="shared" ref="J166:J185" si="20">ROUND(I166*H166,2)</f>
        <v>0</v>
      </c>
      <c r="K166" s="161" t="s">
        <v>19</v>
      </c>
      <c r="L166" s="166"/>
      <c r="M166" s="167" t="s">
        <v>19</v>
      </c>
      <c r="N166" s="168" t="s">
        <v>42</v>
      </c>
      <c r="P166" s="136">
        <f t="shared" ref="P166:P185" si="21">O166*H166</f>
        <v>0</v>
      </c>
      <c r="Q166" s="136">
        <v>2.3000000000000001E-4</v>
      </c>
      <c r="R166" s="136">
        <f t="shared" ref="R166:R185" si="22">Q166*H166</f>
        <v>1.61E-2</v>
      </c>
      <c r="S166" s="136">
        <v>0</v>
      </c>
      <c r="T166" s="137">
        <f t="shared" ref="T166:T185" si="23">S166*H166</f>
        <v>0</v>
      </c>
      <c r="AR166" s="138" t="s">
        <v>948</v>
      </c>
      <c r="AT166" s="138" t="s">
        <v>301</v>
      </c>
      <c r="AU166" s="138" t="s">
        <v>81</v>
      </c>
      <c r="AY166" s="17" t="s">
        <v>152</v>
      </c>
      <c r="BE166" s="139">
        <f t="shared" ref="BE166:BE185" si="24">IF(N166="základní",J166,0)</f>
        <v>0</v>
      </c>
      <c r="BF166" s="139">
        <f t="shared" ref="BF166:BF185" si="25">IF(N166="snížená",J166,0)</f>
        <v>0</v>
      </c>
      <c r="BG166" s="139">
        <f t="shared" ref="BG166:BG185" si="26">IF(N166="zákl. přenesená",J166,0)</f>
        <v>0</v>
      </c>
      <c r="BH166" s="139">
        <f t="shared" ref="BH166:BH185" si="27">IF(N166="sníž. přenesená",J166,0)</f>
        <v>0</v>
      </c>
      <c r="BI166" s="139">
        <f t="shared" ref="BI166:BI185" si="28">IF(N166="nulová",J166,0)</f>
        <v>0</v>
      </c>
      <c r="BJ166" s="17" t="s">
        <v>79</v>
      </c>
      <c r="BK166" s="139">
        <f t="shared" ref="BK166:BK185" si="29">ROUND(I166*H166,2)</f>
        <v>0</v>
      </c>
      <c r="BL166" s="17" t="s">
        <v>948</v>
      </c>
      <c r="BM166" s="138" t="s">
        <v>3412</v>
      </c>
    </row>
    <row r="167" spans="2:65" s="1" customFormat="1" ht="24.15" customHeight="1">
      <c r="B167" s="32"/>
      <c r="C167" s="127" t="s">
        <v>623</v>
      </c>
      <c r="D167" s="127" t="s">
        <v>154</v>
      </c>
      <c r="E167" s="128" t="s">
        <v>3413</v>
      </c>
      <c r="F167" s="129" t="s">
        <v>3414</v>
      </c>
      <c r="G167" s="130" t="s">
        <v>344</v>
      </c>
      <c r="H167" s="131">
        <v>120</v>
      </c>
      <c r="I167" s="132"/>
      <c r="J167" s="133">
        <f t="shared" si="20"/>
        <v>0</v>
      </c>
      <c r="K167" s="129" t="s">
        <v>19</v>
      </c>
      <c r="L167" s="32"/>
      <c r="M167" s="134" t="s">
        <v>19</v>
      </c>
      <c r="N167" s="135" t="s">
        <v>42</v>
      </c>
      <c r="P167" s="136">
        <f t="shared" si="21"/>
        <v>0</v>
      </c>
      <c r="Q167" s="136">
        <v>0</v>
      </c>
      <c r="R167" s="136">
        <f t="shared" si="22"/>
        <v>0</v>
      </c>
      <c r="S167" s="136">
        <v>0</v>
      </c>
      <c r="T167" s="137">
        <f t="shared" si="23"/>
        <v>0</v>
      </c>
      <c r="AR167" s="138" t="s">
        <v>573</v>
      </c>
      <c r="AT167" s="138" t="s">
        <v>154</v>
      </c>
      <c r="AU167" s="138" t="s">
        <v>81</v>
      </c>
      <c r="AY167" s="17" t="s">
        <v>152</v>
      </c>
      <c r="BE167" s="139">
        <f t="shared" si="24"/>
        <v>0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7" t="s">
        <v>79</v>
      </c>
      <c r="BK167" s="139">
        <f t="shared" si="29"/>
        <v>0</v>
      </c>
      <c r="BL167" s="17" t="s">
        <v>573</v>
      </c>
      <c r="BM167" s="138" t="s">
        <v>3415</v>
      </c>
    </row>
    <row r="168" spans="2:65" s="1" customFormat="1" ht="16.5" customHeight="1">
      <c r="B168" s="32"/>
      <c r="C168" s="159" t="s">
        <v>630</v>
      </c>
      <c r="D168" s="159" t="s">
        <v>301</v>
      </c>
      <c r="E168" s="160" t="s">
        <v>3416</v>
      </c>
      <c r="F168" s="161" t="s">
        <v>3417</v>
      </c>
      <c r="G168" s="162" t="s">
        <v>379</v>
      </c>
      <c r="H168" s="163">
        <v>60</v>
      </c>
      <c r="I168" s="164"/>
      <c r="J168" s="165">
        <f t="shared" si="20"/>
        <v>0</v>
      </c>
      <c r="K168" s="161" t="s">
        <v>19</v>
      </c>
      <c r="L168" s="166"/>
      <c r="M168" s="167" t="s">
        <v>19</v>
      </c>
      <c r="N168" s="168" t="s">
        <v>42</v>
      </c>
      <c r="P168" s="136">
        <f t="shared" si="21"/>
        <v>0</v>
      </c>
      <c r="Q168" s="136">
        <v>1E-3</v>
      </c>
      <c r="R168" s="136">
        <f t="shared" si="22"/>
        <v>0.06</v>
      </c>
      <c r="S168" s="136">
        <v>0</v>
      </c>
      <c r="T168" s="137">
        <f t="shared" si="23"/>
        <v>0</v>
      </c>
      <c r="AR168" s="138" t="s">
        <v>948</v>
      </c>
      <c r="AT168" s="138" t="s">
        <v>301</v>
      </c>
      <c r="AU168" s="138" t="s">
        <v>81</v>
      </c>
      <c r="AY168" s="17" t="s">
        <v>152</v>
      </c>
      <c r="BE168" s="139">
        <f t="shared" si="24"/>
        <v>0</v>
      </c>
      <c r="BF168" s="139">
        <f t="shared" si="25"/>
        <v>0</v>
      </c>
      <c r="BG168" s="139">
        <f t="shared" si="26"/>
        <v>0</v>
      </c>
      <c r="BH168" s="139">
        <f t="shared" si="27"/>
        <v>0</v>
      </c>
      <c r="BI168" s="139">
        <f t="shared" si="28"/>
        <v>0</v>
      </c>
      <c r="BJ168" s="17" t="s">
        <v>79</v>
      </c>
      <c r="BK168" s="139">
        <f t="shared" si="29"/>
        <v>0</v>
      </c>
      <c r="BL168" s="17" t="s">
        <v>948</v>
      </c>
      <c r="BM168" s="138" t="s">
        <v>3418</v>
      </c>
    </row>
    <row r="169" spans="2:65" s="1" customFormat="1" ht="21.75" customHeight="1">
      <c r="B169" s="32"/>
      <c r="C169" s="127" t="s">
        <v>636</v>
      </c>
      <c r="D169" s="127" t="s">
        <v>154</v>
      </c>
      <c r="E169" s="128" t="s">
        <v>3419</v>
      </c>
      <c r="F169" s="129" t="s">
        <v>3420</v>
      </c>
      <c r="G169" s="130" t="s">
        <v>284</v>
      </c>
      <c r="H169" s="131">
        <v>2</v>
      </c>
      <c r="I169" s="132"/>
      <c r="J169" s="133">
        <f t="shared" si="20"/>
        <v>0</v>
      </c>
      <c r="K169" s="129" t="s">
        <v>19</v>
      </c>
      <c r="L169" s="32"/>
      <c r="M169" s="134" t="s">
        <v>19</v>
      </c>
      <c r="N169" s="135" t="s">
        <v>42</v>
      </c>
      <c r="P169" s="136">
        <f t="shared" si="21"/>
        <v>0</v>
      </c>
      <c r="Q169" s="136">
        <v>0</v>
      </c>
      <c r="R169" s="136">
        <f t="shared" si="22"/>
        <v>0</v>
      </c>
      <c r="S169" s="136">
        <v>0</v>
      </c>
      <c r="T169" s="137">
        <f t="shared" si="23"/>
        <v>0</v>
      </c>
      <c r="AR169" s="138" t="s">
        <v>573</v>
      </c>
      <c r="AT169" s="138" t="s">
        <v>154</v>
      </c>
      <c r="AU169" s="138" t="s">
        <v>81</v>
      </c>
      <c r="AY169" s="17" t="s">
        <v>152</v>
      </c>
      <c r="BE169" s="139">
        <f t="shared" si="24"/>
        <v>0</v>
      </c>
      <c r="BF169" s="139">
        <f t="shared" si="25"/>
        <v>0</v>
      </c>
      <c r="BG169" s="139">
        <f t="shared" si="26"/>
        <v>0</v>
      </c>
      <c r="BH169" s="139">
        <f t="shared" si="27"/>
        <v>0</v>
      </c>
      <c r="BI169" s="139">
        <f t="shared" si="28"/>
        <v>0</v>
      </c>
      <c r="BJ169" s="17" t="s">
        <v>79</v>
      </c>
      <c r="BK169" s="139">
        <f t="shared" si="29"/>
        <v>0</v>
      </c>
      <c r="BL169" s="17" t="s">
        <v>573</v>
      </c>
      <c r="BM169" s="138" t="s">
        <v>3421</v>
      </c>
    </row>
    <row r="170" spans="2:65" s="1" customFormat="1" ht="16.5" customHeight="1">
      <c r="B170" s="32"/>
      <c r="C170" s="159" t="s">
        <v>644</v>
      </c>
      <c r="D170" s="159" t="s">
        <v>301</v>
      </c>
      <c r="E170" s="160" t="s">
        <v>3422</v>
      </c>
      <c r="F170" s="161" t="s">
        <v>3423</v>
      </c>
      <c r="G170" s="162" t="s">
        <v>284</v>
      </c>
      <c r="H170" s="163">
        <v>2</v>
      </c>
      <c r="I170" s="164"/>
      <c r="J170" s="165">
        <f t="shared" si="20"/>
        <v>0</v>
      </c>
      <c r="K170" s="161" t="s">
        <v>19</v>
      </c>
      <c r="L170" s="166"/>
      <c r="M170" s="167" t="s">
        <v>19</v>
      </c>
      <c r="N170" s="168" t="s">
        <v>42</v>
      </c>
      <c r="P170" s="136">
        <f t="shared" si="21"/>
        <v>0</v>
      </c>
      <c r="Q170" s="136">
        <v>6.8999999999999999E-3</v>
      </c>
      <c r="R170" s="136">
        <f t="shared" si="22"/>
        <v>1.38E-2</v>
      </c>
      <c r="S170" s="136">
        <v>0</v>
      </c>
      <c r="T170" s="137">
        <f t="shared" si="23"/>
        <v>0</v>
      </c>
      <c r="AR170" s="138" t="s">
        <v>948</v>
      </c>
      <c r="AT170" s="138" t="s">
        <v>301</v>
      </c>
      <c r="AU170" s="138" t="s">
        <v>81</v>
      </c>
      <c r="AY170" s="17" t="s">
        <v>152</v>
      </c>
      <c r="BE170" s="139">
        <f t="shared" si="24"/>
        <v>0</v>
      </c>
      <c r="BF170" s="139">
        <f t="shared" si="25"/>
        <v>0</v>
      </c>
      <c r="BG170" s="139">
        <f t="shared" si="26"/>
        <v>0</v>
      </c>
      <c r="BH170" s="139">
        <f t="shared" si="27"/>
        <v>0</v>
      </c>
      <c r="BI170" s="139">
        <f t="shared" si="28"/>
        <v>0</v>
      </c>
      <c r="BJ170" s="17" t="s">
        <v>79</v>
      </c>
      <c r="BK170" s="139">
        <f t="shared" si="29"/>
        <v>0</v>
      </c>
      <c r="BL170" s="17" t="s">
        <v>948</v>
      </c>
      <c r="BM170" s="138" t="s">
        <v>3424</v>
      </c>
    </row>
    <row r="171" spans="2:65" s="1" customFormat="1" ht="24.15" customHeight="1">
      <c r="B171" s="32"/>
      <c r="C171" s="127" t="s">
        <v>650</v>
      </c>
      <c r="D171" s="127" t="s">
        <v>154</v>
      </c>
      <c r="E171" s="128" t="s">
        <v>3425</v>
      </c>
      <c r="F171" s="129" t="s">
        <v>3426</v>
      </c>
      <c r="G171" s="130" t="s">
        <v>284</v>
      </c>
      <c r="H171" s="131">
        <v>5</v>
      </c>
      <c r="I171" s="132"/>
      <c r="J171" s="133">
        <f t="shared" si="20"/>
        <v>0</v>
      </c>
      <c r="K171" s="129" t="s">
        <v>19</v>
      </c>
      <c r="L171" s="32"/>
      <c r="M171" s="134" t="s">
        <v>19</v>
      </c>
      <c r="N171" s="135" t="s">
        <v>42</v>
      </c>
      <c r="P171" s="136">
        <f t="shared" si="21"/>
        <v>0</v>
      </c>
      <c r="Q171" s="136">
        <v>0</v>
      </c>
      <c r="R171" s="136">
        <f t="shared" si="22"/>
        <v>0</v>
      </c>
      <c r="S171" s="136">
        <v>0</v>
      </c>
      <c r="T171" s="137">
        <f t="shared" si="23"/>
        <v>0</v>
      </c>
      <c r="AR171" s="138" t="s">
        <v>573</v>
      </c>
      <c r="AT171" s="138" t="s">
        <v>154</v>
      </c>
      <c r="AU171" s="138" t="s">
        <v>81</v>
      </c>
      <c r="AY171" s="17" t="s">
        <v>152</v>
      </c>
      <c r="BE171" s="139">
        <f t="shared" si="24"/>
        <v>0</v>
      </c>
      <c r="BF171" s="139">
        <f t="shared" si="25"/>
        <v>0</v>
      </c>
      <c r="BG171" s="139">
        <f t="shared" si="26"/>
        <v>0</v>
      </c>
      <c r="BH171" s="139">
        <f t="shared" si="27"/>
        <v>0</v>
      </c>
      <c r="BI171" s="139">
        <f t="shared" si="28"/>
        <v>0</v>
      </c>
      <c r="BJ171" s="17" t="s">
        <v>79</v>
      </c>
      <c r="BK171" s="139">
        <f t="shared" si="29"/>
        <v>0</v>
      </c>
      <c r="BL171" s="17" t="s">
        <v>573</v>
      </c>
      <c r="BM171" s="138" t="s">
        <v>3427</v>
      </c>
    </row>
    <row r="172" spans="2:65" s="1" customFormat="1" ht="16.5" customHeight="1">
      <c r="B172" s="32"/>
      <c r="C172" s="159" t="s">
        <v>657</v>
      </c>
      <c r="D172" s="159" t="s">
        <v>301</v>
      </c>
      <c r="E172" s="160" t="s">
        <v>3428</v>
      </c>
      <c r="F172" s="161" t="s">
        <v>3429</v>
      </c>
      <c r="G172" s="162" t="s">
        <v>284</v>
      </c>
      <c r="H172" s="163">
        <v>5</v>
      </c>
      <c r="I172" s="164"/>
      <c r="J172" s="165">
        <f t="shared" si="20"/>
        <v>0</v>
      </c>
      <c r="K172" s="161" t="s">
        <v>19</v>
      </c>
      <c r="L172" s="166"/>
      <c r="M172" s="167" t="s">
        <v>19</v>
      </c>
      <c r="N172" s="168" t="s">
        <v>42</v>
      </c>
      <c r="P172" s="136">
        <f t="shared" si="21"/>
        <v>0</v>
      </c>
      <c r="Q172" s="136">
        <v>1.7000000000000001E-4</v>
      </c>
      <c r="R172" s="136">
        <f t="shared" si="22"/>
        <v>8.5000000000000006E-4</v>
      </c>
      <c r="S172" s="136">
        <v>0</v>
      </c>
      <c r="T172" s="137">
        <f t="shared" si="23"/>
        <v>0</v>
      </c>
      <c r="AR172" s="138" t="s">
        <v>948</v>
      </c>
      <c r="AT172" s="138" t="s">
        <v>301</v>
      </c>
      <c r="AU172" s="138" t="s">
        <v>81</v>
      </c>
      <c r="AY172" s="17" t="s">
        <v>152</v>
      </c>
      <c r="BE172" s="139">
        <f t="shared" si="24"/>
        <v>0</v>
      </c>
      <c r="BF172" s="139">
        <f t="shared" si="25"/>
        <v>0</v>
      </c>
      <c r="BG172" s="139">
        <f t="shared" si="26"/>
        <v>0</v>
      </c>
      <c r="BH172" s="139">
        <f t="shared" si="27"/>
        <v>0</v>
      </c>
      <c r="BI172" s="139">
        <f t="shared" si="28"/>
        <v>0</v>
      </c>
      <c r="BJ172" s="17" t="s">
        <v>79</v>
      </c>
      <c r="BK172" s="139">
        <f t="shared" si="29"/>
        <v>0</v>
      </c>
      <c r="BL172" s="17" t="s">
        <v>948</v>
      </c>
      <c r="BM172" s="138" t="s">
        <v>3430</v>
      </c>
    </row>
    <row r="173" spans="2:65" s="1" customFormat="1" ht="37.799999999999997" customHeight="1">
      <c r="B173" s="32"/>
      <c r="C173" s="127" t="s">
        <v>664</v>
      </c>
      <c r="D173" s="127" t="s">
        <v>154</v>
      </c>
      <c r="E173" s="128" t="s">
        <v>3431</v>
      </c>
      <c r="F173" s="129" t="s">
        <v>3432</v>
      </c>
      <c r="G173" s="130" t="s">
        <v>344</v>
      </c>
      <c r="H173" s="131">
        <v>30</v>
      </c>
      <c r="I173" s="132"/>
      <c r="J173" s="133">
        <f t="shared" si="20"/>
        <v>0</v>
      </c>
      <c r="K173" s="129" t="s">
        <v>19</v>
      </c>
      <c r="L173" s="32"/>
      <c r="M173" s="134" t="s">
        <v>19</v>
      </c>
      <c r="N173" s="135" t="s">
        <v>42</v>
      </c>
      <c r="P173" s="136">
        <f t="shared" si="21"/>
        <v>0</v>
      </c>
      <c r="Q173" s="136">
        <v>0</v>
      </c>
      <c r="R173" s="136">
        <f t="shared" si="22"/>
        <v>0</v>
      </c>
      <c r="S173" s="136">
        <v>0</v>
      </c>
      <c r="T173" s="137">
        <f t="shared" si="23"/>
        <v>0</v>
      </c>
      <c r="AR173" s="138" t="s">
        <v>573</v>
      </c>
      <c r="AT173" s="138" t="s">
        <v>154</v>
      </c>
      <c r="AU173" s="138" t="s">
        <v>81</v>
      </c>
      <c r="AY173" s="17" t="s">
        <v>152</v>
      </c>
      <c r="BE173" s="139">
        <f t="shared" si="24"/>
        <v>0</v>
      </c>
      <c r="BF173" s="139">
        <f t="shared" si="25"/>
        <v>0</v>
      </c>
      <c r="BG173" s="139">
        <f t="shared" si="26"/>
        <v>0</v>
      </c>
      <c r="BH173" s="139">
        <f t="shared" si="27"/>
        <v>0</v>
      </c>
      <c r="BI173" s="139">
        <f t="shared" si="28"/>
        <v>0</v>
      </c>
      <c r="BJ173" s="17" t="s">
        <v>79</v>
      </c>
      <c r="BK173" s="139">
        <f t="shared" si="29"/>
        <v>0</v>
      </c>
      <c r="BL173" s="17" t="s">
        <v>573</v>
      </c>
      <c r="BM173" s="138" t="s">
        <v>3433</v>
      </c>
    </row>
    <row r="174" spans="2:65" s="1" customFormat="1" ht="24.15" customHeight="1">
      <c r="B174" s="32"/>
      <c r="C174" s="159" t="s">
        <v>671</v>
      </c>
      <c r="D174" s="159" t="s">
        <v>301</v>
      </c>
      <c r="E174" s="160" t="s">
        <v>3434</v>
      </c>
      <c r="F174" s="161" t="s">
        <v>3435</v>
      </c>
      <c r="G174" s="162" t="s">
        <v>344</v>
      </c>
      <c r="H174" s="163">
        <v>30</v>
      </c>
      <c r="I174" s="164"/>
      <c r="J174" s="165">
        <f t="shared" si="20"/>
        <v>0</v>
      </c>
      <c r="K174" s="161" t="s">
        <v>19</v>
      </c>
      <c r="L174" s="166"/>
      <c r="M174" s="167" t="s">
        <v>19</v>
      </c>
      <c r="N174" s="168" t="s">
        <v>42</v>
      </c>
      <c r="P174" s="136">
        <f t="shared" si="21"/>
        <v>0</v>
      </c>
      <c r="Q174" s="136">
        <v>6.9999999999999994E-5</v>
      </c>
      <c r="R174" s="136">
        <f t="shared" si="22"/>
        <v>2.0999999999999999E-3</v>
      </c>
      <c r="S174" s="136">
        <v>0</v>
      </c>
      <c r="T174" s="137">
        <f t="shared" si="23"/>
        <v>0</v>
      </c>
      <c r="AR174" s="138" t="s">
        <v>948</v>
      </c>
      <c r="AT174" s="138" t="s">
        <v>301</v>
      </c>
      <c r="AU174" s="138" t="s">
        <v>81</v>
      </c>
      <c r="AY174" s="17" t="s">
        <v>152</v>
      </c>
      <c r="BE174" s="139">
        <f t="shared" si="24"/>
        <v>0</v>
      </c>
      <c r="BF174" s="139">
        <f t="shared" si="25"/>
        <v>0</v>
      </c>
      <c r="BG174" s="139">
        <f t="shared" si="26"/>
        <v>0</v>
      </c>
      <c r="BH174" s="139">
        <f t="shared" si="27"/>
        <v>0</v>
      </c>
      <c r="BI174" s="139">
        <f t="shared" si="28"/>
        <v>0</v>
      </c>
      <c r="BJ174" s="17" t="s">
        <v>79</v>
      </c>
      <c r="BK174" s="139">
        <f t="shared" si="29"/>
        <v>0</v>
      </c>
      <c r="BL174" s="17" t="s">
        <v>948</v>
      </c>
      <c r="BM174" s="138" t="s">
        <v>3436</v>
      </c>
    </row>
    <row r="175" spans="2:65" s="1" customFormat="1" ht="16.5" customHeight="1">
      <c r="B175" s="32"/>
      <c r="C175" s="127" t="s">
        <v>677</v>
      </c>
      <c r="D175" s="127" t="s">
        <v>154</v>
      </c>
      <c r="E175" s="128" t="s">
        <v>3437</v>
      </c>
      <c r="F175" s="129" t="s">
        <v>3438</v>
      </c>
      <c r="G175" s="130" t="s">
        <v>344</v>
      </c>
      <c r="H175" s="131">
        <v>560</v>
      </c>
      <c r="I175" s="132"/>
      <c r="J175" s="133">
        <f t="shared" si="20"/>
        <v>0</v>
      </c>
      <c r="K175" s="129" t="s">
        <v>19</v>
      </c>
      <c r="L175" s="32"/>
      <c r="M175" s="134" t="s">
        <v>19</v>
      </c>
      <c r="N175" s="135" t="s">
        <v>42</v>
      </c>
      <c r="P175" s="136">
        <f t="shared" si="21"/>
        <v>0</v>
      </c>
      <c r="Q175" s="136">
        <v>0</v>
      </c>
      <c r="R175" s="136">
        <f t="shared" si="22"/>
        <v>0</v>
      </c>
      <c r="S175" s="136">
        <v>0</v>
      </c>
      <c r="T175" s="137">
        <f t="shared" si="23"/>
        <v>0</v>
      </c>
      <c r="AR175" s="138" t="s">
        <v>573</v>
      </c>
      <c r="AT175" s="138" t="s">
        <v>154</v>
      </c>
      <c r="AU175" s="138" t="s">
        <v>81</v>
      </c>
      <c r="AY175" s="17" t="s">
        <v>152</v>
      </c>
      <c r="BE175" s="139">
        <f t="shared" si="24"/>
        <v>0</v>
      </c>
      <c r="BF175" s="139">
        <f t="shared" si="25"/>
        <v>0</v>
      </c>
      <c r="BG175" s="139">
        <f t="shared" si="26"/>
        <v>0</v>
      </c>
      <c r="BH175" s="139">
        <f t="shared" si="27"/>
        <v>0</v>
      </c>
      <c r="BI175" s="139">
        <f t="shared" si="28"/>
        <v>0</v>
      </c>
      <c r="BJ175" s="17" t="s">
        <v>79</v>
      </c>
      <c r="BK175" s="139">
        <f t="shared" si="29"/>
        <v>0</v>
      </c>
      <c r="BL175" s="17" t="s">
        <v>573</v>
      </c>
      <c r="BM175" s="138" t="s">
        <v>3439</v>
      </c>
    </row>
    <row r="176" spans="2:65" s="1" customFormat="1" ht="16.5" customHeight="1">
      <c r="B176" s="32"/>
      <c r="C176" s="159" t="s">
        <v>683</v>
      </c>
      <c r="D176" s="159" t="s">
        <v>301</v>
      </c>
      <c r="E176" s="160" t="s">
        <v>3440</v>
      </c>
      <c r="F176" s="161" t="s">
        <v>3441</v>
      </c>
      <c r="G176" s="162" t="s">
        <v>344</v>
      </c>
      <c r="H176" s="163">
        <v>560</v>
      </c>
      <c r="I176" s="164"/>
      <c r="J176" s="165">
        <f t="shared" si="20"/>
        <v>0</v>
      </c>
      <c r="K176" s="161" t="s">
        <v>19</v>
      </c>
      <c r="L176" s="166"/>
      <c r="M176" s="167" t="s">
        <v>19</v>
      </c>
      <c r="N176" s="168" t="s">
        <v>42</v>
      </c>
      <c r="P176" s="136">
        <f t="shared" si="21"/>
        <v>0</v>
      </c>
      <c r="Q176" s="136">
        <v>1.4999999999999999E-4</v>
      </c>
      <c r="R176" s="136">
        <f t="shared" si="22"/>
        <v>8.3999999999999991E-2</v>
      </c>
      <c r="S176" s="136">
        <v>0</v>
      </c>
      <c r="T176" s="137">
        <f t="shared" si="23"/>
        <v>0</v>
      </c>
      <c r="AR176" s="138" t="s">
        <v>948</v>
      </c>
      <c r="AT176" s="138" t="s">
        <v>301</v>
      </c>
      <c r="AU176" s="138" t="s">
        <v>81</v>
      </c>
      <c r="AY176" s="17" t="s">
        <v>152</v>
      </c>
      <c r="BE176" s="139">
        <f t="shared" si="24"/>
        <v>0</v>
      </c>
      <c r="BF176" s="139">
        <f t="shared" si="25"/>
        <v>0</v>
      </c>
      <c r="BG176" s="139">
        <f t="shared" si="26"/>
        <v>0</v>
      </c>
      <c r="BH176" s="139">
        <f t="shared" si="27"/>
        <v>0</v>
      </c>
      <c r="BI176" s="139">
        <f t="shared" si="28"/>
        <v>0</v>
      </c>
      <c r="BJ176" s="17" t="s">
        <v>79</v>
      </c>
      <c r="BK176" s="139">
        <f t="shared" si="29"/>
        <v>0</v>
      </c>
      <c r="BL176" s="17" t="s">
        <v>948</v>
      </c>
      <c r="BM176" s="138" t="s">
        <v>3442</v>
      </c>
    </row>
    <row r="177" spans="2:65" s="1" customFormat="1" ht="16.5" customHeight="1">
      <c r="B177" s="32"/>
      <c r="C177" s="127" t="s">
        <v>689</v>
      </c>
      <c r="D177" s="127" t="s">
        <v>154</v>
      </c>
      <c r="E177" s="128" t="s">
        <v>3443</v>
      </c>
      <c r="F177" s="129" t="s">
        <v>3444</v>
      </c>
      <c r="G177" s="130" t="s">
        <v>344</v>
      </c>
      <c r="H177" s="131">
        <v>110</v>
      </c>
      <c r="I177" s="132"/>
      <c r="J177" s="133">
        <f t="shared" si="20"/>
        <v>0</v>
      </c>
      <c r="K177" s="129" t="s">
        <v>19</v>
      </c>
      <c r="L177" s="32"/>
      <c r="M177" s="134" t="s">
        <v>19</v>
      </c>
      <c r="N177" s="135" t="s">
        <v>42</v>
      </c>
      <c r="P177" s="136">
        <f t="shared" si="21"/>
        <v>0</v>
      </c>
      <c r="Q177" s="136">
        <v>0</v>
      </c>
      <c r="R177" s="136">
        <f t="shared" si="22"/>
        <v>0</v>
      </c>
      <c r="S177" s="136">
        <v>0</v>
      </c>
      <c r="T177" s="137">
        <f t="shared" si="23"/>
        <v>0</v>
      </c>
      <c r="AR177" s="138" t="s">
        <v>573</v>
      </c>
      <c r="AT177" s="138" t="s">
        <v>154</v>
      </c>
      <c r="AU177" s="138" t="s">
        <v>81</v>
      </c>
      <c r="AY177" s="17" t="s">
        <v>152</v>
      </c>
      <c r="BE177" s="139">
        <f t="shared" si="24"/>
        <v>0</v>
      </c>
      <c r="BF177" s="139">
        <f t="shared" si="25"/>
        <v>0</v>
      </c>
      <c r="BG177" s="139">
        <f t="shared" si="26"/>
        <v>0</v>
      </c>
      <c r="BH177" s="139">
        <f t="shared" si="27"/>
        <v>0</v>
      </c>
      <c r="BI177" s="139">
        <f t="shared" si="28"/>
        <v>0</v>
      </c>
      <c r="BJ177" s="17" t="s">
        <v>79</v>
      </c>
      <c r="BK177" s="139">
        <f t="shared" si="29"/>
        <v>0</v>
      </c>
      <c r="BL177" s="17" t="s">
        <v>573</v>
      </c>
      <c r="BM177" s="138" t="s">
        <v>3445</v>
      </c>
    </row>
    <row r="178" spans="2:65" s="1" customFormat="1" ht="16.5" customHeight="1">
      <c r="B178" s="32"/>
      <c r="C178" s="159" t="s">
        <v>695</v>
      </c>
      <c r="D178" s="159" t="s">
        <v>301</v>
      </c>
      <c r="E178" s="160" t="s">
        <v>3446</v>
      </c>
      <c r="F178" s="161" t="s">
        <v>3447</v>
      </c>
      <c r="G178" s="162" t="s">
        <v>344</v>
      </c>
      <c r="H178" s="163">
        <v>110</v>
      </c>
      <c r="I178" s="164"/>
      <c r="J178" s="165">
        <f t="shared" si="20"/>
        <v>0</v>
      </c>
      <c r="K178" s="161" t="s">
        <v>19</v>
      </c>
      <c r="L178" s="166"/>
      <c r="M178" s="167" t="s">
        <v>19</v>
      </c>
      <c r="N178" s="168" t="s">
        <v>42</v>
      </c>
      <c r="P178" s="136">
        <f t="shared" si="21"/>
        <v>0</v>
      </c>
      <c r="Q178" s="136">
        <v>2.1000000000000001E-4</v>
      </c>
      <c r="R178" s="136">
        <f t="shared" si="22"/>
        <v>2.3100000000000002E-2</v>
      </c>
      <c r="S178" s="136">
        <v>0</v>
      </c>
      <c r="T178" s="137">
        <f t="shared" si="23"/>
        <v>0</v>
      </c>
      <c r="AR178" s="138" t="s">
        <v>948</v>
      </c>
      <c r="AT178" s="138" t="s">
        <v>301</v>
      </c>
      <c r="AU178" s="138" t="s">
        <v>81</v>
      </c>
      <c r="AY178" s="17" t="s">
        <v>152</v>
      </c>
      <c r="BE178" s="139">
        <f t="shared" si="24"/>
        <v>0</v>
      </c>
      <c r="BF178" s="139">
        <f t="shared" si="25"/>
        <v>0</v>
      </c>
      <c r="BG178" s="139">
        <f t="shared" si="26"/>
        <v>0</v>
      </c>
      <c r="BH178" s="139">
        <f t="shared" si="27"/>
        <v>0</v>
      </c>
      <c r="BI178" s="139">
        <f t="shared" si="28"/>
        <v>0</v>
      </c>
      <c r="BJ178" s="17" t="s">
        <v>79</v>
      </c>
      <c r="BK178" s="139">
        <f t="shared" si="29"/>
        <v>0</v>
      </c>
      <c r="BL178" s="17" t="s">
        <v>948</v>
      </c>
      <c r="BM178" s="138" t="s">
        <v>3448</v>
      </c>
    </row>
    <row r="179" spans="2:65" s="1" customFormat="1" ht="16.5" customHeight="1">
      <c r="B179" s="32"/>
      <c r="C179" s="127" t="s">
        <v>702</v>
      </c>
      <c r="D179" s="127" t="s">
        <v>154</v>
      </c>
      <c r="E179" s="128" t="s">
        <v>3449</v>
      </c>
      <c r="F179" s="129" t="s">
        <v>3450</v>
      </c>
      <c r="G179" s="130" t="s">
        <v>344</v>
      </c>
      <c r="H179" s="131">
        <v>140</v>
      </c>
      <c r="I179" s="132"/>
      <c r="J179" s="133">
        <f t="shared" si="20"/>
        <v>0</v>
      </c>
      <c r="K179" s="129" t="s">
        <v>19</v>
      </c>
      <c r="L179" s="32"/>
      <c r="M179" s="134" t="s">
        <v>19</v>
      </c>
      <c r="N179" s="135" t="s">
        <v>42</v>
      </c>
      <c r="P179" s="136">
        <f t="shared" si="21"/>
        <v>0</v>
      </c>
      <c r="Q179" s="136">
        <v>0</v>
      </c>
      <c r="R179" s="136">
        <f t="shared" si="22"/>
        <v>0</v>
      </c>
      <c r="S179" s="136">
        <v>0</v>
      </c>
      <c r="T179" s="137">
        <f t="shared" si="23"/>
        <v>0</v>
      </c>
      <c r="AR179" s="138" t="s">
        <v>573</v>
      </c>
      <c r="AT179" s="138" t="s">
        <v>154</v>
      </c>
      <c r="AU179" s="138" t="s">
        <v>81</v>
      </c>
      <c r="AY179" s="17" t="s">
        <v>152</v>
      </c>
      <c r="BE179" s="139">
        <f t="shared" si="24"/>
        <v>0</v>
      </c>
      <c r="BF179" s="139">
        <f t="shared" si="25"/>
        <v>0</v>
      </c>
      <c r="BG179" s="139">
        <f t="shared" si="26"/>
        <v>0</v>
      </c>
      <c r="BH179" s="139">
        <f t="shared" si="27"/>
        <v>0</v>
      </c>
      <c r="BI179" s="139">
        <f t="shared" si="28"/>
        <v>0</v>
      </c>
      <c r="BJ179" s="17" t="s">
        <v>79</v>
      </c>
      <c r="BK179" s="139">
        <f t="shared" si="29"/>
        <v>0</v>
      </c>
      <c r="BL179" s="17" t="s">
        <v>573</v>
      </c>
      <c r="BM179" s="138" t="s">
        <v>3451</v>
      </c>
    </row>
    <row r="180" spans="2:65" s="1" customFormat="1" ht="16.5" customHeight="1">
      <c r="B180" s="32"/>
      <c r="C180" s="159" t="s">
        <v>707</v>
      </c>
      <c r="D180" s="159" t="s">
        <v>301</v>
      </c>
      <c r="E180" s="160" t="s">
        <v>3452</v>
      </c>
      <c r="F180" s="161" t="s">
        <v>3453</v>
      </c>
      <c r="G180" s="162" t="s">
        <v>344</v>
      </c>
      <c r="H180" s="163">
        <v>60</v>
      </c>
      <c r="I180" s="164"/>
      <c r="J180" s="165">
        <f t="shared" si="20"/>
        <v>0</v>
      </c>
      <c r="K180" s="161" t="s">
        <v>19</v>
      </c>
      <c r="L180" s="166"/>
      <c r="M180" s="167" t="s">
        <v>19</v>
      </c>
      <c r="N180" s="168" t="s">
        <v>42</v>
      </c>
      <c r="P180" s="136">
        <f t="shared" si="21"/>
        <v>0</v>
      </c>
      <c r="Q180" s="136">
        <v>1.6000000000000001E-4</v>
      </c>
      <c r="R180" s="136">
        <f t="shared" si="22"/>
        <v>9.6000000000000009E-3</v>
      </c>
      <c r="S180" s="136">
        <v>0</v>
      </c>
      <c r="T180" s="137">
        <f t="shared" si="23"/>
        <v>0</v>
      </c>
      <c r="AR180" s="138" t="s">
        <v>948</v>
      </c>
      <c r="AT180" s="138" t="s">
        <v>301</v>
      </c>
      <c r="AU180" s="138" t="s">
        <v>81</v>
      </c>
      <c r="AY180" s="17" t="s">
        <v>152</v>
      </c>
      <c r="BE180" s="139">
        <f t="shared" si="24"/>
        <v>0</v>
      </c>
      <c r="BF180" s="139">
        <f t="shared" si="25"/>
        <v>0</v>
      </c>
      <c r="BG180" s="139">
        <f t="shared" si="26"/>
        <v>0</v>
      </c>
      <c r="BH180" s="139">
        <f t="shared" si="27"/>
        <v>0</v>
      </c>
      <c r="BI180" s="139">
        <f t="shared" si="28"/>
        <v>0</v>
      </c>
      <c r="BJ180" s="17" t="s">
        <v>79</v>
      </c>
      <c r="BK180" s="139">
        <f t="shared" si="29"/>
        <v>0</v>
      </c>
      <c r="BL180" s="17" t="s">
        <v>948</v>
      </c>
      <c r="BM180" s="138" t="s">
        <v>3454</v>
      </c>
    </row>
    <row r="181" spans="2:65" s="1" customFormat="1" ht="16.5" customHeight="1">
      <c r="B181" s="32"/>
      <c r="C181" s="159" t="s">
        <v>712</v>
      </c>
      <c r="D181" s="159" t="s">
        <v>301</v>
      </c>
      <c r="E181" s="160" t="s">
        <v>3455</v>
      </c>
      <c r="F181" s="161" t="s">
        <v>3456</v>
      </c>
      <c r="G181" s="162" t="s">
        <v>344</v>
      </c>
      <c r="H181" s="163">
        <v>80</v>
      </c>
      <c r="I181" s="164"/>
      <c r="J181" s="165">
        <f t="shared" si="20"/>
        <v>0</v>
      </c>
      <c r="K181" s="161" t="s">
        <v>19</v>
      </c>
      <c r="L181" s="166"/>
      <c r="M181" s="167" t="s">
        <v>19</v>
      </c>
      <c r="N181" s="168" t="s">
        <v>42</v>
      </c>
      <c r="P181" s="136">
        <f t="shared" si="21"/>
        <v>0</v>
      </c>
      <c r="Q181" s="136">
        <v>2.5000000000000001E-4</v>
      </c>
      <c r="R181" s="136">
        <f t="shared" si="22"/>
        <v>0.02</v>
      </c>
      <c r="S181" s="136">
        <v>0</v>
      </c>
      <c r="T181" s="137">
        <f t="shared" si="23"/>
        <v>0</v>
      </c>
      <c r="AR181" s="138" t="s">
        <v>948</v>
      </c>
      <c r="AT181" s="138" t="s">
        <v>301</v>
      </c>
      <c r="AU181" s="138" t="s">
        <v>81</v>
      </c>
      <c r="AY181" s="17" t="s">
        <v>152</v>
      </c>
      <c r="BE181" s="139">
        <f t="shared" si="24"/>
        <v>0</v>
      </c>
      <c r="BF181" s="139">
        <f t="shared" si="25"/>
        <v>0</v>
      </c>
      <c r="BG181" s="139">
        <f t="shared" si="26"/>
        <v>0</v>
      </c>
      <c r="BH181" s="139">
        <f t="shared" si="27"/>
        <v>0</v>
      </c>
      <c r="BI181" s="139">
        <f t="shared" si="28"/>
        <v>0</v>
      </c>
      <c r="BJ181" s="17" t="s">
        <v>79</v>
      </c>
      <c r="BK181" s="139">
        <f t="shared" si="29"/>
        <v>0</v>
      </c>
      <c r="BL181" s="17" t="s">
        <v>948</v>
      </c>
      <c r="BM181" s="138" t="s">
        <v>3457</v>
      </c>
    </row>
    <row r="182" spans="2:65" s="1" customFormat="1" ht="24.15" customHeight="1">
      <c r="B182" s="32"/>
      <c r="C182" s="127" t="s">
        <v>717</v>
      </c>
      <c r="D182" s="127" t="s">
        <v>154</v>
      </c>
      <c r="E182" s="128" t="s">
        <v>3458</v>
      </c>
      <c r="F182" s="129" t="s">
        <v>3459</v>
      </c>
      <c r="G182" s="130" t="s">
        <v>344</v>
      </c>
      <c r="H182" s="131">
        <v>60</v>
      </c>
      <c r="I182" s="132"/>
      <c r="J182" s="133">
        <f t="shared" si="20"/>
        <v>0</v>
      </c>
      <c r="K182" s="129" t="s">
        <v>19</v>
      </c>
      <c r="L182" s="32"/>
      <c r="M182" s="134" t="s">
        <v>19</v>
      </c>
      <c r="N182" s="135" t="s">
        <v>42</v>
      </c>
      <c r="P182" s="136">
        <f t="shared" si="21"/>
        <v>0</v>
      </c>
      <c r="Q182" s="136">
        <v>0</v>
      </c>
      <c r="R182" s="136">
        <f t="shared" si="22"/>
        <v>0</v>
      </c>
      <c r="S182" s="136">
        <v>0</v>
      </c>
      <c r="T182" s="137">
        <f t="shared" si="23"/>
        <v>0</v>
      </c>
      <c r="AR182" s="138" t="s">
        <v>573</v>
      </c>
      <c r="AT182" s="138" t="s">
        <v>154</v>
      </c>
      <c r="AU182" s="138" t="s">
        <v>81</v>
      </c>
      <c r="AY182" s="17" t="s">
        <v>152</v>
      </c>
      <c r="BE182" s="139">
        <f t="shared" si="24"/>
        <v>0</v>
      </c>
      <c r="BF182" s="139">
        <f t="shared" si="25"/>
        <v>0</v>
      </c>
      <c r="BG182" s="139">
        <f t="shared" si="26"/>
        <v>0</v>
      </c>
      <c r="BH182" s="139">
        <f t="shared" si="27"/>
        <v>0</v>
      </c>
      <c r="BI182" s="139">
        <f t="shared" si="28"/>
        <v>0</v>
      </c>
      <c r="BJ182" s="17" t="s">
        <v>79</v>
      </c>
      <c r="BK182" s="139">
        <f t="shared" si="29"/>
        <v>0</v>
      </c>
      <c r="BL182" s="17" t="s">
        <v>573</v>
      </c>
      <c r="BM182" s="138" t="s">
        <v>3460</v>
      </c>
    </row>
    <row r="183" spans="2:65" s="1" customFormat="1" ht="16.5" customHeight="1">
      <c r="B183" s="32"/>
      <c r="C183" s="159" t="s">
        <v>724</v>
      </c>
      <c r="D183" s="159" t="s">
        <v>301</v>
      </c>
      <c r="E183" s="160" t="s">
        <v>3461</v>
      </c>
      <c r="F183" s="161" t="s">
        <v>3462</v>
      </c>
      <c r="G183" s="162" t="s">
        <v>344</v>
      </c>
      <c r="H183" s="163">
        <v>60</v>
      </c>
      <c r="I183" s="164"/>
      <c r="J183" s="165">
        <f t="shared" si="20"/>
        <v>0</v>
      </c>
      <c r="K183" s="161" t="s">
        <v>19</v>
      </c>
      <c r="L183" s="166"/>
      <c r="M183" s="167" t="s">
        <v>19</v>
      </c>
      <c r="N183" s="168" t="s">
        <v>42</v>
      </c>
      <c r="P183" s="136">
        <f t="shared" si="21"/>
        <v>0</v>
      </c>
      <c r="Q183" s="136">
        <v>5.2999999999999998E-4</v>
      </c>
      <c r="R183" s="136">
        <f t="shared" si="22"/>
        <v>3.1800000000000002E-2</v>
      </c>
      <c r="S183" s="136">
        <v>0</v>
      </c>
      <c r="T183" s="137">
        <f t="shared" si="23"/>
        <v>0</v>
      </c>
      <c r="AR183" s="138" t="s">
        <v>948</v>
      </c>
      <c r="AT183" s="138" t="s">
        <v>301</v>
      </c>
      <c r="AU183" s="138" t="s">
        <v>81</v>
      </c>
      <c r="AY183" s="17" t="s">
        <v>152</v>
      </c>
      <c r="BE183" s="139">
        <f t="shared" si="24"/>
        <v>0</v>
      </c>
      <c r="BF183" s="139">
        <f t="shared" si="25"/>
        <v>0</v>
      </c>
      <c r="BG183" s="139">
        <f t="shared" si="26"/>
        <v>0</v>
      </c>
      <c r="BH183" s="139">
        <f t="shared" si="27"/>
        <v>0</v>
      </c>
      <c r="BI183" s="139">
        <f t="shared" si="28"/>
        <v>0</v>
      </c>
      <c r="BJ183" s="17" t="s">
        <v>79</v>
      </c>
      <c r="BK183" s="139">
        <f t="shared" si="29"/>
        <v>0</v>
      </c>
      <c r="BL183" s="17" t="s">
        <v>948</v>
      </c>
      <c r="BM183" s="138" t="s">
        <v>3463</v>
      </c>
    </row>
    <row r="184" spans="2:65" s="1" customFormat="1" ht="24.15" customHeight="1">
      <c r="B184" s="32"/>
      <c r="C184" s="127" t="s">
        <v>728</v>
      </c>
      <c r="D184" s="127" t="s">
        <v>154</v>
      </c>
      <c r="E184" s="128" t="s">
        <v>3464</v>
      </c>
      <c r="F184" s="129" t="s">
        <v>3465</v>
      </c>
      <c r="G184" s="130" t="s">
        <v>344</v>
      </c>
      <c r="H184" s="131">
        <v>40</v>
      </c>
      <c r="I184" s="132"/>
      <c r="J184" s="133">
        <f t="shared" si="20"/>
        <v>0</v>
      </c>
      <c r="K184" s="129" t="s">
        <v>19</v>
      </c>
      <c r="L184" s="32"/>
      <c r="M184" s="134" t="s">
        <v>19</v>
      </c>
      <c r="N184" s="135" t="s">
        <v>42</v>
      </c>
      <c r="P184" s="136">
        <f t="shared" si="21"/>
        <v>0</v>
      </c>
      <c r="Q184" s="136">
        <v>0</v>
      </c>
      <c r="R184" s="136">
        <f t="shared" si="22"/>
        <v>0</v>
      </c>
      <c r="S184" s="136">
        <v>0</v>
      </c>
      <c r="T184" s="137">
        <f t="shared" si="23"/>
        <v>0</v>
      </c>
      <c r="AR184" s="138" t="s">
        <v>573</v>
      </c>
      <c r="AT184" s="138" t="s">
        <v>154</v>
      </c>
      <c r="AU184" s="138" t="s">
        <v>81</v>
      </c>
      <c r="AY184" s="17" t="s">
        <v>152</v>
      </c>
      <c r="BE184" s="139">
        <f t="shared" si="24"/>
        <v>0</v>
      </c>
      <c r="BF184" s="139">
        <f t="shared" si="25"/>
        <v>0</v>
      </c>
      <c r="BG184" s="139">
        <f t="shared" si="26"/>
        <v>0</v>
      </c>
      <c r="BH184" s="139">
        <f t="shared" si="27"/>
        <v>0</v>
      </c>
      <c r="BI184" s="139">
        <f t="shared" si="28"/>
        <v>0</v>
      </c>
      <c r="BJ184" s="17" t="s">
        <v>79</v>
      </c>
      <c r="BK184" s="139">
        <f t="shared" si="29"/>
        <v>0</v>
      </c>
      <c r="BL184" s="17" t="s">
        <v>573</v>
      </c>
      <c r="BM184" s="138" t="s">
        <v>3466</v>
      </c>
    </row>
    <row r="185" spans="2:65" s="1" customFormat="1" ht="16.5" customHeight="1">
      <c r="B185" s="32"/>
      <c r="C185" s="159" t="s">
        <v>733</v>
      </c>
      <c r="D185" s="159" t="s">
        <v>301</v>
      </c>
      <c r="E185" s="160" t="s">
        <v>3467</v>
      </c>
      <c r="F185" s="161" t="s">
        <v>3468</v>
      </c>
      <c r="G185" s="162" t="s">
        <v>344</v>
      </c>
      <c r="H185" s="163">
        <v>40</v>
      </c>
      <c r="I185" s="164"/>
      <c r="J185" s="165">
        <f t="shared" si="20"/>
        <v>0</v>
      </c>
      <c r="K185" s="161" t="s">
        <v>19</v>
      </c>
      <c r="L185" s="166"/>
      <c r="M185" s="167" t="s">
        <v>19</v>
      </c>
      <c r="N185" s="168" t="s">
        <v>42</v>
      </c>
      <c r="P185" s="136">
        <f t="shared" si="21"/>
        <v>0</v>
      </c>
      <c r="Q185" s="136">
        <v>7.6999999999999996E-4</v>
      </c>
      <c r="R185" s="136">
        <f t="shared" si="22"/>
        <v>3.0799999999999998E-2</v>
      </c>
      <c r="S185" s="136">
        <v>0</v>
      </c>
      <c r="T185" s="137">
        <f t="shared" si="23"/>
        <v>0</v>
      </c>
      <c r="AR185" s="138" t="s">
        <v>948</v>
      </c>
      <c r="AT185" s="138" t="s">
        <v>301</v>
      </c>
      <c r="AU185" s="138" t="s">
        <v>81</v>
      </c>
      <c r="AY185" s="17" t="s">
        <v>152</v>
      </c>
      <c r="BE185" s="139">
        <f t="shared" si="24"/>
        <v>0</v>
      </c>
      <c r="BF185" s="139">
        <f t="shared" si="25"/>
        <v>0</v>
      </c>
      <c r="BG185" s="139">
        <f t="shared" si="26"/>
        <v>0</v>
      </c>
      <c r="BH185" s="139">
        <f t="shared" si="27"/>
        <v>0</v>
      </c>
      <c r="BI185" s="139">
        <f t="shared" si="28"/>
        <v>0</v>
      </c>
      <c r="BJ185" s="17" t="s">
        <v>79</v>
      </c>
      <c r="BK185" s="139">
        <f t="shared" si="29"/>
        <v>0</v>
      </c>
      <c r="BL185" s="17" t="s">
        <v>948</v>
      </c>
      <c r="BM185" s="138" t="s">
        <v>3469</v>
      </c>
    </row>
    <row r="186" spans="2:65" s="11" customFormat="1" ht="22.8" customHeight="1">
      <c r="B186" s="115"/>
      <c r="D186" s="116" t="s">
        <v>70</v>
      </c>
      <c r="E186" s="125" t="s">
        <v>3470</v>
      </c>
      <c r="F186" s="125" t="s">
        <v>3471</v>
      </c>
      <c r="I186" s="118"/>
      <c r="J186" s="126">
        <f>BK186</f>
        <v>0</v>
      </c>
      <c r="L186" s="115"/>
      <c r="M186" s="120"/>
      <c r="P186" s="121">
        <f>SUM(P187:P193)</f>
        <v>0</v>
      </c>
      <c r="R186" s="121">
        <f>SUM(R187:R193)</f>
        <v>0.22225</v>
      </c>
      <c r="T186" s="122">
        <f>SUM(T187:T193)</f>
        <v>0</v>
      </c>
      <c r="AR186" s="116" t="s">
        <v>170</v>
      </c>
      <c r="AT186" s="123" t="s">
        <v>70</v>
      </c>
      <c r="AU186" s="123" t="s">
        <v>79</v>
      </c>
      <c r="AY186" s="116" t="s">
        <v>152</v>
      </c>
      <c r="BK186" s="124">
        <f>SUM(BK187:BK193)</f>
        <v>0</v>
      </c>
    </row>
    <row r="187" spans="2:65" s="1" customFormat="1" ht="24.15" customHeight="1">
      <c r="B187" s="32"/>
      <c r="C187" s="127" t="s">
        <v>737</v>
      </c>
      <c r="D187" s="127" t="s">
        <v>154</v>
      </c>
      <c r="E187" s="128" t="s">
        <v>3472</v>
      </c>
      <c r="F187" s="129" t="s">
        <v>3473</v>
      </c>
      <c r="G187" s="130" t="s">
        <v>284</v>
      </c>
      <c r="H187" s="131">
        <v>5</v>
      </c>
      <c r="I187" s="132"/>
      <c r="J187" s="133">
        <f t="shared" ref="J187:J193" si="30">ROUND(I187*H187,2)</f>
        <v>0</v>
      </c>
      <c r="K187" s="129" t="s">
        <v>19</v>
      </c>
      <c r="L187" s="32"/>
      <c r="M187" s="134" t="s">
        <v>19</v>
      </c>
      <c r="N187" s="135" t="s">
        <v>42</v>
      </c>
      <c r="P187" s="136">
        <f t="shared" ref="P187:P193" si="31">O187*H187</f>
        <v>0</v>
      </c>
      <c r="Q187" s="136">
        <v>0</v>
      </c>
      <c r="R187" s="136">
        <f t="shared" ref="R187:R193" si="32">Q187*H187</f>
        <v>0</v>
      </c>
      <c r="S187" s="136">
        <v>0</v>
      </c>
      <c r="T187" s="137">
        <f t="shared" ref="T187:T193" si="33">S187*H187</f>
        <v>0</v>
      </c>
      <c r="AR187" s="138" t="s">
        <v>573</v>
      </c>
      <c r="AT187" s="138" t="s">
        <v>154</v>
      </c>
      <c r="AU187" s="138" t="s">
        <v>81</v>
      </c>
      <c r="AY187" s="17" t="s">
        <v>152</v>
      </c>
      <c r="BE187" s="139">
        <f t="shared" ref="BE187:BE193" si="34">IF(N187="základní",J187,0)</f>
        <v>0</v>
      </c>
      <c r="BF187" s="139">
        <f t="shared" ref="BF187:BF193" si="35">IF(N187="snížená",J187,0)</f>
        <v>0</v>
      </c>
      <c r="BG187" s="139">
        <f t="shared" ref="BG187:BG193" si="36">IF(N187="zákl. přenesená",J187,0)</f>
        <v>0</v>
      </c>
      <c r="BH187" s="139">
        <f t="shared" ref="BH187:BH193" si="37">IF(N187="sníž. přenesená",J187,0)</f>
        <v>0</v>
      </c>
      <c r="BI187" s="139">
        <f t="shared" ref="BI187:BI193" si="38">IF(N187="nulová",J187,0)</f>
        <v>0</v>
      </c>
      <c r="BJ187" s="17" t="s">
        <v>79</v>
      </c>
      <c r="BK187" s="139">
        <f t="shared" ref="BK187:BK193" si="39">ROUND(I187*H187,2)</f>
        <v>0</v>
      </c>
      <c r="BL187" s="17" t="s">
        <v>573</v>
      </c>
      <c r="BM187" s="138" t="s">
        <v>3474</v>
      </c>
    </row>
    <row r="188" spans="2:65" s="1" customFormat="1" ht="24.15" customHeight="1">
      <c r="B188" s="32"/>
      <c r="C188" s="127" t="s">
        <v>743</v>
      </c>
      <c r="D188" s="127" t="s">
        <v>154</v>
      </c>
      <c r="E188" s="128" t="s">
        <v>3475</v>
      </c>
      <c r="F188" s="129" t="s">
        <v>3476</v>
      </c>
      <c r="G188" s="130" t="s">
        <v>284</v>
      </c>
      <c r="H188" s="131">
        <v>38</v>
      </c>
      <c r="I188" s="132"/>
      <c r="J188" s="133">
        <f t="shared" si="30"/>
        <v>0</v>
      </c>
      <c r="K188" s="129" t="s">
        <v>19</v>
      </c>
      <c r="L188" s="32"/>
      <c r="M188" s="134" t="s">
        <v>19</v>
      </c>
      <c r="N188" s="135" t="s">
        <v>42</v>
      </c>
      <c r="P188" s="136">
        <f t="shared" si="31"/>
        <v>0</v>
      </c>
      <c r="Q188" s="136">
        <v>0</v>
      </c>
      <c r="R188" s="136">
        <f t="shared" si="32"/>
        <v>0</v>
      </c>
      <c r="S188" s="136">
        <v>0</v>
      </c>
      <c r="T188" s="137">
        <f t="shared" si="33"/>
        <v>0</v>
      </c>
      <c r="AR188" s="138" t="s">
        <v>573</v>
      </c>
      <c r="AT188" s="138" t="s">
        <v>154</v>
      </c>
      <c r="AU188" s="138" t="s">
        <v>81</v>
      </c>
      <c r="AY188" s="17" t="s">
        <v>152</v>
      </c>
      <c r="BE188" s="139">
        <f t="shared" si="34"/>
        <v>0</v>
      </c>
      <c r="BF188" s="139">
        <f t="shared" si="35"/>
        <v>0</v>
      </c>
      <c r="BG188" s="139">
        <f t="shared" si="36"/>
        <v>0</v>
      </c>
      <c r="BH188" s="139">
        <f t="shared" si="37"/>
        <v>0</v>
      </c>
      <c r="BI188" s="139">
        <f t="shared" si="38"/>
        <v>0</v>
      </c>
      <c r="BJ188" s="17" t="s">
        <v>79</v>
      </c>
      <c r="BK188" s="139">
        <f t="shared" si="39"/>
        <v>0</v>
      </c>
      <c r="BL188" s="17" t="s">
        <v>573</v>
      </c>
      <c r="BM188" s="138" t="s">
        <v>3477</v>
      </c>
    </row>
    <row r="189" spans="2:65" s="1" customFormat="1" ht="33" customHeight="1">
      <c r="B189" s="32"/>
      <c r="C189" s="127" t="s">
        <v>747</v>
      </c>
      <c r="D189" s="127" t="s">
        <v>154</v>
      </c>
      <c r="E189" s="128" t="s">
        <v>3478</v>
      </c>
      <c r="F189" s="129" t="s">
        <v>3479</v>
      </c>
      <c r="G189" s="130" t="s">
        <v>344</v>
      </c>
      <c r="H189" s="131">
        <v>60</v>
      </c>
      <c r="I189" s="132"/>
      <c r="J189" s="133">
        <f t="shared" si="30"/>
        <v>0</v>
      </c>
      <c r="K189" s="129" t="s">
        <v>19</v>
      </c>
      <c r="L189" s="32"/>
      <c r="M189" s="134" t="s">
        <v>19</v>
      </c>
      <c r="N189" s="135" t="s">
        <v>42</v>
      </c>
      <c r="P189" s="136">
        <f t="shared" si="31"/>
        <v>0</v>
      </c>
      <c r="Q189" s="136">
        <v>0</v>
      </c>
      <c r="R189" s="136">
        <f t="shared" si="32"/>
        <v>0</v>
      </c>
      <c r="S189" s="136">
        <v>0</v>
      </c>
      <c r="T189" s="137">
        <f t="shared" si="33"/>
        <v>0</v>
      </c>
      <c r="AR189" s="138" t="s">
        <v>573</v>
      </c>
      <c r="AT189" s="138" t="s">
        <v>154</v>
      </c>
      <c r="AU189" s="138" t="s">
        <v>81</v>
      </c>
      <c r="AY189" s="17" t="s">
        <v>152</v>
      </c>
      <c r="BE189" s="139">
        <f t="shared" si="34"/>
        <v>0</v>
      </c>
      <c r="BF189" s="139">
        <f t="shared" si="35"/>
        <v>0</v>
      </c>
      <c r="BG189" s="139">
        <f t="shared" si="36"/>
        <v>0</v>
      </c>
      <c r="BH189" s="139">
        <f t="shared" si="37"/>
        <v>0</v>
      </c>
      <c r="BI189" s="139">
        <f t="shared" si="38"/>
        <v>0</v>
      </c>
      <c r="BJ189" s="17" t="s">
        <v>79</v>
      </c>
      <c r="BK189" s="139">
        <f t="shared" si="39"/>
        <v>0</v>
      </c>
      <c r="BL189" s="17" t="s">
        <v>573</v>
      </c>
      <c r="BM189" s="138" t="s">
        <v>3480</v>
      </c>
    </row>
    <row r="190" spans="2:65" s="1" customFormat="1" ht="33" customHeight="1">
      <c r="B190" s="32"/>
      <c r="C190" s="127" t="s">
        <v>754</v>
      </c>
      <c r="D190" s="127" t="s">
        <v>154</v>
      </c>
      <c r="E190" s="128" t="s">
        <v>3481</v>
      </c>
      <c r="F190" s="129" t="s">
        <v>3482</v>
      </c>
      <c r="G190" s="130" t="s">
        <v>344</v>
      </c>
      <c r="H190" s="131">
        <v>20</v>
      </c>
      <c r="I190" s="132"/>
      <c r="J190" s="133">
        <f t="shared" si="30"/>
        <v>0</v>
      </c>
      <c r="K190" s="129" t="s">
        <v>19</v>
      </c>
      <c r="L190" s="32"/>
      <c r="M190" s="134" t="s">
        <v>19</v>
      </c>
      <c r="N190" s="135" t="s">
        <v>42</v>
      </c>
      <c r="P190" s="136">
        <f t="shared" si="31"/>
        <v>0</v>
      </c>
      <c r="Q190" s="136">
        <v>0</v>
      </c>
      <c r="R190" s="136">
        <f t="shared" si="32"/>
        <v>0</v>
      </c>
      <c r="S190" s="136">
        <v>0</v>
      </c>
      <c r="T190" s="137">
        <f t="shared" si="33"/>
        <v>0</v>
      </c>
      <c r="AR190" s="138" t="s">
        <v>573</v>
      </c>
      <c r="AT190" s="138" t="s">
        <v>154</v>
      </c>
      <c r="AU190" s="138" t="s">
        <v>81</v>
      </c>
      <c r="AY190" s="17" t="s">
        <v>152</v>
      </c>
      <c r="BE190" s="139">
        <f t="shared" si="34"/>
        <v>0</v>
      </c>
      <c r="BF190" s="139">
        <f t="shared" si="35"/>
        <v>0</v>
      </c>
      <c r="BG190" s="139">
        <f t="shared" si="36"/>
        <v>0</v>
      </c>
      <c r="BH190" s="139">
        <f t="shared" si="37"/>
        <v>0</v>
      </c>
      <c r="BI190" s="139">
        <f t="shared" si="38"/>
        <v>0</v>
      </c>
      <c r="BJ190" s="17" t="s">
        <v>79</v>
      </c>
      <c r="BK190" s="139">
        <f t="shared" si="39"/>
        <v>0</v>
      </c>
      <c r="BL190" s="17" t="s">
        <v>573</v>
      </c>
      <c r="BM190" s="138" t="s">
        <v>3483</v>
      </c>
    </row>
    <row r="191" spans="2:65" s="1" customFormat="1" ht="24.15" customHeight="1">
      <c r="B191" s="32"/>
      <c r="C191" s="127" t="s">
        <v>759</v>
      </c>
      <c r="D191" s="127" t="s">
        <v>154</v>
      </c>
      <c r="E191" s="128" t="s">
        <v>3484</v>
      </c>
      <c r="F191" s="129" t="s">
        <v>3485</v>
      </c>
      <c r="G191" s="130" t="s">
        <v>344</v>
      </c>
      <c r="H191" s="131">
        <v>70</v>
      </c>
      <c r="I191" s="132"/>
      <c r="J191" s="133">
        <f t="shared" si="30"/>
        <v>0</v>
      </c>
      <c r="K191" s="129" t="s">
        <v>19</v>
      </c>
      <c r="L191" s="32"/>
      <c r="M191" s="134" t="s">
        <v>19</v>
      </c>
      <c r="N191" s="135" t="s">
        <v>42</v>
      </c>
      <c r="P191" s="136">
        <f t="shared" si="31"/>
        <v>0</v>
      </c>
      <c r="Q191" s="136">
        <v>0</v>
      </c>
      <c r="R191" s="136">
        <f t="shared" si="32"/>
        <v>0</v>
      </c>
      <c r="S191" s="136">
        <v>0</v>
      </c>
      <c r="T191" s="137">
        <f t="shared" si="33"/>
        <v>0</v>
      </c>
      <c r="AR191" s="138" t="s">
        <v>573</v>
      </c>
      <c r="AT191" s="138" t="s">
        <v>154</v>
      </c>
      <c r="AU191" s="138" t="s">
        <v>81</v>
      </c>
      <c r="AY191" s="17" t="s">
        <v>152</v>
      </c>
      <c r="BE191" s="139">
        <f t="shared" si="34"/>
        <v>0</v>
      </c>
      <c r="BF191" s="139">
        <f t="shared" si="35"/>
        <v>0</v>
      </c>
      <c r="BG191" s="139">
        <f t="shared" si="36"/>
        <v>0</v>
      </c>
      <c r="BH191" s="139">
        <f t="shared" si="37"/>
        <v>0</v>
      </c>
      <c r="BI191" s="139">
        <f t="shared" si="38"/>
        <v>0</v>
      </c>
      <c r="BJ191" s="17" t="s">
        <v>79</v>
      </c>
      <c r="BK191" s="139">
        <f t="shared" si="39"/>
        <v>0</v>
      </c>
      <c r="BL191" s="17" t="s">
        <v>573</v>
      </c>
      <c r="BM191" s="138" t="s">
        <v>3486</v>
      </c>
    </row>
    <row r="192" spans="2:65" s="1" customFormat="1" ht="24.15" customHeight="1">
      <c r="B192" s="32"/>
      <c r="C192" s="127" t="s">
        <v>764</v>
      </c>
      <c r="D192" s="127" t="s">
        <v>154</v>
      </c>
      <c r="E192" s="128" t="s">
        <v>3487</v>
      </c>
      <c r="F192" s="129" t="s">
        <v>3488</v>
      </c>
      <c r="G192" s="130" t="s">
        <v>284</v>
      </c>
      <c r="H192" s="131">
        <v>5</v>
      </c>
      <c r="I192" s="132"/>
      <c r="J192" s="133">
        <f t="shared" si="30"/>
        <v>0</v>
      </c>
      <c r="K192" s="129" t="s">
        <v>19</v>
      </c>
      <c r="L192" s="32"/>
      <c r="M192" s="134" t="s">
        <v>19</v>
      </c>
      <c r="N192" s="135" t="s">
        <v>42</v>
      </c>
      <c r="P192" s="136">
        <f t="shared" si="31"/>
        <v>0</v>
      </c>
      <c r="Q192" s="136">
        <v>4.2040000000000001E-2</v>
      </c>
      <c r="R192" s="136">
        <f t="shared" si="32"/>
        <v>0.2102</v>
      </c>
      <c r="S192" s="136">
        <v>0</v>
      </c>
      <c r="T192" s="137">
        <f t="shared" si="33"/>
        <v>0</v>
      </c>
      <c r="AR192" s="138" t="s">
        <v>573</v>
      </c>
      <c r="AT192" s="138" t="s">
        <v>154</v>
      </c>
      <c r="AU192" s="138" t="s">
        <v>81</v>
      </c>
      <c r="AY192" s="17" t="s">
        <v>152</v>
      </c>
      <c r="BE192" s="139">
        <f t="shared" si="34"/>
        <v>0</v>
      </c>
      <c r="BF192" s="139">
        <f t="shared" si="35"/>
        <v>0</v>
      </c>
      <c r="BG192" s="139">
        <f t="shared" si="36"/>
        <v>0</v>
      </c>
      <c r="BH192" s="139">
        <f t="shared" si="37"/>
        <v>0</v>
      </c>
      <c r="BI192" s="139">
        <f t="shared" si="38"/>
        <v>0</v>
      </c>
      <c r="BJ192" s="17" t="s">
        <v>79</v>
      </c>
      <c r="BK192" s="139">
        <f t="shared" si="39"/>
        <v>0</v>
      </c>
      <c r="BL192" s="17" t="s">
        <v>573</v>
      </c>
      <c r="BM192" s="138" t="s">
        <v>3489</v>
      </c>
    </row>
    <row r="193" spans="2:65" s="1" customFormat="1" ht="16.5" customHeight="1">
      <c r="B193" s="32"/>
      <c r="C193" s="127" t="s">
        <v>769</v>
      </c>
      <c r="D193" s="127" t="s">
        <v>154</v>
      </c>
      <c r="E193" s="128" t="s">
        <v>3490</v>
      </c>
      <c r="F193" s="129" t="s">
        <v>3491</v>
      </c>
      <c r="G193" s="130" t="s">
        <v>157</v>
      </c>
      <c r="H193" s="131">
        <v>5</v>
      </c>
      <c r="I193" s="132"/>
      <c r="J193" s="133">
        <f t="shared" si="30"/>
        <v>0</v>
      </c>
      <c r="K193" s="129" t="s">
        <v>19</v>
      </c>
      <c r="L193" s="32"/>
      <c r="M193" s="180" t="s">
        <v>19</v>
      </c>
      <c r="N193" s="181" t="s">
        <v>42</v>
      </c>
      <c r="O193" s="182"/>
      <c r="P193" s="183">
        <f t="shared" si="31"/>
        <v>0</v>
      </c>
      <c r="Q193" s="183">
        <v>2.4099999999999998E-3</v>
      </c>
      <c r="R193" s="183">
        <f t="shared" si="32"/>
        <v>1.2049999999999998E-2</v>
      </c>
      <c r="S193" s="183">
        <v>0</v>
      </c>
      <c r="T193" s="184">
        <f t="shared" si="33"/>
        <v>0</v>
      </c>
      <c r="AR193" s="138" t="s">
        <v>573</v>
      </c>
      <c r="AT193" s="138" t="s">
        <v>154</v>
      </c>
      <c r="AU193" s="138" t="s">
        <v>81</v>
      </c>
      <c r="AY193" s="17" t="s">
        <v>152</v>
      </c>
      <c r="BE193" s="139">
        <f t="shared" si="34"/>
        <v>0</v>
      </c>
      <c r="BF193" s="139">
        <f t="shared" si="35"/>
        <v>0</v>
      </c>
      <c r="BG193" s="139">
        <f t="shared" si="36"/>
        <v>0</v>
      </c>
      <c r="BH193" s="139">
        <f t="shared" si="37"/>
        <v>0</v>
      </c>
      <c r="BI193" s="139">
        <f t="shared" si="38"/>
        <v>0</v>
      </c>
      <c r="BJ193" s="17" t="s">
        <v>79</v>
      </c>
      <c r="BK193" s="139">
        <f t="shared" si="39"/>
        <v>0</v>
      </c>
      <c r="BL193" s="17" t="s">
        <v>573</v>
      </c>
      <c r="BM193" s="138" t="s">
        <v>3492</v>
      </c>
    </row>
    <row r="194" spans="2:65" s="1" customFormat="1" ht="6.9" customHeight="1">
      <c r="B194" s="41"/>
      <c r="C194" s="42"/>
      <c r="D194" s="42"/>
      <c r="E194" s="42"/>
      <c r="F194" s="42"/>
      <c r="G194" s="42"/>
      <c r="H194" s="42"/>
      <c r="I194" s="42"/>
      <c r="J194" s="42"/>
      <c r="K194" s="42"/>
      <c r="L194" s="32"/>
    </row>
  </sheetData>
  <sheetProtection algorithmName="SHA-512" hashValue="gkaOeBRk6YgYh6Zq14gUwWeI5qhTtQDCsfpGGmO8ubuTXnLfpMTh5HYjgwZ9zXOBEgyz64Lfpz/b3wQDdfT6gQ==" saltValue="N7oTZrIDycMpKIph0k8YkQFonMs7DJ9Ig17Etx6RIcrPMsbIv7XHo3JHQMCW3x95W2d7hwQOg99nfKXlSVQm/A==" spinCount="100000" sheet="1" objects="1" scenarios="1" formatColumns="0" formatRows="0" autoFilter="0"/>
  <autoFilter ref="C86:K193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0.199999999999999"/>
  <cols>
    <col min="1" max="1" width="8.28515625" style="185" customWidth="1"/>
    <col min="2" max="2" width="1.7109375" style="185" customWidth="1"/>
    <col min="3" max="4" width="5" style="185" customWidth="1"/>
    <col min="5" max="5" width="11.7109375" style="185" customWidth="1"/>
    <col min="6" max="6" width="9.140625" style="185" customWidth="1"/>
    <col min="7" max="7" width="5" style="185" customWidth="1"/>
    <col min="8" max="8" width="77.85546875" style="185" customWidth="1"/>
    <col min="9" max="10" width="20" style="185" customWidth="1"/>
    <col min="11" max="11" width="1.7109375" style="185" customWidth="1"/>
  </cols>
  <sheetData>
    <row r="1" spans="2:11" customFormat="1" ht="37.5" customHeight="1"/>
    <row r="2" spans="2:11" customFormat="1" ht="7.5" customHeight="1">
      <c r="B2" s="186"/>
      <c r="C2" s="187"/>
      <c r="D2" s="187"/>
      <c r="E2" s="187"/>
      <c r="F2" s="187"/>
      <c r="G2" s="187"/>
      <c r="H2" s="187"/>
      <c r="I2" s="187"/>
      <c r="J2" s="187"/>
      <c r="K2" s="188"/>
    </row>
    <row r="3" spans="2:11" s="15" customFormat="1" ht="45" customHeight="1">
      <c r="B3" s="189"/>
      <c r="C3" s="313" t="s">
        <v>3493</v>
      </c>
      <c r="D3" s="313"/>
      <c r="E3" s="313"/>
      <c r="F3" s="313"/>
      <c r="G3" s="313"/>
      <c r="H3" s="313"/>
      <c r="I3" s="313"/>
      <c r="J3" s="313"/>
      <c r="K3" s="190"/>
    </row>
    <row r="4" spans="2:11" customFormat="1" ht="25.5" customHeight="1">
      <c r="B4" s="191"/>
      <c r="C4" s="318" t="s">
        <v>3494</v>
      </c>
      <c r="D4" s="318"/>
      <c r="E4" s="318"/>
      <c r="F4" s="318"/>
      <c r="G4" s="318"/>
      <c r="H4" s="318"/>
      <c r="I4" s="318"/>
      <c r="J4" s="318"/>
      <c r="K4" s="192"/>
    </row>
    <row r="5" spans="2:11" customFormat="1" ht="5.25" customHeight="1">
      <c r="B5" s="191"/>
      <c r="C5" s="193"/>
      <c r="D5" s="193"/>
      <c r="E5" s="193"/>
      <c r="F5" s="193"/>
      <c r="G5" s="193"/>
      <c r="H5" s="193"/>
      <c r="I5" s="193"/>
      <c r="J5" s="193"/>
      <c r="K5" s="192"/>
    </row>
    <row r="6" spans="2:11" customFormat="1" ht="15" customHeight="1">
      <c r="B6" s="191"/>
      <c r="C6" s="317" t="s">
        <v>3495</v>
      </c>
      <c r="D6" s="317"/>
      <c r="E6" s="317"/>
      <c r="F6" s="317"/>
      <c r="G6" s="317"/>
      <c r="H6" s="317"/>
      <c r="I6" s="317"/>
      <c r="J6" s="317"/>
      <c r="K6" s="192"/>
    </row>
    <row r="7" spans="2:11" customFormat="1" ht="15" customHeight="1">
      <c r="B7" s="195"/>
      <c r="C7" s="317" t="s">
        <v>3496</v>
      </c>
      <c r="D7" s="317"/>
      <c r="E7" s="317"/>
      <c r="F7" s="317"/>
      <c r="G7" s="317"/>
      <c r="H7" s="317"/>
      <c r="I7" s="317"/>
      <c r="J7" s="317"/>
      <c r="K7" s="192"/>
    </row>
    <row r="8" spans="2:11" customFormat="1" ht="12.75" customHeight="1">
      <c r="B8" s="195"/>
      <c r="C8" s="194"/>
      <c r="D8" s="194"/>
      <c r="E8" s="194"/>
      <c r="F8" s="194"/>
      <c r="G8" s="194"/>
      <c r="H8" s="194"/>
      <c r="I8" s="194"/>
      <c r="J8" s="194"/>
      <c r="K8" s="192"/>
    </row>
    <row r="9" spans="2:11" customFormat="1" ht="15" customHeight="1">
      <c r="B9" s="195"/>
      <c r="C9" s="317" t="s">
        <v>3497</v>
      </c>
      <c r="D9" s="317"/>
      <c r="E9" s="317"/>
      <c r="F9" s="317"/>
      <c r="G9" s="317"/>
      <c r="H9" s="317"/>
      <c r="I9" s="317"/>
      <c r="J9" s="317"/>
      <c r="K9" s="192"/>
    </row>
    <row r="10" spans="2:11" customFormat="1" ht="15" customHeight="1">
      <c r="B10" s="195"/>
      <c r="C10" s="194"/>
      <c r="D10" s="317" t="s">
        <v>3498</v>
      </c>
      <c r="E10" s="317"/>
      <c r="F10" s="317"/>
      <c r="G10" s="317"/>
      <c r="H10" s="317"/>
      <c r="I10" s="317"/>
      <c r="J10" s="317"/>
      <c r="K10" s="192"/>
    </row>
    <row r="11" spans="2:11" customFormat="1" ht="15" customHeight="1">
      <c r="B11" s="195"/>
      <c r="C11" s="196"/>
      <c r="D11" s="317" t="s">
        <v>3499</v>
      </c>
      <c r="E11" s="317"/>
      <c r="F11" s="317"/>
      <c r="G11" s="317"/>
      <c r="H11" s="317"/>
      <c r="I11" s="317"/>
      <c r="J11" s="317"/>
      <c r="K11" s="192"/>
    </row>
    <row r="12" spans="2:11" customFormat="1" ht="15" customHeight="1">
      <c r="B12" s="195"/>
      <c r="C12" s="196"/>
      <c r="D12" s="194"/>
      <c r="E12" s="194"/>
      <c r="F12" s="194"/>
      <c r="G12" s="194"/>
      <c r="H12" s="194"/>
      <c r="I12" s="194"/>
      <c r="J12" s="194"/>
      <c r="K12" s="192"/>
    </row>
    <row r="13" spans="2:11" customFormat="1" ht="15" customHeight="1">
      <c r="B13" s="195"/>
      <c r="C13" s="196"/>
      <c r="D13" s="197" t="s">
        <v>3500</v>
      </c>
      <c r="E13" s="194"/>
      <c r="F13" s="194"/>
      <c r="G13" s="194"/>
      <c r="H13" s="194"/>
      <c r="I13" s="194"/>
      <c r="J13" s="194"/>
      <c r="K13" s="192"/>
    </row>
    <row r="14" spans="2:11" customFormat="1" ht="12.75" customHeight="1">
      <c r="B14" s="195"/>
      <c r="C14" s="196"/>
      <c r="D14" s="196"/>
      <c r="E14" s="196"/>
      <c r="F14" s="196"/>
      <c r="G14" s="196"/>
      <c r="H14" s="196"/>
      <c r="I14" s="196"/>
      <c r="J14" s="196"/>
      <c r="K14" s="192"/>
    </row>
    <row r="15" spans="2:11" customFormat="1" ht="15" customHeight="1">
      <c r="B15" s="195"/>
      <c r="C15" s="196"/>
      <c r="D15" s="317" t="s">
        <v>3501</v>
      </c>
      <c r="E15" s="317"/>
      <c r="F15" s="317"/>
      <c r="G15" s="317"/>
      <c r="H15" s="317"/>
      <c r="I15" s="317"/>
      <c r="J15" s="317"/>
      <c r="K15" s="192"/>
    </row>
    <row r="16" spans="2:11" customFormat="1" ht="15" customHeight="1">
      <c r="B16" s="195"/>
      <c r="C16" s="196"/>
      <c r="D16" s="317" t="s">
        <v>3502</v>
      </c>
      <c r="E16" s="317"/>
      <c r="F16" s="317"/>
      <c r="G16" s="317"/>
      <c r="H16" s="317"/>
      <c r="I16" s="317"/>
      <c r="J16" s="317"/>
      <c r="K16" s="192"/>
    </row>
    <row r="17" spans="2:11" customFormat="1" ht="15" customHeight="1">
      <c r="B17" s="195"/>
      <c r="C17" s="196"/>
      <c r="D17" s="317" t="s">
        <v>3503</v>
      </c>
      <c r="E17" s="317"/>
      <c r="F17" s="317"/>
      <c r="G17" s="317"/>
      <c r="H17" s="317"/>
      <c r="I17" s="317"/>
      <c r="J17" s="317"/>
      <c r="K17" s="192"/>
    </row>
    <row r="18" spans="2:11" customFormat="1" ht="15" customHeight="1">
      <c r="B18" s="195"/>
      <c r="C18" s="196"/>
      <c r="D18" s="196"/>
      <c r="E18" s="198" t="s">
        <v>78</v>
      </c>
      <c r="F18" s="317" t="s">
        <v>3504</v>
      </c>
      <c r="G18" s="317"/>
      <c r="H18" s="317"/>
      <c r="I18" s="317"/>
      <c r="J18" s="317"/>
      <c r="K18" s="192"/>
    </row>
    <row r="19" spans="2:11" customFormat="1" ht="15" customHeight="1">
      <c r="B19" s="195"/>
      <c r="C19" s="196"/>
      <c r="D19" s="196"/>
      <c r="E19" s="198" t="s">
        <v>3505</v>
      </c>
      <c r="F19" s="317" t="s">
        <v>3506</v>
      </c>
      <c r="G19" s="317"/>
      <c r="H19" s="317"/>
      <c r="I19" s="317"/>
      <c r="J19" s="317"/>
      <c r="K19" s="192"/>
    </row>
    <row r="20" spans="2:11" customFormat="1" ht="15" customHeight="1">
      <c r="B20" s="195"/>
      <c r="C20" s="196"/>
      <c r="D20" s="196"/>
      <c r="E20" s="198" t="s">
        <v>3507</v>
      </c>
      <c r="F20" s="317" t="s">
        <v>3508</v>
      </c>
      <c r="G20" s="317"/>
      <c r="H20" s="317"/>
      <c r="I20" s="317"/>
      <c r="J20" s="317"/>
      <c r="K20" s="192"/>
    </row>
    <row r="21" spans="2:11" customFormat="1" ht="15" customHeight="1">
      <c r="B21" s="195"/>
      <c r="C21" s="196"/>
      <c r="D21" s="196"/>
      <c r="E21" s="198" t="s">
        <v>3509</v>
      </c>
      <c r="F21" s="317" t="s">
        <v>3510</v>
      </c>
      <c r="G21" s="317"/>
      <c r="H21" s="317"/>
      <c r="I21" s="317"/>
      <c r="J21" s="317"/>
      <c r="K21" s="192"/>
    </row>
    <row r="22" spans="2:11" customFormat="1" ht="15" customHeight="1">
      <c r="B22" s="195"/>
      <c r="C22" s="196"/>
      <c r="D22" s="196"/>
      <c r="E22" s="198" t="s">
        <v>3511</v>
      </c>
      <c r="F22" s="317" t="s">
        <v>3512</v>
      </c>
      <c r="G22" s="317"/>
      <c r="H22" s="317"/>
      <c r="I22" s="317"/>
      <c r="J22" s="317"/>
      <c r="K22" s="192"/>
    </row>
    <row r="23" spans="2:11" customFormat="1" ht="15" customHeight="1">
      <c r="B23" s="195"/>
      <c r="C23" s="196"/>
      <c r="D23" s="196"/>
      <c r="E23" s="198" t="s">
        <v>3513</v>
      </c>
      <c r="F23" s="317" t="s">
        <v>3514</v>
      </c>
      <c r="G23" s="317"/>
      <c r="H23" s="317"/>
      <c r="I23" s="317"/>
      <c r="J23" s="317"/>
      <c r="K23" s="192"/>
    </row>
    <row r="24" spans="2:11" customFormat="1" ht="12.75" customHeight="1">
      <c r="B24" s="195"/>
      <c r="C24" s="196"/>
      <c r="D24" s="196"/>
      <c r="E24" s="196"/>
      <c r="F24" s="196"/>
      <c r="G24" s="196"/>
      <c r="H24" s="196"/>
      <c r="I24" s="196"/>
      <c r="J24" s="196"/>
      <c r="K24" s="192"/>
    </row>
    <row r="25" spans="2:11" customFormat="1" ht="15" customHeight="1">
      <c r="B25" s="195"/>
      <c r="C25" s="317" t="s">
        <v>3515</v>
      </c>
      <c r="D25" s="317"/>
      <c r="E25" s="317"/>
      <c r="F25" s="317"/>
      <c r="G25" s="317"/>
      <c r="H25" s="317"/>
      <c r="I25" s="317"/>
      <c r="J25" s="317"/>
      <c r="K25" s="192"/>
    </row>
    <row r="26" spans="2:11" customFormat="1" ht="15" customHeight="1">
      <c r="B26" s="195"/>
      <c r="C26" s="317" t="s">
        <v>3516</v>
      </c>
      <c r="D26" s="317"/>
      <c r="E26" s="317"/>
      <c r="F26" s="317"/>
      <c r="G26" s="317"/>
      <c r="H26" s="317"/>
      <c r="I26" s="317"/>
      <c r="J26" s="317"/>
      <c r="K26" s="192"/>
    </row>
    <row r="27" spans="2:11" customFormat="1" ht="15" customHeight="1">
      <c r="B27" s="195"/>
      <c r="C27" s="194"/>
      <c r="D27" s="317" t="s">
        <v>3517</v>
      </c>
      <c r="E27" s="317"/>
      <c r="F27" s="317"/>
      <c r="G27" s="317"/>
      <c r="H27" s="317"/>
      <c r="I27" s="317"/>
      <c r="J27" s="317"/>
      <c r="K27" s="192"/>
    </row>
    <row r="28" spans="2:11" customFormat="1" ht="15" customHeight="1">
      <c r="B28" s="195"/>
      <c r="C28" s="196"/>
      <c r="D28" s="317" t="s">
        <v>3518</v>
      </c>
      <c r="E28" s="317"/>
      <c r="F28" s="317"/>
      <c r="G28" s="317"/>
      <c r="H28" s="317"/>
      <c r="I28" s="317"/>
      <c r="J28" s="317"/>
      <c r="K28" s="192"/>
    </row>
    <row r="29" spans="2:11" customFormat="1" ht="12.75" customHeight="1">
      <c r="B29" s="195"/>
      <c r="C29" s="196"/>
      <c r="D29" s="196"/>
      <c r="E29" s="196"/>
      <c r="F29" s="196"/>
      <c r="G29" s="196"/>
      <c r="H29" s="196"/>
      <c r="I29" s="196"/>
      <c r="J29" s="196"/>
      <c r="K29" s="192"/>
    </row>
    <row r="30" spans="2:11" customFormat="1" ht="15" customHeight="1">
      <c r="B30" s="195"/>
      <c r="C30" s="196"/>
      <c r="D30" s="317" t="s">
        <v>3519</v>
      </c>
      <c r="E30" s="317"/>
      <c r="F30" s="317"/>
      <c r="G30" s="317"/>
      <c r="H30" s="317"/>
      <c r="I30" s="317"/>
      <c r="J30" s="317"/>
      <c r="K30" s="192"/>
    </row>
    <row r="31" spans="2:11" customFormat="1" ht="15" customHeight="1">
      <c r="B31" s="195"/>
      <c r="C31" s="196"/>
      <c r="D31" s="317" t="s">
        <v>3520</v>
      </c>
      <c r="E31" s="317"/>
      <c r="F31" s="317"/>
      <c r="G31" s="317"/>
      <c r="H31" s="317"/>
      <c r="I31" s="317"/>
      <c r="J31" s="317"/>
      <c r="K31" s="192"/>
    </row>
    <row r="32" spans="2:11" customFormat="1" ht="12.75" customHeight="1">
      <c r="B32" s="195"/>
      <c r="C32" s="196"/>
      <c r="D32" s="196"/>
      <c r="E32" s="196"/>
      <c r="F32" s="196"/>
      <c r="G32" s="196"/>
      <c r="H32" s="196"/>
      <c r="I32" s="196"/>
      <c r="J32" s="196"/>
      <c r="K32" s="192"/>
    </row>
    <row r="33" spans="2:11" customFormat="1" ht="15" customHeight="1">
      <c r="B33" s="195"/>
      <c r="C33" s="196"/>
      <c r="D33" s="317" t="s">
        <v>3521</v>
      </c>
      <c r="E33" s="317"/>
      <c r="F33" s="317"/>
      <c r="G33" s="317"/>
      <c r="H33" s="317"/>
      <c r="I33" s="317"/>
      <c r="J33" s="317"/>
      <c r="K33" s="192"/>
    </row>
    <row r="34" spans="2:11" customFormat="1" ht="15" customHeight="1">
      <c r="B34" s="195"/>
      <c r="C34" s="196"/>
      <c r="D34" s="317" t="s">
        <v>3522</v>
      </c>
      <c r="E34" s="317"/>
      <c r="F34" s="317"/>
      <c r="G34" s="317"/>
      <c r="H34" s="317"/>
      <c r="I34" s="317"/>
      <c r="J34" s="317"/>
      <c r="K34" s="192"/>
    </row>
    <row r="35" spans="2:11" customFormat="1" ht="15" customHeight="1">
      <c r="B35" s="195"/>
      <c r="C35" s="196"/>
      <c r="D35" s="317" t="s">
        <v>3523</v>
      </c>
      <c r="E35" s="317"/>
      <c r="F35" s="317"/>
      <c r="G35" s="317"/>
      <c r="H35" s="317"/>
      <c r="I35" s="317"/>
      <c r="J35" s="317"/>
      <c r="K35" s="192"/>
    </row>
    <row r="36" spans="2:11" customFormat="1" ht="15" customHeight="1">
      <c r="B36" s="195"/>
      <c r="C36" s="196"/>
      <c r="D36" s="194"/>
      <c r="E36" s="197" t="s">
        <v>138</v>
      </c>
      <c r="F36" s="194"/>
      <c r="G36" s="317" t="s">
        <v>3524</v>
      </c>
      <c r="H36" s="317"/>
      <c r="I36" s="317"/>
      <c r="J36" s="317"/>
      <c r="K36" s="192"/>
    </row>
    <row r="37" spans="2:11" customFormat="1" ht="30.75" customHeight="1">
      <c r="B37" s="195"/>
      <c r="C37" s="196"/>
      <c r="D37" s="194"/>
      <c r="E37" s="197" t="s">
        <v>3525</v>
      </c>
      <c r="F37" s="194"/>
      <c r="G37" s="317" t="s">
        <v>3526</v>
      </c>
      <c r="H37" s="317"/>
      <c r="I37" s="317"/>
      <c r="J37" s="317"/>
      <c r="K37" s="192"/>
    </row>
    <row r="38" spans="2:11" customFormat="1" ht="15" customHeight="1">
      <c r="B38" s="195"/>
      <c r="C38" s="196"/>
      <c r="D38" s="194"/>
      <c r="E38" s="197" t="s">
        <v>52</v>
      </c>
      <c r="F38" s="194"/>
      <c r="G38" s="317" t="s">
        <v>3527</v>
      </c>
      <c r="H38" s="317"/>
      <c r="I38" s="317"/>
      <c r="J38" s="317"/>
      <c r="K38" s="192"/>
    </row>
    <row r="39" spans="2:11" customFormat="1" ht="15" customHeight="1">
      <c r="B39" s="195"/>
      <c r="C39" s="196"/>
      <c r="D39" s="194"/>
      <c r="E39" s="197" t="s">
        <v>53</v>
      </c>
      <c r="F39" s="194"/>
      <c r="G39" s="317" t="s">
        <v>3528</v>
      </c>
      <c r="H39" s="317"/>
      <c r="I39" s="317"/>
      <c r="J39" s="317"/>
      <c r="K39" s="192"/>
    </row>
    <row r="40" spans="2:11" customFormat="1" ht="15" customHeight="1">
      <c r="B40" s="195"/>
      <c r="C40" s="196"/>
      <c r="D40" s="194"/>
      <c r="E40" s="197" t="s">
        <v>139</v>
      </c>
      <c r="F40" s="194"/>
      <c r="G40" s="317" t="s">
        <v>3529</v>
      </c>
      <c r="H40" s="317"/>
      <c r="I40" s="317"/>
      <c r="J40" s="317"/>
      <c r="K40" s="192"/>
    </row>
    <row r="41" spans="2:11" customFormat="1" ht="15" customHeight="1">
      <c r="B41" s="195"/>
      <c r="C41" s="196"/>
      <c r="D41" s="194"/>
      <c r="E41" s="197" t="s">
        <v>140</v>
      </c>
      <c r="F41" s="194"/>
      <c r="G41" s="317" t="s">
        <v>3530</v>
      </c>
      <c r="H41" s="317"/>
      <c r="I41" s="317"/>
      <c r="J41" s="317"/>
      <c r="K41" s="192"/>
    </row>
    <row r="42" spans="2:11" customFormat="1" ht="15" customHeight="1">
      <c r="B42" s="195"/>
      <c r="C42" s="196"/>
      <c r="D42" s="194"/>
      <c r="E42" s="197" t="s">
        <v>3531</v>
      </c>
      <c r="F42" s="194"/>
      <c r="G42" s="317" t="s">
        <v>3532</v>
      </c>
      <c r="H42" s="317"/>
      <c r="I42" s="317"/>
      <c r="J42" s="317"/>
      <c r="K42" s="192"/>
    </row>
    <row r="43" spans="2:11" customFormat="1" ht="15" customHeight="1">
      <c r="B43" s="195"/>
      <c r="C43" s="196"/>
      <c r="D43" s="194"/>
      <c r="E43" s="197"/>
      <c r="F43" s="194"/>
      <c r="G43" s="317" t="s">
        <v>3533</v>
      </c>
      <c r="H43" s="317"/>
      <c r="I43" s="317"/>
      <c r="J43" s="317"/>
      <c r="K43" s="192"/>
    </row>
    <row r="44" spans="2:11" customFormat="1" ht="15" customHeight="1">
      <c r="B44" s="195"/>
      <c r="C44" s="196"/>
      <c r="D44" s="194"/>
      <c r="E44" s="197" t="s">
        <v>3534</v>
      </c>
      <c r="F44" s="194"/>
      <c r="G44" s="317" t="s">
        <v>3535</v>
      </c>
      <c r="H44" s="317"/>
      <c r="I44" s="317"/>
      <c r="J44" s="317"/>
      <c r="K44" s="192"/>
    </row>
    <row r="45" spans="2:11" customFormat="1" ht="15" customHeight="1">
      <c r="B45" s="195"/>
      <c r="C45" s="196"/>
      <c r="D45" s="194"/>
      <c r="E45" s="197" t="s">
        <v>142</v>
      </c>
      <c r="F45" s="194"/>
      <c r="G45" s="317" t="s">
        <v>3536</v>
      </c>
      <c r="H45" s="317"/>
      <c r="I45" s="317"/>
      <c r="J45" s="317"/>
      <c r="K45" s="192"/>
    </row>
    <row r="46" spans="2:11" customFormat="1" ht="12.75" customHeight="1">
      <c r="B46" s="195"/>
      <c r="C46" s="196"/>
      <c r="D46" s="194"/>
      <c r="E46" s="194"/>
      <c r="F46" s="194"/>
      <c r="G46" s="194"/>
      <c r="H46" s="194"/>
      <c r="I46" s="194"/>
      <c r="J46" s="194"/>
      <c r="K46" s="192"/>
    </row>
    <row r="47" spans="2:11" customFormat="1" ht="15" customHeight="1">
      <c r="B47" s="195"/>
      <c r="C47" s="196"/>
      <c r="D47" s="317" t="s">
        <v>3537</v>
      </c>
      <c r="E47" s="317"/>
      <c r="F47" s="317"/>
      <c r="G47" s="317"/>
      <c r="H47" s="317"/>
      <c r="I47" s="317"/>
      <c r="J47" s="317"/>
      <c r="K47" s="192"/>
    </row>
    <row r="48" spans="2:11" customFormat="1" ht="15" customHeight="1">
      <c r="B48" s="195"/>
      <c r="C48" s="196"/>
      <c r="D48" s="196"/>
      <c r="E48" s="317" t="s">
        <v>3538</v>
      </c>
      <c r="F48" s="317"/>
      <c r="G48" s="317"/>
      <c r="H48" s="317"/>
      <c r="I48" s="317"/>
      <c r="J48" s="317"/>
      <c r="K48" s="192"/>
    </row>
    <row r="49" spans="2:11" customFormat="1" ht="15" customHeight="1">
      <c r="B49" s="195"/>
      <c r="C49" s="196"/>
      <c r="D49" s="196"/>
      <c r="E49" s="317" t="s">
        <v>3539</v>
      </c>
      <c r="F49" s="317"/>
      <c r="G49" s="317"/>
      <c r="H49" s="317"/>
      <c r="I49" s="317"/>
      <c r="J49" s="317"/>
      <c r="K49" s="192"/>
    </row>
    <row r="50" spans="2:11" customFormat="1" ht="15" customHeight="1">
      <c r="B50" s="195"/>
      <c r="C50" s="196"/>
      <c r="D50" s="196"/>
      <c r="E50" s="317" t="s">
        <v>3540</v>
      </c>
      <c r="F50" s="317"/>
      <c r="G50" s="317"/>
      <c r="H50" s="317"/>
      <c r="I50" s="317"/>
      <c r="J50" s="317"/>
      <c r="K50" s="192"/>
    </row>
    <row r="51" spans="2:11" customFormat="1" ht="15" customHeight="1">
      <c r="B51" s="195"/>
      <c r="C51" s="196"/>
      <c r="D51" s="317" t="s">
        <v>3541</v>
      </c>
      <c r="E51" s="317"/>
      <c r="F51" s="317"/>
      <c r="G51" s="317"/>
      <c r="H51" s="317"/>
      <c r="I51" s="317"/>
      <c r="J51" s="317"/>
      <c r="K51" s="192"/>
    </row>
    <row r="52" spans="2:11" customFormat="1" ht="25.5" customHeight="1">
      <c r="B52" s="191"/>
      <c r="C52" s="318" t="s">
        <v>3542</v>
      </c>
      <c r="D52" s="318"/>
      <c r="E52" s="318"/>
      <c r="F52" s="318"/>
      <c r="G52" s="318"/>
      <c r="H52" s="318"/>
      <c r="I52" s="318"/>
      <c r="J52" s="318"/>
      <c r="K52" s="192"/>
    </row>
    <row r="53" spans="2:11" customFormat="1" ht="5.25" customHeight="1">
      <c r="B53" s="191"/>
      <c r="C53" s="193"/>
      <c r="D53" s="193"/>
      <c r="E53" s="193"/>
      <c r="F53" s="193"/>
      <c r="G53" s="193"/>
      <c r="H53" s="193"/>
      <c r="I53" s="193"/>
      <c r="J53" s="193"/>
      <c r="K53" s="192"/>
    </row>
    <row r="54" spans="2:11" customFormat="1" ht="15" customHeight="1">
      <c r="B54" s="191"/>
      <c r="C54" s="317" t="s">
        <v>3543</v>
      </c>
      <c r="D54" s="317"/>
      <c r="E54" s="317"/>
      <c r="F54" s="317"/>
      <c r="G54" s="317"/>
      <c r="H54" s="317"/>
      <c r="I54" s="317"/>
      <c r="J54" s="317"/>
      <c r="K54" s="192"/>
    </row>
    <row r="55" spans="2:11" customFormat="1" ht="15" customHeight="1">
      <c r="B55" s="191"/>
      <c r="C55" s="317" t="s">
        <v>3544</v>
      </c>
      <c r="D55" s="317"/>
      <c r="E55" s="317"/>
      <c r="F55" s="317"/>
      <c r="G55" s="317"/>
      <c r="H55" s="317"/>
      <c r="I55" s="317"/>
      <c r="J55" s="317"/>
      <c r="K55" s="192"/>
    </row>
    <row r="56" spans="2:11" customFormat="1" ht="12.75" customHeight="1">
      <c r="B56" s="191"/>
      <c r="C56" s="194"/>
      <c r="D56" s="194"/>
      <c r="E56" s="194"/>
      <c r="F56" s="194"/>
      <c r="G56" s="194"/>
      <c r="H56" s="194"/>
      <c r="I56" s="194"/>
      <c r="J56" s="194"/>
      <c r="K56" s="192"/>
    </row>
    <row r="57" spans="2:11" customFormat="1" ht="15" customHeight="1">
      <c r="B57" s="191"/>
      <c r="C57" s="317" t="s">
        <v>3545</v>
      </c>
      <c r="D57" s="317"/>
      <c r="E57" s="317"/>
      <c r="F57" s="317"/>
      <c r="G57" s="317"/>
      <c r="H57" s="317"/>
      <c r="I57" s="317"/>
      <c r="J57" s="317"/>
      <c r="K57" s="192"/>
    </row>
    <row r="58" spans="2:11" customFormat="1" ht="15" customHeight="1">
      <c r="B58" s="191"/>
      <c r="C58" s="196"/>
      <c r="D58" s="317" t="s">
        <v>3546</v>
      </c>
      <c r="E58" s="317"/>
      <c r="F58" s="317"/>
      <c r="G58" s="317"/>
      <c r="H58" s="317"/>
      <c r="I58" s="317"/>
      <c r="J58" s="317"/>
      <c r="K58" s="192"/>
    </row>
    <row r="59" spans="2:11" customFormat="1" ht="15" customHeight="1">
      <c r="B59" s="191"/>
      <c r="C59" s="196"/>
      <c r="D59" s="317" t="s">
        <v>3547</v>
      </c>
      <c r="E59" s="317"/>
      <c r="F59" s="317"/>
      <c r="G59" s="317"/>
      <c r="H59" s="317"/>
      <c r="I59" s="317"/>
      <c r="J59" s="317"/>
      <c r="K59" s="192"/>
    </row>
    <row r="60" spans="2:11" customFormat="1" ht="15" customHeight="1">
      <c r="B60" s="191"/>
      <c r="C60" s="196"/>
      <c r="D60" s="317" t="s">
        <v>3548</v>
      </c>
      <c r="E60" s="317"/>
      <c r="F60" s="317"/>
      <c r="G60" s="317"/>
      <c r="H60" s="317"/>
      <c r="I60" s="317"/>
      <c r="J60" s="317"/>
      <c r="K60" s="192"/>
    </row>
    <row r="61" spans="2:11" customFormat="1" ht="15" customHeight="1">
      <c r="B61" s="191"/>
      <c r="C61" s="196"/>
      <c r="D61" s="317" t="s">
        <v>3549</v>
      </c>
      <c r="E61" s="317"/>
      <c r="F61" s="317"/>
      <c r="G61" s="317"/>
      <c r="H61" s="317"/>
      <c r="I61" s="317"/>
      <c r="J61" s="317"/>
      <c r="K61" s="192"/>
    </row>
    <row r="62" spans="2:11" customFormat="1" ht="15" customHeight="1">
      <c r="B62" s="191"/>
      <c r="C62" s="196"/>
      <c r="D62" s="316" t="s">
        <v>3550</v>
      </c>
      <c r="E62" s="316"/>
      <c r="F62" s="316"/>
      <c r="G62" s="316"/>
      <c r="H62" s="316"/>
      <c r="I62" s="316"/>
      <c r="J62" s="316"/>
      <c r="K62" s="192"/>
    </row>
    <row r="63" spans="2:11" customFormat="1" ht="15" customHeight="1">
      <c r="B63" s="191"/>
      <c r="C63" s="196"/>
      <c r="D63" s="317" t="s">
        <v>3551</v>
      </c>
      <c r="E63" s="317"/>
      <c r="F63" s="317"/>
      <c r="G63" s="317"/>
      <c r="H63" s="317"/>
      <c r="I63" s="317"/>
      <c r="J63" s="317"/>
      <c r="K63" s="192"/>
    </row>
    <row r="64" spans="2:11" customFormat="1" ht="12.75" customHeight="1">
      <c r="B64" s="191"/>
      <c r="C64" s="196"/>
      <c r="D64" s="196"/>
      <c r="E64" s="199"/>
      <c r="F64" s="196"/>
      <c r="G64" s="196"/>
      <c r="H64" s="196"/>
      <c r="I64" s="196"/>
      <c r="J64" s="196"/>
      <c r="K64" s="192"/>
    </row>
    <row r="65" spans="2:11" customFormat="1" ht="15" customHeight="1">
      <c r="B65" s="191"/>
      <c r="C65" s="196"/>
      <c r="D65" s="317" t="s">
        <v>3552</v>
      </c>
      <c r="E65" s="317"/>
      <c r="F65" s="317"/>
      <c r="G65" s="317"/>
      <c r="H65" s="317"/>
      <c r="I65" s="317"/>
      <c r="J65" s="317"/>
      <c r="K65" s="192"/>
    </row>
    <row r="66" spans="2:11" customFormat="1" ht="15" customHeight="1">
      <c r="B66" s="191"/>
      <c r="C66" s="196"/>
      <c r="D66" s="316" t="s">
        <v>3553</v>
      </c>
      <c r="E66" s="316"/>
      <c r="F66" s="316"/>
      <c r="G66" s="316"/>
      <c r="H66" s="316"/>
      <c r="I66" s="316"/>
      <c r="J66" s="316"/>
      <c r="K66" s="192"/>
    </row>
    <row r="67" spans="2:11" customFormat="1" ht="15" customHeight="1">
      <c r="B67" s="191"/>
      <c r="C67" s="196"/>
      <c r="D67" s="317" t="s">
        <v>3554</v>
      </c>
      <c r="E67" s="317"/>
      <c r="F67" s="317"/>
      <c r="G67" s="317"/>
      <c r="H67" s="317"/>
      <c r="I67" s="317"/>
      <c r="J67" s="317"/>
      <c r="K67" s="192"/>
    </row>
    <row r="68" spans="2:11" customFormat="1" ht="15" customHeight="1">
      <c r="B68" s="191"/>
      <c r="C68" s="196"/>
      <c r="D68" s="317" t="s">
        <v>3555</v>
      </c>
      <c r="E68" s="317"/>
      <c r="F68" s="317"/>
      <c r="G68" s="317"/>
      <c r="H68" s="317"/>
      <c r="I68" s="317"/>
      <c r="J68" s="317"/>
      <c r="K68" s="192"/>
    </row>
    <row r="69" spans="2:11" customFormat="1" ht="15" customHeight="1">
      <c r="B69" s="191"/>
      <c r="C69" s="196"/>
      <c r="D69" s="317" t="s">
        <v>3556</v>
      </c>
      <c r="E69" s="317"/>
      <c r="F69" s="317"/>
      <c r="G69" s="317"/>
      <c r="H69" s="317"/>
      <c r="I69" s="317"/>
      <c r="J69" s="317"/>
      <c r="K69" s="192"/>
    </row>
    <row r="70" spans="2:11" customFormat="1" ht="15" customHeight="1">
      <c r="B70" s="191"/>
      <c r="C70" s="196"/>
      <c r="D70" s="317" t="s">
        <v>3557</v>
      </c>
      <c r="E70" s="317"/>
      <c r="F70" s="317"/>
      <c r="G70" s="317"/>
      <c r="H70" s="317"/>
      <c r="I70" s="317"/>
      <c r="J70" s="317"/>
      <c r="K70" s="192"/>
    </row>
    <row r="71" spans="2:11" customFormat="1" ht="12.75" customHeight="1">
      <c r="B71" s="200"/>
      <c r="C71" s="201"/>
      <c r="D71" s="201"/>
      <c r="E71" s="201"/>
      <c r="F71" s="201"/>
      <c r="G71" s="201"/>
      <c r="H71" s="201"/>
      <c r="I71" s="201"/>
      <c r="J71" s="201"/>
      <c r="K71" s="202"/>
    </row>
    <row r="72" spans="2:11" customFormat="1" ht="18.75" customHeight="1">
      <c r="B72" s="203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2:11" customFormat="1" ht="18.75" customHeight="1">
      <c r="B73" s="204"/>
      <c r="C73" s="204"/>
      <c r="D73" s="204"/>
      <c r="E73" s="204"/>
      <c r="F73" s="204"/>
      <c r="G73" s="204"/>
      <c r="H73" s="204"/>
      <c r="I73" s="204"/>
      <c r="J73" s="204"/>
      <c r="K73" s="204"/>
    </row>
    <row r="74" spans="2:11" customFormat="1" ht="7.5" customHeight="1">
      <c r="B74" s="205"/>
      <c r="C74" s="206"/>
      <c r="D74" s="206"/>
      <c r="E74" s="206"/>
      <c r="F74" s="206"/>
      <c r="G74" s="206"/>
      <c r="H74" s="206"/>
      <c r="I74" s="206"/>
      <c r="J74" s="206"/>
      <c r="K74" s="207"/>
    </row>
    <row r="75" spans="2:11" customFormat="1" ht="45" customHeight="1">
      <c r="B75" s="208"/>
      <c r="C75" s="315" t="s">
        <v>3558</v>
      </c>
      <c r="D75" s="315"/>
      <c r="E75" s="315"/>
      <c r="F75" s="315"/>
      <c r="G75" s="315"/>
      <c r="H75" s="315"/>
      <c r="I75" s="315"/>
      <c r="J75" s="315"/>
      <c r="K75" s="209"/>
    </row>
    <row r="76" spans="2:11" customFormat="1" ht="17.25" customHeight="1">
      <c r="B76" s="208"/>
      <c r="C76" s="210" t="s">
        <v>3559</v>
      </c>
      <c r="D76" s="210"/>
      <c r="E76" s="210"/>
      <c r="F76" s="210" t="s">
        <v>3560</v>
      </c>
      <c r="G76" s="211"/>
      <c r="H76" s="210" t="s">
        <v>53</v>
      </c>
      <c r="I76" s="210" t="s">
        <v>56</v>
      </c>
      <c r="J76" s="210" t="s">
        <v>3561</v>
      </c>
      <c r="K76" s="209"/>
    </row>
    <row r="77" spans="2:11" customFormat="1" ht="17.25" customHeight="1">
      <c r="B77" s="208"/>
      <c r="C77" s="212" t="s">
        <v>3562</v>
      </c>
      <c r="D77" s="212"/>
      <c r="E77" s="212"/>
      <c r="F77" s="213" t="s">
        <v>3563</v>
      </c>
      <c r="G77" s="214"/>
      <c r="H77" s="212"/>
      <c r="I77" s="212"/>
      <c r="J77" s="212" t="s">
        <v>3564</v>
      </c>
      <c r="K77" s="209"/>
    </row>
    <row r="78" spans="2:11" customFormat="1" ht="5.25" customHeight="1">
      <c r="B78" s="208"/>
      <c r="C78" s="215"/>
      <c r="D78" s="215"/>
      <c r="E78" s="215"/>
      <c r="F78" s="215"/>
      <c r="G78" s="216"/>
      <c r="H78" s="215"/>
      <c r="I78" s="215"/>
      <c r="J78" s="215"/>
      <c r="K78" s="209"/>
    </row>
    <row r="79" spans="2:11" customFormat="1" ht="15" customHeight="1">
      <c r="B79" s="208"/>
      <c r="C79" s="197" t="s">
        <v>52</v>
      </c>
      <c r="D79" s="217"/>
      <c r="E79" s="217"/>
      <c r="F79" s="218" t="s">
        <v>3565</v>
      </c>
      <c r="G79" s="219"/>
      <c r="H79" s="197" t="s">
        <v>3566</v>
      </c>
      <c r="I79" s="197" t="s">
        <v>3567</v>
      </c>
      <c r="J79" s="197">
        <v>20</v>
      </c>
      <c r="K79" s="209"/>
    </row>
    <row r="80" spans="2:11" customFormat="1" ht="15" customHeight="1">
      <c r="B80" s="208"/>
      <c r="C80" s="197" t="s">
        <v>3568</v>
      </c>
      <c r="D80" s="197"/>
      <c r="E80" s="197"/>
      <c r="F80" s="218" t="s">
        <v>3565</v>
      </c>
      <c r="G80" s="219"/>
      <c r="H80" s="197" t="s">
        <v>3569</v>
      </c>
      <c r="I80" s="197" t="s">
        <v>3567</v>
      </c>
      <c r="J80" s="197">
        <v>120</v>
      </c>
      <c r="K80" s="209"/>
    </row>
    <row r="81" spans="2:11" customFormat="1" ht="15" customHeight="1">
      <c r="B81" s="220"/>
      <c r="C81" s="197" t="s">
        <v>3570</v>
      </c>
      <c r="D81" s="197"/>
      <c r="E81" s="197"/>
      <c r="F81" s="218" t="s">
        <v>3571</v>
      </c>
      <c r="G81" s="219"/>
      <c r="H81" s="197" t="s">
        <v>3572</v>
      </c>
      <c r="I81" s="197" t="s">
        <v>3567</v>
      </c>
      <c r="J81" s="197">
        <v>50</v>
      </c>
      <c r="K81" s="209"/>
    </row>
    <row r="82" spans="2:11" customFormat="1" ht="15" customHeight="1">
      <c r="B82" s="220"/>
      <c r="C82" s="197" t="s">
        <v>3573</v>
      </c>
      <c r="D82" s="197"/>
      <c r="E82" s="197"/>
      <c r="F82" s="218" t="s">
        <v>3565</v>
      </c>
      <c r="G82" s="219"/>
      <c r="H82" s="197" t="s">
        <v>3574</v>
      </c>
      <c r="I82" s="197" t="s">
        <v>3575</v>
      </c>
      <c r="J82" s="197"/>
      <c r="K82" s="209"/>
    </row>
    <row r="83" spans="2:11" customFormat="1" ht="15" customHeight="1">
      <c r="B83" s="220"/>
      <c r="C83" s="197" t="s">
        <v>3576</v>
      </c>
      <c r="D83" s="197"/>
      <c r="E83" s="197"/>
      <c r="F83" s="218" t="s">
        <v>3571</v>
      </c>
      <c r="G83" s="197"/>
      <c r="H83" s="197" t="s">
        <v>3577</v>
      </c>
      <c r="I83" s="197" t="s">
        <v>3567</v>
      </c>
      <c r="J83" s="197">
        <v>15</v>
      </c>
      <c r="K83" s="209"/>
    </row>
    <row r="84" spans="2:11" customFormat="1" ht="15" customHeight="1">
      <c r="B84" s="220"/>
      <c r="C84" s="197" t="s">
        <v>3578</v>
      </c>
      <c r="D84" s="197"/>
      <c r="E84" s="197"/>
      <c r="F84" s="218" t="s">
        <v>3571</v>
      </c>
      <c r="G84" s="197"/>
      <c r="H84" s="197" t="s">
        <v>3579</v>
      </c>
      <c r="I84" s="197" t="s">
        <v>3567</v>
      </c>
      <c r="J84" s="197">
        <v>15</v>
      </c>
      <c r="K84" s="209"/>
    </row>
    <row r="85" spans="2:11" customFormat="1" ht="15" customHeight="1">
      <c r="B85" s="220"/>
      <c r="C85" s="197" t="s">
        <v>3580</v>
      </c>
      <c r="D85" s="197"/>
      <c r="E85" s="197"/>
      <c r="F85" s="218" t="s">
        <v>3571</v>
      </c>
      <c r="G85" s="197"/>
      <c r="H85" s="197" t="s">
        <v>3581</v>
      </c>
      <c r="I85" s="197" t="s">
        <v>3567</v>
      </c>
      <c r="J85" s="197">
        <v>20</v>
      </c>
      <c r="K85" s="209"/>
    </row>
    <row r="86" spans="2:11" customFormat="1" ht="15" customHeight="1">
      <c r="B86" s="220"/>
      <c r="C86" s="197" t="s">
        <v>3582</v>
      </c>
      <c r="D86" s="197"/>
      <c r="E86" s="197"/>
      <c r="F86" s="218" t="s">
        <v>3571</v>
      </c>
      <c r="G86" s="197"/>
      <c r="H86" s="197" t="s">
        <v>3583</v>
      </c>
      <c r="I86" s="197" t="s">
        <v>3567</v>
      </c>
      <c r="J86" s="197">
        <v>20</v>
      </c>
      <c r="K86" s="209"/>
    </row>
    <row r="87" spans="2:11" customFormat="1" ht="15" customHeight="1">
      <c r="B87" s="220"/>
      <c r="C87" s="197" t="s">
        <v>3584</v>
      </c>
      <c r="D87" s="197"/>
      <c r="E87" s="197"/>
      <c r="F87" s="218" t="s">
        <v>3571</v>
      </c>
      <c r="G87" s="219"/>
      <c r="H87" s="197" t="s">
        <v>3585</v>
      </c>
      <c r="I87" s="197" t="s">
        <v>3567</v>
      </c>
      <c r="J87" s="197">
        <v>50</v>
      </c>
      <c r="K87" s="209"/>
    </row>
    <row r="88" spans="2:11" customFormat="1" ht="15" customHeight="1">
      <c r="B88" s="220"/>
      <c r="C88" s="197" t="s">
        <v>3586</v>
      </c>
      <c r="D88" s="197"/>
      <c r="E88" s="197"/>
      <c r="F88" s="218" t="s">
        <v>3571</v>
      </c>
      <c r="G88" s="219"/>
      <c r="H88" s="197" t="s">
        <v>3587</v>
      </c>
      <c r="I88" s="197" t="s">
        <v>3567</v>
      </c>
      <c r="J88" s="197">
        <v>20</v>
      </c>
      <c r="K88" s="209"/>
    </row>
    <row r="89" spans="2:11" customFormat="1" ht="15" customHeight="1">
      <c r="B89" s="220"/>
      <c r="C89" s="197" t="s">
        <v>3588</v>
      </c>
      <c r="D89" s="197"/>
      <c r="E89" s="197"/>
      <c r="F89" s="218" t="s">
        <v>3571</v>
      </c>
      <c r="G89" s="219"/>
      <c r="H89" s="197" t="s">
        <v>3589</v>
      </c>
      <c r="I89" s="197" t="s">
        <v>3567</v>
      </c>
      <c r="J89" s="197">
        <v>20</v>
      </c>
      <c r="K89" s="209"/>
    </row>
    <row r="90" spans="2:11" customFormat="1" ht="15" customHeight="1">
      <c r="B90" s="220"/>
      <c r="C90" s="197" t="s">
        <v>3590</v>
      </c>
      <c r="D90" s="197"/>
      <c r="E90" s="197"/>
      <c r="F90" s="218" t="s">
        <v>3571</v>
      </c>
      <c r="G90" s="219"/>
      <c r="H90" s="197" t="s">
        <v>3591</v>
      </c>
      <c r="I90" s="197" t="s">
        <v>3567</v>
      </c>
      <c r="J90" s="197">
        <v>50</v>
      </c>
      <c r="K90" s="209"/>
    </row>
    <row r="91" spans="2:11" customFormat="1" ht="15" customHeight="1">
      <c r="B91" s="220"/>
      <c r="C91" s="197" t="s">
        <v>3592</v>
      </c>
      <c r="D91" s="197"/>
      <c r="E91" s="197"/>
      <c r="F91" s="218" t="s">
        <v>3571</v>
      </c>
      <c r="G91" s="219"/>
      <c r="H91" s="197" t="s">
        <v>3592</v>
      </c>
      <c r="I91" s="197" t="s">
        <v>3567</v>
      </c>
      <c r="J91" s="197">
        <v>50</v>
      </c>
      <c r="K91" s="209"/>
    </row>
    <row r="92" spans="2:11" customFormat="1" ht="15" customHeight="1">
      <c r="B92" s="220"/>
      <c r="C92" s="197" t="s">
        <v>3593</v>
      </c>
      <c r="D92" s="197"/>
      <c r="E92" s="197"/>
      <c r="F92" s="218" t="s">
        <v>3571</v>
      </c>
      <c r="G92" s="219"/>
      <c r="H92" s="197" t="s">
        <v>3594</v>
      </c>
      <c r="I92" s="197" t="s">
        <v>3567</v>
      </c>
      <c r="J92" s="197">
        <v>255</v>
      </c>
      <c r="K92" s="209"/>
    </row>
    <row r="93" spans="2:11" customFormat="1" ht="15" customHeight="1">
      <c r="B93" s="220"/>
      <c r="C93" s="197" t="s">
        <v>3595</v>
      </c>
      <c r="D93" s="197"/>
      <c r="E93" s="197"/>
      <c r="F93" s="218" t="s">
        <v>3565</v>
      </c>
      <c r="G93" s="219"/>
      <c r="H93" s="197" t="s">
        <v>3596</v>
      </c>
      <c r="I93" s="197" t="s">
        <v>3597</v>
      </c>
      <c r="J93" s="197"/>
      <c r="K93" s="209"/>
    </row>
    <row r="94" spans="2:11" customFormat="1" ht="15" customHeight="1">
      <c r="B94" s="220"/>
      <c r="C94" s="197" t="s">
        <v>3598</v>
      </c>
      <c r="D94" s="197"/>
      <c r="E94" s="197"/>
      <c r="F94" s="218" t="s">
        <v>3565</v>
      </c>
      <c r="G94" s="219"/>
      <c r="H94" s="197" t="s">
        <v>3599</v>
      </c>
      <c r="I94" s="197" t="s">
        <v>3600</v>
      </c>
      <c r="J94" s="197"/>
      <c r="K94" s="209"/>
    </row>
    <row r="95" spans="2:11" customFormat="1" ht="15" customHeight="1">
      <c r="B95" s="220"/>
      <c r="C95" s="197" t="s">
        <v>3601</v>
      </c>
      <c r="D95" s="197"/>
      <c r="E95" s="197"/>
      <c r="F95" s="218" t="s">
        <v>3565</v>
      </c>
      <c r="G95" s="219"/>
      <c r="H95" s="197" t="s">
        <v>3601</v>
      </c>
      <c r="I95" s="197" t="s">
        <v>3600</v>
      </c>
      <c r="J95" s="197"/>
      <c r="K95" s="209"/>
    </row>
    <row r="96" spans="2:11" customFormat="1" ht="15" customHeight="1">
      <c r="B96" s="220"/>
      <c r="C96" s="197" t="s">
        <v>37</v>
      </c>
      <c r="D96" s="197"/>
      <c r="E96" s="197"/>
      <c r="F96" s="218" t="s">
        <v>3565</v>
      </c>
      <c r="G96" s="219"/>
      <c r="H96" s="197" t="s">
        <v>3602</v>
      </c>
      <c r="I96" s="197" t="s">
        <v>3600</v>
      </c>
      <c r="J96" s="197"/>
      <c r="K96" s="209"/>
    </row>
    <row r="97" spans="2:11" customFormat="1" ht="15" customHeight="1">
      <c r="B97" s="220"/>
      <c r="C97" s="197" t="s">
        <v>47</v>
      </c>
      <c r="D97" s="197"/>
      <c r="E97" s="197"/>
      <c r="F97" s="218" t="s">
        <v>3565</v>
      </c>
      <c r="G97" s="219"/>
      <c r="H97" s="197" t="s">
        <v>3603</v>
      </c>
      <c r="I97" s="197" t="s">
        <v>3600</v>
      </c>
      <c r="J97" s="197"/>
      <c r="K97" s="209"/>
    </row>
    <row r="98" spans="2:11" customFormat="1" ht="15" customHeight="1">
      <c r="B98" s="221"/>
      <c r="C98" s="222"/>
      <c r="D98" s="222"/>
      <c r="E98" s="222"/>
      <c r="F98" s="222"/>
      <c r="G98" s="222"/>
      <c r="H98" s="222"/>
      <c r="I98" s="222"/>
      <c r="J98" s="222"/>
      <c r="K98" s="223"/>
    </row>
    <row r="99" spans="2:11" customFormat="1" ht="18.75" customHeight="1">
      <c r="B99" s="224"/>
      <c r="C99" s="225"/>
      <c r="D99" s="225"/>
      <c r="E99" s="225"/>
      <c r="F99" s="225"/>
      <c r="G99" s="225"/>
      <c r="H99" s="225"/>
      <c r="I99" s="225"/>
      <c r="J99" s="225"/>
      <c r="K99" s="224"/>
    </row>
    <row r="100" spans="2:11" customFormat="1" ht="18.75" customHeight="1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</row>
    <row r="101" spans="2:11" customFormat="1" ht="7.5" customHeight="1">
      <c r="B101" s="205"/>
      <c r="C101" s="206"/>
      <c r="D101" s="206"/>
      <c r="E101" s="206"/>
      <c r="F101" s="206"/>
      <c r="G101" s="206"/>
      <c r="H101" s="206"/>
      <c r="I101" s="206"/>
      <c r="J101" s="206"/>
      <c r="K101" s="207"/>
    </row>
    <row r="102" spans="2:11" customFormat="1" ht="45" customHeight="1">
      <c r="B102" s="208"/>
      <c r="C102" s="315" t="s">
        <v>3604</v>
      </c>
      <c r="D102" s="315"/>
      <c r="E102" s="315"/>
      <c r="F102" s="315"/>
      <c r="G102" s="315"/>
      <c r="H102" s="315"/>
      <c r="I102" s="315"/>
      <c r="J102" s="315"/>
      <c r="K102" s="209"/>
    </row>
    <row r="103" spans="2:11" customFormat="1" ht="17.25" customHeight="1">
      <c r="B103" s="208"/>
      <c r="C103" s="210" t="s">
        <v>3559</v>
      </c>
      <c r="D103" s="210"/>
      <c r="E103" s="210"/>
      <c r="F103" s="210" t="s">
        <v>3560</v>
      </c>
      <c r="G103" s="211"/>
      <c r="H103" s="210" t="s">
        <v>53</v>
      </c>
      <c r="I103" s="210" t="s">
        <v>56</v>
      </c>
      <c r="J103" s="210" t="s">
        <v>3561</v>
      </c>
      <c r="K103" s="209"/>
    </row>
    <row r="104" spans="2:11" customFormat="1" ht="17.25" customHeight="1">
      <c r="B104" s="208"/>
      <c r="C104" s="212" t="s">
        <v>3562</v>
      </c>
      <c r="D104" s="212"/>
      <c r="E104" s="212"/>
      <c r="F104" s="213" t="s">
        <v>3563</v>
      </c>
      <c r="G104" s="214"/>
      <c r="H104" s="212"/>
      <c r="I104" s="212"/>
      <c r="J104" s="212" t="s">
        <v>3564</v>
      </c>
      <c r="K104" s="209"/>
    </row>
    <row r="105" spans="2:11" customFormat="1" ht="5.25" customHeight="1">
      <c r="B105" s="208"/>
      <c r="C105" s="210"/>
      <c r="D105" s="210"/>
      <c r="E105" s="210"/>
      <c r="F105" s="210"/>
      <c r="G105" s="226"/>
      <c r="H105" s="210"/>
      <c r="I105" s="210"/>
      <c r="J105" s="210"/>
      <c r="K105" s="209"/>
    </row>
    <row r="106" spans="2:11" customFormat="1" ht="15" customHeight="1">
      <c r="B106" s="208"/>
      <c r="C106" s="197" t="s">
        <v>52</v>
      </c>
      <c r="D106" s="217"/>
      <c r="E106" s="217"/>
      <c r="F106" s="218" t="s">
        <v>3565</v>
      </c>
      <c r="G106" s="197"/>
      <c r="H106" s="197" t="s">
        <v>3605</v>
      </c>
      <c r="I106" s="197" t="s">
        <v>3567</v>
      </c>
      <c r="J106" s="197">
        <v>20</v>
      </c>
      <c r="K106" s="209"/>
    </row>
    <row r="107" spans="2:11" customFormat="1" ht="15" customHeight="1">
      <c r="B107" s="208"/>
      <c r="C107" s="197" t="s">
        <v>3568</v>
      </c>
      <c r="D107" s="197"/>
      <c r="E107" s="197"/>
      <c r="F107" s="218" t="s">
        <v>3565</v>
      </c>
      <c r="G107" s="197"/>
      <c r="H107" s="197" t="s">
        <v>3605</v>
      </c>
      <c r="I107" s="197" t="s">
        <v>3567</v>
      </c>
      <c r="J107" s="197">
        <v>120</v>
      </c>
      <c r="K107" s="209"/>
    </row>
    <row r="108" spans="2:11" customFormat="1" ht="15" customHeight="1">
      <c r="B108" s="220"/>
      <c r="C108" s="197" t="s">
        <v>3570</v>
      </c>
      <c r="D108" s="197"/>
      <c r="E108" s="197"/>
      <c r="F108" s="218" t="s">
        <v>3571</v>
      </c>
      <c r="G108" s="197"/>
      <c r="H108" s="197" t="s">
        <v>3605</v>
      </c>
      <c r="I108" s="197" t="s">
        <v>3567</v>
      </c>
      <c r="J108" s="197">
        <v>50</v>
      </c>
      <c r="K108" s="209"/>
    </row>
    <row r="109" spans="2:11" customFormat="1" ht="15" customHeight="1">
      <c r="B109" s="220"/>
      <c r="C109" s="197" t="s">
        <v>3573</v>
      </c>
      <c r="D109" s="197"/>
      <c r="E109" s="197"/>
      <c r="F109" s="218" t="s">
        <v>3565</v>
      </c>
      <c r="G109" s="197"/>
      <c r="H109" s="197" t="s">
        <v>3605</v>
      </c>
      <c r="I109" s="197" t="s">
        <v>3575</v>
      </c>
      <c r="J109" s="197"/>
      <c r="K109" s="209"/>
    </row>
    <row r="110" spans="2:11" customFormat="1" ht="15" customHeight="1">
      <c r="B110" s="220"/>
      <c r="C110" s="197" t="s">
        <v>3584</v>
      </c>
      <c r="D110" s="197"/>
      <c r="E110" s="197"/>
      <c r="F110" s="218" t="s">
        <v>3571</v>
      </c>
      <c r="G110" s="197"/>
      <c r="H110" s="197" t="s">
        <v>3605</v>
      </c>
      <c r="I110" s="197" t="s">
        <v>3567</v>
      </c>
      <c r="J110" s="197">
        <v>50</v>
      </c>
      <c r="K110" s="209"/>
    </row>
    <row r="111" spans="2:11" customFormat="1" ht="15" customHeight="1">
      <c r="B111" s="220"/>
      <c r="C111" s="197" t="s">
        <v>3592</v>
      </c>
      <c r="D111" s="197"/>
      <c r="E111" s="197"/>
      <c r="F111" s="218" t="s">
        <v>3571</v>
      </c>
      <c r="G111" s="197"/>
      <c r="H111" s="197" t="s">
        <v>3605</v>
      </c>
      <c r="I111" s="197" t="s">
        <v>3567</v>
      </c>
      <c r="J111" s="197">
        <v>50</v>
      </c>
      <c r="K111" s="209"/>
    </row>
    <row r="112" spans="2:11" customFormat="1" ht="15" customHeight="1">
      <c r="B112" s="220"/>
      <c r="C112" s="197" t="s">
        <v>3590</v>
      </c>
      <c r="D112" s="197"/>
      <c r="E112" s="197"/>
      <c r="F112" s="218" t="s">
        <v>3571</v>
      </c>
      <c r="G112" s="197"/>
      <c r="H112" s="197" t="s">
        <v>3605</v>
      </c>
      <c r="I112" s="197" t="s">
        <v>3567</v>
      </c>
      <c r="J112" s="197">
        <v>50</v>
      </c>
      <c r="K112" s="209"/>
    </row>
    <row r="113" spans="2:11" customFormat="1" ht="15" customHeight="1">
      <c r="B113" s="220"/>
      <c r="C113" s="197" t="s">
        <v>52</v>
      </c>
      <c r="D113" s="197"/>
      <c r="E113" s="197"/>
      <c r="F113" s="218" t="s">
        <v>3565</v>
      </c>
      <c r="G113" s="197"/>
      <c r="H113" s="197" t="s">
        <v>3606</v>
      </c>
      <c r="I113" s="197" t="s">
        <v>3567</v>
      </c>
      <c r="J113" s="197">
        <v>20</v>
      </c>
      <c r="K113" s="209"/>
    </row>
    <row r="114" spans="2:11" customFormat="1" ht="15" customHeight="1">
      <c r="B114" s="220"/>
      <c r="C114" s="197" t="s">
        <v>3607</v>
      </c>
      <c r="D114" s="197"/>
      <c r="E114" s="197"/>
      <c r="F114" s="218" t="s">
        <v>3565</v>
      </c>
      <c r="G114" s="197"/>
      <c r="H114" s="197" t="s">
        <v>3608</v>
      </c>
      <c r="I114" s="197" t="s">
        <v>3567</v>
      </c>
      <c r="J114" s="197">
        <v>120</v>
      </c>
      <c r="K114" s="209"/>
    </row>
    <row r="115" spans="2:11" customFormat="1" ht="15" customHeight="1">
      <c r="B115" s="220"/>
      <c r="C115" s="197" t="s">
        <v>37</v>
      </c>
      <c r="D115" s="197"/>
      <c r="E115" s="197"/>
      <c r="F115" s="218" t="s">
        <v>3565</v>
      </c>
      <c r="G115" s="197"/>
      <c r="H115" s="197" t="s">
        <v>3609</v>
      </c>
      <c r="I115" s="197" t="s">
        <v>3600</v>
      </c>
      <c r="J115" s="197"/>
      <c r="K115" s="209"/>
    </row>
    <row r="116" spans="2:11" customFormat="1" ht="15" customHeight="1">
      <c r="B116" s="220"/>
      <c r="C116" s="197" t="s">
        <v>47</v>
      </c>
      <c r="D116" s="197"/>
      <c r="E116" s="197"/>
      <c r="F116" s="218" t="s">
        <v>3565</v>
      </c>
      <c r="G116" s="197"/>
      <c r="H116" s="197" t="s">
        <v>3610</v>
      </c>
      <c r="I116" s="197" t="s">
        <v>3600</v>
      </c>
      <c r="J116" s="197"/>
      <c r="K116" s="209"/>
    </row>
    <row r="117" spans="2:11" customFormat="1" ht="15" customHeight="1">
      <c r="B117" s="220"/>
      <c r="C117" s="197" t="s">
        <v>56</v>
      </c>
      <c r="D117" s="197"/>
      <c r="E117" s="197"/>
      <c r="F117" s="218" t="s">
        <v>3565</v>
      </c>
      <c r="G117" s="197"/>
      <c r="H117" s="197" t="s">
        <v>3611</v>
      </c>
      <c r="I117" s="197" t="s">
        <v>3612</v>
      </c>
      <c r="J117" s="197"/>
      <c r="K117" s="209"/>
    </row>
    <row r="118" spans="2:11" customFormat="1" ht="15" customHeight="1">
      <c r="B118" s="221"/>
      <c r="C118" s="227"/>
      <c r="D118" s="227"/>
      <c r="E118" s="227"/>
      <c r="F118" s="227"/>
      <c r="G118" s="227"/>
      <c r="H118" s="227"/>
      <c r="I118" s="227"/>
      <c r="J118" s="227"/>
      <c r="K118" s="223"/>
    </row>
    <row r="119" spans="2:11" customFormat="1" ht="18.75" customHeight="1">
      <c r="B119" s="228"/>
      <c r="C119" s="229"/>
      <c r="D119" s="229"/>
      <c r="E119" s="229"/>
      <c r="F119" s="230"/>
      <c r="G119" s="229"/>
      <c r="H119" s="229"/>
      <c r="I119" s="229"/>
      <c r="J119" s="229"/>
      <c r="K119" s="228"/>
    </row>
    <row r="120" spans="2:11" customFormat="1" ht="18.75" customHeight="1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</row>
    <row r="121" spans="2:11" customFormat="1" ht="7.5" customHeight="1">
      <c r="B121" s="231"/>
      <c r="C121" s="232"/>
      <c r="D121" s="232"/>
      <c r="E121" s="232"/>
      <c r="F121" s="232"/>
      <c r="G121" s="232"/>
      <c r="H121" s="232"/>
      <c r="I121" s="232"/>
      <c r="J121" s="232"/>
      <c r="K121" s="233"/>
    </row>
    <row r="122" spans="2:11" customFormat="1" ht="45" customHeight="1">
      <c r="B122" s="234"/>
      <c r="C122" s="313" t="s">
        <v>3613</v>
      </c>
      <c r="D122" s="313"/>
      <c r="E122" s="313"/>
      <c r="F122" s="313"/>
      <c r="G122" s="313"/>
      <c r="H122" s="313"/>
      <c r="I122" s="313"/>
      <c r="J122" s="313"/>
      <c r="K122" s="235"/>
    </row>
    <row r="123" spans="2:11" customFormat="1" ht="17.25" customHeight="1">
      <c r="B123" s="236"/>
      <c r="C123" s="210" t="s">
        <v>3559</v>
      </c>
      <c r="D123" s="210"/>
      <c r="E123" s="210"/>
      <c r="F123" s="210" t="s">
        <v>3560</v>
      </c>
      <c r="G123" s="211"/>
      <c r="H123" s="210" t="s">
        <v>53</v>
      </c>
      <c r="I123" s="210" t="s">
        <v>56</v>
      </c>
      <c r="J123" s="210" t="s">
        <v>3561</v>
      </c>
      <c r="K123" s="237"/>
    </row>
    <row r="124" spans="2:11" customFormat="1" ht="17.25" customHeight="1">
      <c r="B124" s="236"/>
      <c r="C124" s="212" t="s">
        <v>3562</v>
      </c>
      <c r="D124" s="212"/>
      <c r="E124" s="212"/>
      <c r="F124" s="213" t="s">
        <v>3563</v>
      </c>
      <c r="G124" s="214"/>
      <c r="H124" s="212"/>
      <c r="I124" s="212"/>
      <c r="J124" s="212" t="s">
        <v>3564</v>
      </c>
      <c r="K124" s="237"/>
    </row>
    <row r="125" spans="2:11" customFormat="1" ht="5.25" customHeight="1">
      <c r="B125" s="238"/>
      <c r="C125" s="215"/>
      <c r="D125" s="215"/>
      <c r="E125" s="215"/>
      <c r="F125" s="215"/>
      <c r="G125" s="239"/>
      <c r="H125" s="215"/>
      <c r="I125" s="215"/>
      <c r="J125" s="215"/>
      <c r="K125" s="240"/>
    </row>
    <row r="126" spans="2:11" customFormat="1" ht="15" customHeight="1">
      <c r="B126" s="238"/>
      <c r="C126" s="197" t="s">
        <v>3568</v>
      </c>
      <c r="D126" s="217"/>
      <c r="E126" s="217"/>
      <c r="F126" s="218" t="s">
        <v>3565</v>
      </c>
      <c r="G126" s="197"/>
      <c r="H126" s="197" t="s">
        <v>3605</v>
      </c>
      <c r="I126" s="197" t="s">
        <v>3567</v>
      </c>
      <c r="J126" s="197">
        <v>120</v>
      </c>
      <c r="K126" s="241"/>
    </row>
    <row r="127" spans="2:11" customFormat="1" ht="15" customHeight="1">
      <c r="B127" s="238"/>
      <c r="C127" s="197" t="s">
        <v>3614</v>
      </c>
      <c r="D127" s="197"/>
      <c r="E127" s="197"/>
      <c r="F127" s="218" t="s">
        <v>3565</v>
      </c>
      <c r="G127" s="197"/>
      <c r="H127" s="197" t="s">
        <v>3615</v>
      </c>
      <c r="I127" s="197" t="s">
        <v>3567</v>
      </c>
      <c r="J127" s="197" t="s">
        <v>3616</v>
      </c>
      <c r="K127" s="241"/>
    </row>
    <row r="128" spans="2:11" customFormat="1" ht="15" customHeight="1">
      <c r="B128" s="238"/>
      <c r="C128" s="197" t="s">
        <v>3513</v>
      </c>
      <c r="D128" s="197"/>
      <c r="E128" s="197"/>
      <c r="F128" s="218" t="s">
        <v>3565</v>
      </c>
      <c r="G128" s="197"/>
      <c r="H128" s="197" t="s">
        <v>3617</v>
      </c>
      <c r="I128" s="197" t="s">
        <v>3567</v>
      </c>
      <c r="J128" s="197" t="s">
        <v>3616</v>
      </c>
      <c r="K128" s="241"/>
    </row>
    <row r="129" spans="2:11" customFormat="1" ht="15" customHeight="1">
      <c r="B129" s="238"/>
      <c r="C129" s="197" t="s">
        <v>3576</v>
      </c>
      <c r="D129" s="197"/>
      <c r="E129" s="197"/>
      <c r="F129" s="218" t="s">
        <v>3571</v>
      </c>
      <c r="G129" s="197"/>
      <c r="H129" s="197" t="s">
        <v>3577</v>
      </c>
      <c r="I129" s="197" t="s">
        <v>3567</v>
      </c>
      <c r="J129" s="197">
        <v>15</v>
      </c>
      <c r="K129" s="241"/>
    </row>
    <row r="130" spans="2:11" customFormat="1" ht="15" customHeight="1">
      <c r="B130" s="238"/>
      <c r="C130" s="197" t="s">
        <v>3578</v>
      </c>
      <c r="D130" s="197"/>
      <c r="E130" s="197"/>
      <c r="F130" s="218" t="s">
        <v>3571</v>
      </c>
      <c r="G130" s="197"/>
      <c r="H130" s="197" t="s">
        <v>3579</v>
      </c>
      <c r="I130" s="197" t="s">
        <v>3567</v>
      </c>
      <c r="J130" s="197">
        <v>15</v>
      </c>
      <c r="K130" s="241"/>
    </row>
    <row r="131" spans="2:11" customFormat="1" ht="15" customHeight="1">
      <c r="B131" s="238"/>
      <c r="C131" s="197" t="s">
        <v>3580</v>
      </c>
      <c r="D131" s="197"/>
      <c r="E131" s="197"/>
      <c r="F131" s="218" t="s">
        <v>3571</v>
      </c>
      <c r="G131" s="197"/>
      <c r="H131" s="197" t="s">
        <v>3581</v>
      </c>
      <c r="I131" s="197" t="s">
        <v>3567</v>
      </c>
      <c r="J131" s="197">
        <v>20</v>
      </c>
      <c r="K131" s="241"/>
    </row>
    <row r="132" spans="2:11" customFormat="1" ht="15" customHeight="1">
      <c r="B132" s="238"/>
      <c r="C132" s="197" t="s">
        <v>3582</v>
      </c>
      <c r="D132" s="197"/>
      <c r="E132" s="197"/>
      <c r="F132" s="218" t="s">
        <v>3571</v>
      </c>
      <c r="G132" s="197"/>
      <c r="H132" s="197" t="s">
        <v>3583</v>
      </c>
      <c r="I132" s="197" t="s">
        <v>3567</v>
      </c>
      <c r="J132" s="197">
        <v>20</v>
      </c>
      <c r="K132" s="241"/>
    </row>
    <row r="133" spans="2:11" customFormat="1" ht="15" customHeight="1">
      <c r="B133" s="238"/>
      <c r="C133" s="197" t="s">
        <v>3570</v>
      </c>
      <c r="D133" s="197"/>
      <c r="E133" s="197"/>
      <c r="F133" s="218" t="s">
        <v>3571</v>
      </c>
      <c r="G133" s="197"/>
      <c r="H133" s="197" t="s">
        <v>3605</v>
      </c>
      <c r="I133" s="197" t="s">
        <v>3567</v>
      </c>
      <c r="J133" s="197">
        <v>50</v>
      </c>
      <c r="K133" s="241"/>
    </row>
    <row r="134" spans="2:11" customFormat="1" ht="15" customHeight="1">
      <c r="B134" s="238"/>
      <c r="C134" s="197" t="s">
        <v>3584</v>
      </c>
      <c r="D134" s="197"/>
      <c r="E134" s="197"/>
      <c r="F134" s="218" t="s">
        <v>3571</v>
      </c>
      <c r="G134" s="197"/>
      <c r="H134" s="197" t="s">
        <v>3605</v>
      </c>
      <c r="I134" s="197" t="s">
        <v>3567</v>
      </c>
      <c r="J134" s="197">
        <v>50</v>
      </c>
      <c r="K134" s="241"/>
    </row>
    <row r="135" spans="2:11" customFormat="1" ht="15" customHeight="1">
      <c r="B135" s="238"/>
      <c r="C135" s="197" t="s">
        <v>3590</v>
      </c>
      <c r="D135" s="197"/>
      <c r="E135" s="197"/>
      <c r="F135" s="218" t="s">
        <v>3571</v>
      </c>
      <c r="G135" s="197"/>
      <c r="H135" s="197" t="s">
        <v>3605</v>
      </c>
      <c r="I135" s="197" t="s">
        <v>3567</v>
      </c>
      <c r="J135" s="197">
        <v>50</v>
      </c>
      <c r="K135" s="241"/>
    </row>
    <row r="136" spans="2:11" customFormat="1" ht="15" customHeight="1">
      <c r="B136" s="238"/>
      <c r="C136" s="197" t="s">
        <v>3592</v>
      </c>
      <c r="D136" s="197"/>
      <c r="E136" s="197"/>
      <c r="F136" s="218" t="s">
        <v>3571</v>
      </c>
      <c r="G136" s="197"/>
      <c r="H136" s="197" t="s">
        <v>3605</v>
      </c>
      <c r="I136" s="197" t="s">
        <v>3567</v>
      </c>
      <c r="J136" s="197">
        <v>50</v>
      </c>
      <c r="K136" s="241"/>
    </row>
    <row r="137" spans="2:11" customFormat="1" ht="15" customHeight="1">
      <c r="B137" s="238"/>
      <c r="C137" s="197" t="s">
        <v>3593</v>
      </c>
      <c r="D137" s="197"/>
      <c r="E137" s="197"/>
      <c r="F137" s="218" t="s">
        <v>3571</v>
      </c>
      <c r="G137" s="197"/>
      <c r="H137" s="197" t="s">
        <v>3618</v>
      </c>
      <c r="I137" s="197" t="s">
        <v>3567</v>
      </c>
      <c r="J137" s="197">
        <v>255</v>
      </c>
      <c r="K137" s="241"/>
    </row>
    <row r="138" spans="2:11" customFormat="1" ht="15" customHeight="1">
      <c r="B138" s="238"/>
      <c r="C138" s="197" t="s">
        <v>3595</v>
      </c>
      <c r="D138" s="197"/>
      <c r="E138" s="197"/>
      <c r="F138" s="218" t="s">
        <v>3565</v>
      </c>
      <c r="G138" s="197"/>
      <c r="H138" s="197" t="s">
        <v>3619</v>
      </c>
      <c r="I138" s="197" t="s">
        <v>3597</v>
      </c>
      <c r="J138" s="197"/>
      <c r="K138" s="241"/>
    </row>
    <row r="139" spans="2:11" customFormat="1" ht="15" customHeight="1">
      <c r="B139" s="238"/>
      <c r="C139" s="197" t="s">
        <v>3598</v>
      </c>
      <c r="D139" s="197"/>
      <c r="E139" s="197"/>
      <c r="F139" s="218" t="s">
        <v>3565</v>
      </c>
      <c r="G139" s="197"/>
      <c r="H139" s="197" t="s">
        <v>3620</v>
      </c>
      <c r="I139" s="197" t="s">
        <v>3600</v>
      </c>
      <c r="J139" s="197"/>
      <c r="K139" s="241"/>
    </row>
    <row r="140" spans="2:11" customFormat="1" ht="15" customHeight="1">
      <c r="B140" s="238"/>
      <c r="C140" s="197" t="s">
        <v>3601</v>
      </c>
      <c r="D140" s="197"/>
      <c r="E140" s="197"/>
      <c r="F140" s="218" t="s">
        <v>3565</v>
      </c>
      <c r="G140" s="197"/>
      <c r="H140" s="197" t="s">
        <v>3601</v>
      </c>
      <c r="I140" s="197" t="s">
        <v>3600</v>
      </c>
      <c r="J140" s="197"/>
      <c r="K140" s="241"/>
    </row>
    <row r="141" spans="2:11" customFormat="1" ht="15" customHeight="1">
      <c r="B141" s="238"/>
      <c r="C141" s="197" t="s">
        <v>37</v>
      </c>
      <c r="D141" s="197"/>
      <c r="E141" s="197"/>
      <c r="F141" s="218" t="s">
        <v>3565</v>
      </c>
      <c r="G141" s="197"/>
      <c r="H141" s="197" t="s">
        <v>3621</v>
      </c>
      <c r="I141" s="197" t="s">
        <v>3600</v>
      </c>
      <c r="J141" s="197"/>
      <c r="K141" s="241"/>
    </row>
    <row r="142" spans="2:11" customFormat="1" ht="15" customHeight="1">
      <c r="B142" s="238"/>
      <c r="C142" s="197" t="s">
        <v>3622</v>
      </c>
      <c r="D142" s="197"/>
      <c r="E142" s="197"/>
      <c r="F142" s="218" t="s">
        <v>3565</v>
      </c>
      <c r="G142" s="197"/>
      <c r="H142" s="197" t="s">
        <v>3623</v>
      </c>
      <c r="I142" s="197" t="s">
        <v>3600</v>
      </c>
      <c r="J142" s="197"/>
      <c r="K142" s="241"/>
    </row>
    <row r="143" spans="2:11" customFormat="1" ht="15" customHeight="1">
      <c r="B143" s="242"/>
      <c r="C143" s="243"/>
      <c r="D143" s="243"/>
      <c r="E143" s="243"/>
      <c r="F143" s="243"/>
      <c r="G143" s="243"/>
      <c r="H143" s="243"/>
      <c r="I143" s="243"/>
      <c r="J143" s="243"/>
      <c r="K143" s="244"/>
    </row>
    <row r="144" spans="2:11" customFormat="1" ht="18.75" customHeight="1">
      <c r="B144" s="229"/>
      <c r="C144" s="229"/>
      <c r="D144" s="229"/>
      <c r="E144" s="229"/>
      <c r="F144" s="230"/>
      <c r="G144" s="229"/>
      <c r="H144" s="229"/>
      <c r="I144" s="229"/>
      <c r="J144" s="229"/>
      <c r="K144" s="229"/>
    </row>
    <row r="145" spans="2:11" customFormat="1" ht="18.75" customHeight="1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</row>
    <row r="146" spans="2:11" customFormat="1" ht="7.5" customHeight="1">
      <c r="B146" s="205"/>
      <c r="C146" s="206"/>
      <c r="D146" s="206"/>
      <c r="E146" s="206"/>
      <c r="F146" s="206"/>
      <c r="G146" s="206"/>
      <c r="H146" s="206"/>
      <c r="I146" s="206"/>
      <c r="J146" s="206"/>
      <c r="K146" s="207"/>
    </row>
    <row r="147" spans="2:11" customFormat="1" ht="45" customHeight="1">
      <c r="B147" s="208"/>
      <c r="C147" s="315" t="s">
        <v>3624</v>
      </c>
      <c r="D147" s="315"/>
      <c r="E147" s="315"/>
      <c r="F147" s="315"/>
      <c r="G147" s="315"/>
      <c r="H147" s="315"/>
      <c r="I147" s="315"/>
      <c r="J147" s="315"/>
      <c r="K147" s="209"/>
    </row>
    <row r="148" spans="2:11" customFormat="1" ht="17.25" customHeight="1">
      <c r="B148" s="208"/>
      <c r="C148" s="210" t="s">
        <v>3559</v>
      </c>
      <c r="D148" s="210"/>
      <c r="E148" s="210"/>
      <c r="F148" s="210" t="s">
        <v>3560</v>
      </c>
      <c r="G148" s="211"/>
      <c r="H148" s="210" t="s">
        <v>53</v>
      </c>
      <c r="I148" s="210" t="s">
        <v>56</v>
      </c>
      <c r="J148" s="210" t="s">
        <v>3561</v>
      </c>
      <c r="K148" s="209"/>
    </row>
    <row r="149" spans="2:11" customFormat="1" ht="17.25" customHeight="1">
      <c r="B149" s="208"/>
      <c r="C149" s="212" t="s">
        <v>3562</v>
      </c>
      <c r="D149" s="212"/>
      <c r="E149" s="212"/>
      <c r="F149" s="213" t="s">
        <v>3563</v>
      </c>
      <c r="G149" s="214"/>
      <c r="H149" s="212"/>
      <c r="I149" s="212"/>
      <c r="J149" s="212" t="s">
        <v>3564</v>
      </c>
      <c r="K149" s="209"/>
    </row>
    <row r="150" spans="2:11" customFormat="1" ht="5.25" customHeight="1">
      <c r="B150" s="220"/>
      <c r="C150" s="215"/>
      <c r="D150" s="215"/>
      <c r="E150" s="215"/>
      <c r="F150" s="215"/>
      <c r="G150" s="216"/>
      <c r="H150" s="215"/>
      <c r="I150" s="215"/>
      <c r="J150" s="215"/>
      <c r="K150" s="241"/>
    </row>
    <row r="151" spans="2:11" customFormat="1" ht="15" customHeight="1">
      <c r="B151" s="220"/>
      <c r="C151" s="245" t="s">
        <v>3568</v>
      </c>
      <c r="D151" s="197"/>
      <c r="E151" s="197"/>
      <c r="F151" s="246" t="s">
        <v>3565</v>
      </c>
      <c r="G151" s="197"/>
      <c r="H151" s="245" t="s">
        <v>3605</v>
      </c>
      <c r="I151" s="245" t="s">
        <v>3567</v>
      </c>
      <c r="J151" s="245">
        <v>120</v>
      </c>
      <c r="K151" s="241"/>
    </row>
    <row r="152" spans="2:11" customFormat="1" ht="15" customHeight="1">
      <c r="B152" s="220"/>
      <c r="C152" s="245" t="s">
        <v>3614</v>
      </c>
      <c r="D152" s="197"/>
      <c r="E152" s="197"/>
      <c r="F152" s="246" t="s">
        <v>3565</v>
      </c>
      <c r="G152" s="197"/>
      <c r="H152" s="245" t="s">
        <v>3625</v>
      </c>
      <c r="I152" s="245" t="s">
        <v>3567</v>
      </c>
      <c r="J152" s="245" t="s">
        <v>3616</v>
      </c>
      <c r="K152" s="241"/>
    </row>
    <row r="153" spans="2:11" customFormat="1" ht="15" customHeight="1">
      <c r="B153" s="220"/>
      <c r="C153" s="245" t="s">
        <v>3513</v>
      </c>
      <c r="D153" s="197"/>
      <c r="E153" s="197"/>
      <c r="F153" s="246" t="s">
        <v>3565</v>
      </c>
      <c r="G153" s="197"/>
      <c r="H153" s="245" t="s">
        <v>3626</v>
      </c>
      <c r="I153" s="245" t="s">
        <v>3567</v>
      </c>
      <c r="J153" s="245" t="s">
        <v>3616</v>
      </c>
      <c r="K153" s="241"/>
    </row>
    <row r="154" spans="2:11" customFormat="1" ht="15" customHeight="1">
      <c r="B154" s="220"/>
      <c r="C154" s="245" t="s">
        <v>3570</v>
      </c>
      <c r="D154" s="197"/>
      <c r="E154" s="197"/>
      <c r="F154" s="246" t="s">
        <v>3571</v>
      </c>
      <c r="G154" s="197"/>
      <c r="H154" s="245" t="s">
        <v>3605</v>
      </c>
      <c r="I154" s="245" t="s">
        <v>3567</v>
      </c>
      <c r="J154" s="245">
        <v>50</v>
      </c>
      <c r="K154" s="241"/>
    </row>
    <row r="155" spans="2:11" customFormat="1" ht="15" customHeight="1">
      <c r="B155" s="220"/>
      <c r="C155" s="245" t="s">
        <v>3573</v>
      </c>
      <c r="D155" s="197"/>
      <c r="E155" s="197"/>
      <c r="F155" s="246" t="s">
        <v>3565</v>
      </c>
      <c r="G155" s="197"/>
      <c r="H155" s="245" t="s">
        <v>3605</v>
      </c>
      <c r="I155" s="245" t="s">
        <v>3575</v>
      </c>
      <c r="J155" s="245"/>
      <c r="K155" s="241"/>
    </row>
    <row r="156" spans="2:11" customFormat="1" ht="15" customHeight="1">
      <c r="B156" s="220"/>
      <c r="C156" s="245" t="s">
        <v>3584</v>
      </c>
      <c r="D156" s="197"/>
      <c r="E156" s="197"/>
      <c r="F156" s="246" t="s">
        <v>3571</v>
      </c>
      <c r="G156" s="197"/>
      <c r="H156" s="245" t="s">
        <v>3605</v>
      </c>
      <c r="I156" s="245" t="s">
        <v>3567</v>
      </c>
      <c r="J156" s="245">
        <v>50</v>
      </c>
      <c r="K156" s="241"/>
    </row>
    <row r="157" spans="2:11" customFormat="1" ht="15" customHeight="1">
      <c r="B157" s="220"/>
      <c r="C157" s="245" t="s">
        <v>3592</v>
      </c>
      <c r="D157" s="197"/>
      <c r="E157" s="197"/>
      <c r="F157" s="246" t="s">
        <v>3571</v>
      </c>
      <c r="G157" s="197"/>
      <c r="H157" s="245" t="s">
        <v>3605</v>
      </c>
      <c r="I157" s="245" t="s">
        <v>3567</v>
      </c>
      <c r="J157" s="245">
        <v>50</v>
      </c>
      <c r="K157" s="241"/>
    </row>
    <row r="158" spans="2:11" customFormat="1" ht="15" customHeight="1">
      <c r="B158" s="220"/>
      <c r="C158" s="245" t="s">
        <v>3590</v>
      </c>
      <c r="D158" s="197"/>
      <c r="E158" s="197"/>
      <c r="F158" s="246" t="s">
        <v>3571</v>
      </c>
      <c r="G158" s="197"/>
      <c r="H158" s="245" t="s">
        <v>3605</v>
      </c>
      <c r="I158" s="245" t="s">
        <v>3567</v>
      </c>
      <c r="J158" s="245">
        <v>50</v>
      </c>
      <c r="K158" s="241"/>
    </row>
    <row r="159" spans="2:11" customFormat="1" ht="15" customHeight="1">
      <c r="B159" s="220"/>
      <c r="C159" s="245" t="s">
        <v>99</v>
      </c>
      <c r="D159" s="197"/>
      <c r="E159" s="197"/>
      <c r="F159" s="246" t="s">
        <v>3565</v>
      </c>
      <c r="G159" s="197"/>
      <c r="H159" s="245" t="s">
        <v>3627</v>
      </c>
      <c r="I159" s="245" t="s">
        <v>3567</v>
      </c>
      <c r="J159" s="245" t="s">
        <v>3628</v>
      </c>
      <c r="K159" s="241"/>
    </row>
    <row r="160" spans="2:11" customFormat="1" ht="15" customHeight="1">
      <c r="B160" s="220"/>
      <c r="C160" s="245" t="s">
        <v>3629</v>
      </c>
      <c r="D160" s="197"/>
      <c r="E160" s="197"/>
      <c r="F160" s="246" t="s">
        <v>3565</v>
      </c>
      <c r="G160" s="197"/>
      <c r="H160" s="245" t="s">
        <v>3630</v>
      </c>
      <c r="I160" s="245" t="s">
        <v>3600</v>
      </c>
      <c r="J160" s="245"/>
      <c r="K160" s="241"/>
    </row>
    <row r="161" spans="2:11" customFormat="1" ht="15" customHeight="1">
      <c r="B161" s="247"/>
      <c r="C161" s="227"/>
      <c r="D161" s="227"/>
      <c r="E161" s="227"/>
      <c r="F161" s="227"/>
      <c r="G161" s="227"/>
      <c r="H161" s="227"/>
      <c r="I161" s="227"/>
      <c r="J161" s="227"/>
      <c r="K161" s="248"/>
    </row>
    <row r="162" spans="2:11" customFormat="1" ht="18.75" customHeight="1">
      <c r="B162" s="229"/>
      <c r="C162" s="239"/>
      <c r="D162" s="239"/>
      <c r="E162" s="239"/>
      <c r="F162" s="249"/>
      <c r="G162" s="239"/>
      <c r="H162" s="239"/>
      <c r="I162" s="239"/>
      <c r="J162" s="239"/>
      <c r="K162" s="229"/>
    </row>
    <row r="163" spans="2:11" customFormat="1" ht="18.75" customHeight="1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</row>
    <row r="164" spans="2:11" customFormat="1" ht="7.5" customHeight="1">
      <c r="B164" s="186"/>
      <c r="C164" s="187"/>
      <c r="D164" s="187"/>
      <c r="E164" s="187"/>
      <c r="F164" s="187"/>
      <c r="G164" s="187"/>
      <c r="H164" s="187"/>
      <c r="I164" s="187"/>
      <c r="J164" s="187"/>
      <c r="K164" s="188"/>
    </row>
    <row r="165" spans="2:11" customFormat="1" ht="45" customHeight="1">
      <c r="B165" s="189"/>
      <c r="C165" s="313" t="s">
        <v>3631</v>
      </c>
      <c r="D165" s="313"/>
      <c r="E165" s="313"/>
      <c r="F165" s="313"/>
      <c r="G165" s="313"/>
      <c r="H165" s="313"/>
      <c r="I165" s="313"/>
      <c r="J165" s="313"/>
      <c r="K165" s="190"/>
    </row>
    <row r="166" spans="2:11" customFormat="1" ht="17.25" customHeight="1">
      <c r="B166" s="189"/>
      <c r="C166" s="210" t="s">
        <v>3559</v>
      </c>
      <c r="D166" s="210"/>
      <c r="E166" s="210"/>
      <c r="F166" s="210" t="s">
        <v>3560</v>
      </c>
      <c r="G166" s="250"/>
      <c r="H166" s="251" t="s">
        <v>53</v>
      </c>
      <c r="I166" s="251" t="s">
        <v>56</v>
      </c>
      <c r="J166" s="210" t="s">
        <v>3561</v>
      </c>
      <c r="K166" s="190"/>
    </row>
    <row r="167" spans="2:11" customFormat="1" ht="17.25" customHeight="1">
      <c r="B167" s="191"/>
      <c r="C167" s="212" t="s">
        <v>3562</v>
      </c>
      <c r="D167" s="212"/>
      <c r="E167" s="212"/>
      <c r="F167" s="213" t="s">
        <v>3563</v>
      </c>
      <c r="G167" s="252"/>
      <c r="H167" s="253"/>
      <c r="I167" s="253"/>
      <c r="J167" s="212" t="s">
        <v>3564</v>
      </c>
      <c r="K167" s="192"/>
    </row>
    <row r="168" spans="2:11" customFormat="1" ht="5.25" customHeight="1">
      <c r="B168" s="220"/>
      <c r="C168" s="215"/>
      <c r="D168" s="215"/>
      <c r="E168" s="215"/>
      <c r="F168" s="215"/>
      <c r="G168" s="216"/>
      <c r="H168" s="215"/>
      <c r="I168" s="215"/>
      <c r="J168" s="215"/>
      <c r="K168" s="241"/>
    </row>
    <row r="169" spans="2:11" customFormat="1" ht="15" customHeight="1">
      <c r="B169" s="220"/>
      <c r="C169" s="197" t="s">
        <v>3568</v>
      </c>
      <c r="D169" s="197"/>
      <c r="E169" s="197"/>
      <c r="F169" s="218" t="s">
        <v>3565</v>
      </c>
      <c r="G169" s="197"/>
      <c r="H169" s="197" t="s">
        <v>3605</v>
      </c>
      <c r="I169" s="197" t="s">
        <v>3567</v>
      </c>
      <c r="J169" s="197">
        <v>120</v>
      </c>
      <c r="K169" s="241"/>
    </row>
    <row r="170" spans="2:11" customFormat="1" ht="15" customHeight="1">
      <c r="B170" s="220"/>
      <c r="C170" s="197" t="s">
        <v>3614</v>
      </c>
      <c r="D170" s="197"/>
      <c r="E170" s="197"/>
      <c r="F170" s="218" t="s">
        <v>3565</v>
      </c>
      <c r="G170" s="197"/>
      <c r="H170" s="197" t="s">
        <v>3615</v>
      </c>
      <c r="I170" s="197" t="s">
        <v>3567</v>
      </c>
      <c r="J170" s="197" t="s">
        <v>3616</v>
      </c>
      <c r="K170" s="241"/>
    </row>
    <row r="171" spans="2:11" customFormat="1" ht="15" customHeight="1">
      <c r="B171" s="220"/>
      <c r="C171" s="197" t="s">
        <v>3513</v>
      </c>
      <c r="D171" s="197"/>
      <c r="E171" s="197"/>
      <c r="F171" s="218" t="s">
        <v>3565</v>
      </c>
      <c r="G171" s="197"/>
      <c r="H171" s="197" t="s">
        <v>3632</v>
      </c>
      <c r="I171" s="197" t="s">
        <v>3567</v>
      </c>
      <c r="J171" s="197" t="s">
        <v>3616</v>
      </c>
      <c r="K171" s="241"/>
    </row>
    <row r="172" spans="2:11" customFormat="1" ht="15" customHeight="1">
      <c r="B172" s="220"/>
      <c r="C172" s="197" t="s">
        <v>3570</v>
      </c>
      <c r="D172" s="197"/>
      <c r="E172" s="197"/>
      <c r="F172" s="218" t="s">
        <v>3571</v>
      </c>
      <c r="G172" s="197"/>
      <c r="H172" s="197" t="s">
        <v>3632</v>
      </c>
      <c r="I172" s="197" t="s">
        <v>3567</v>
      </c>
      <c r="J172" s="197">
        <v>50</v>
      </c>
      <c r="K172" s="241"/>
    </row>
    <row r="173" spans="2:11" customFormat="1" ht="15" customHeight="1">
      <c r="B173" s="220"/>
      <c r="C173" s="197" t="s">
        <v>3573</v>
      </c>
      <c r="D173" s="197"/>
      <c r="E173" s="197"/>
      <c r="F173" s="218" t="s">
        <v>3565</v>
      </c>
      <c r="G173" s="197"/>
      <c r="H173" s="197" t="s">
        <v>3632</v>
      </c>
      <c r="I173" s="197" t="s">
        <v>3575</v>
      </c>
      <c r="J173" s="197"/>
      <c r="K173" s="241"/>
    </row>
    <row r="174" spans="2:11" customFormat="1" ht="15" customHeight="1">
      <c r="B174" s="220"/>
      <c r="C174" s="197" t="s">
        <v>3584</v>
      </c>
      <c r="D174" s="197"/>
      <c r="E174" s="197"/>
      <c r="F174" s="218" t="s">
        <v>3571</v>
      </c>
      <c r="G174" s="197"/>
      <c r="H174" s="197" t="s">
        <v>3632</v>
      </c>
      <c r="I174" s="197" t="s">
        <v>3567</v>
      </c>
      <c r="J174" s="197">
        <v>50</v>
      </c>
      <c r="K174" s="241"/>
    </row>
    <row r="175" spans="2:11" customFormat="1" ht="15" customHeight="1">
      <c r="B175" s="220"/>
      <c r="C175" s="197" t="s">
        <v>3592</v>
      </c>
      <c r="D175" s="197"/>
      <c r="E175" s="197"/>
      <c r="F175" s="218" t="s">
        <v>3571</v>
      </c>
      <c r="G175" s="197"/>
      <c r="H175" s="197" t="s">
        <v>3632</v>
      </c>
      <c r="I175" s="197" t="s">
        <v>3567</v>
      </c>
      <c r="J175" s="197">
        <v>50</v>
      </c>
      <c r="K175" s="241"/>
    </row>
    <row r="176" spans="2:11" customFormat="1" ht="15" customHeight="1">
      <c r="B176" s="220"/>
      <c r="C176" s="197" t="s">
        <v>3590</v>
      </c>
      <c r="D176" s="197"/>
      <c r="E176" s="197"/>
      <c r="F176" s="218" t="s">
        <v>3571</v>
      </c>
      <c r="G176" s="197"/>
      <c r="H176" s="197" t="s">
        <v>3632</v>
      </c>
      <c r="I176" s="197" t="s">
        <v>3567</v>
      </c>
      <c r="J176" s="197">
        <v>50</v>
      </c>
      <c r="K176" s="241"/>
    </row>
    <row r="177" spans="2:11" customFormat="1" ht="15" customHeight="1">
      <c r="B177" s="220"/>
      <c r="C177" s="197" t="s">
        <v>138</v>
      </c>
      <c r="D177" s="197"/>
      <c r="E177" s="197"/>
      <c r="F177" s="218" t="s">
        <v>3565</v>
      </c>
      <c r="G177" s="197"/>
      <c r="H177" s="197" t="s">
        <v>3633</v>
      </c>
      <c r="I177" s="197" t="s">
        <v>3634</v>
      </c>
      <c r="J177" s="197"/>
      <c r="K177" s="241"/>
    </row>
    <row r="178" spans="2:11" customFormat="1" ht="15" customHeight="1">
      <c r="B178" s="220"/>
      <c r="C178" s="197" t="s">
        <v>56</v>
      </c>
      <c r="D178" s="197"/>
      <c r="E178" s="197"/>
      <c r="F178" s="218" t="s">
        <v>3565</v>
      </c>
      <c r="G178" s="197"/>
      <c r="H178" s="197" t="s">
        <v>3635</v>
      </c>
      <c r="I178" s="197" t="s">
        <v>3636</v>
      </c>
      <c r="J178" s="197">
        <v>1</v>
      </c>
      <c r="K178" s="241"/>
    </row>
    <row r="179" spans="2:11" customFormat="1" ht="15" customHeight="1">
      <c r="B179" s="220"/>
      <c r="C179" s="197" t="s">
        <v>52</v>
      </c>
      <c r="D179" s="197"/>
      <c r="E179" s="197"/>
      <c r="F179" s="218" t="s">
        <v>3565</v>
      </c>
      <c r="G179" s="197"/>
      <c r="H179" s="197" t="s">
        <v>3637</v>
      </c>
      <c r="I179" s="197" t="s">
        <v>3567</v>
      </c>
      <c r="J179" s="197">
        <v>20</v>
      </c>
      <c r="K179" s="241"/>
    </row>
    <row r="180" spans="2:11" customFormat="1" ht="15" customHeight="1">
      <c r="B180" s="220"/>
      <c r="C180" s="197" t="s">
        <v>53</v>
      </c>
      <c r="D180" s="197"/>
      <c r="E180" s="197"/>
      <c r="F180" s="218" t="s">
        <v>3565</v>
      </c>
      <c r="G180" s="197"/>
      <c r="H180" s="197" t="s">
        <v>3638</v>
      </c>
      <c r="I180" s="197" t="s">
        <v>3567</v>
      </c>
      <c r="J180" s="197">
        <v>255</v>
      </c>
      <c r="K180" s="241"/>
    </row>
    <row r="181" spans="2:11" customFormat="1" ht="15" customHeight="1">
      <c r="B181" s="220"/>
      <c r="C181" s="197" t="s">
        <v>139</v>
      </c>
      <c r="D181" s="197"/>
      <c r="E181" s="197"/>
      <c r="F181" s="218" t="s">
        <v>3565</v>
      </c>
      <c r="G181" s="197"/>
      <c r="H181" s="197" t="s">
        <v>3529</v>
      </c>
      <c r="I181" s="197" t="s">
        <v>3567</v>
      </c>
      <c r="J181" s="197">
        <v>10</v>
      </c>
      <c r="K181" s="241"/>
    </row>
    <row r="182" spans="2:11" customFormat="1" ht="15" customHeight="1">
      <c r="B182" s="220"/>
      <c r="C182" s="197" t="s">
        <v>140</v>
      </c>
      <c r="D182" s="197"/>
      <c r="E182" s="197"/>
      <c r="F182" s="218" t="s">
        <v>3565</v>
      </c>
      <c r="G182" s="197"/>
      <c r="H182" s="197" t="s">
        <v>3639</v>
      </c>
      <c r="I182" s="197" t="s">
        <v>3600</v>
      </c>
      <c r="J182" s="197"/>
      <c r="K182" s="241"/>
    </row>
    <row r="183" spans="2:11" customFormat="1" ht="15" customHeight="1">
      <c r="B183" s="220"/>
      <c r="C183" s="197" t="s">
        <v>3640</v>
      </c>
      <c r="D183" s="197"/>
      <c r="E183" s="197"/>
      <c r="F183" s="218" t="s">
        <v>3565</v>
      </c>
      <c r="G183" s="197"/>
      <c r="H183" s="197" t="s">
        <v>3641</v>
      </c>
      <c r="I183" s="197" t="s">
        <v>3600</v>
      </c>
      <c r="J183" s="197"/>
      <c r="K183" s="241"/>
    </row>
    <row r="184" spans="2:11" customFormat="1" ht="15" customHeight="1">
      <c r="B184" s="220"/>
      <c r="C184" s="197" t="s">
        <v>3629</v>
      </c>
      <c r="D184" s="197"/>
      <c r="E184" s="197"/>
      <c r="F184" s="218" t="s">
        <v>3565</v>
      </c>
      <c r="G184" s="197"/>
      <c r="H184" s="197" t="s">
        <v>3642</v>
      </c>
      <c r="I184" s="197" t="s">
        <v>3600</v>
      </c>
      <c r="J184" s="197"/>
      <c r="K184" s="241"/>
    </row>
    <row r="185" spans="2:11" customFormat="1" ht="15" customHeight="1">
      <c r="B185" s="220"/>
      <c r="C185" s="197" t="s">
        <v>142</v>
      </c>
      <c r="D185" s="197"/>
      <c r="E185" s="197"/>
      <c r="F185" s="218" t="s">
        <v>3571</v>
      </c>
      <c r="G185" s="197"/>
      <c r="H185" s="197" t="s">
        <v>3643</v>
      </c>
      <c r="I185" s="197" t="s">
        <v>3567</v>
      </c>
      <c r="J185" s="197">
        <v>50</v>
      </c>
      <c r="K185" s="241"/>
    </row>
    <row r="186" spans="2:11" customFormat="1" ht="15" customHeight="1">
      <c r="B186" s="220"/>
      <c r="C186" s="197" t="s">
        <v>3644</v>
      </c>
      <c r="D186" s="197"/>
      <c r="E186" s="197"/>
      <c r="F186" s="218" t="s">
        <v>3571</v>
      </c>
      <c r="G186" s="197"/>
      <c r="H186" s="197" t="s">
        <v>3645</v>
      </c>
      <c r="I186" s="197" t="s">
        <v>3646</v>
      </c>
      <c r="J186" s="197"/>
      <c r="K186" s="241"/>
    </row>
    <row r="187" spans="2:11" customFormat="1" ht="15" customHeight="1">
      <c r="B187" s="220"/>
      <c r="C187" s="197" t="s">
        <v>3647</v>
      </c>
      <c r="D187" s="197"/>
      <c r="E187" s="197"/>
      <c r="F187" s="218" t="s">
        <v>3571</v>
      </c>
      <c r="G187" s="197"/>
      <c r="H187" s="197" t="s">
        <v>3648</v>
      </c>
      <c r="I187" s="197" t="s">
        <v>3646</v>
      </c>
      <c r="J187" s="197"/>
      <c r="K187" s="241"/>
    </row>
    <row r="188" spans="2:11" customFormat="1" ht="15" customHeight="1">
      <c r="B188" s="220"/>
      <c r="C188" s="197" t="s">
        <v>3649</v>
      </c>
      <c r="D188" s="197"/>
      <c r="E188" s="197"/>
      <c r="F188" s="218" t="s">
        <v>3571</v>
      </c>
      <c r="G188" s="197"/>
      <c r="H188" s="197" t="s">
        <v>3650</v>
      </c>
      <c r="I188" s="197" t="s">
        <v>3646</v>
      </c>
      <c r="J188" s="197"/>
      <c r="K188" s="241"/>
    </row>
    <row r="189" spans="2:11" customFormat="1" ht="15" customHeight="1">
      <c r="B189" s="220"/>
      <c r="C189" s="254" t="s">
        <v>3651</v>
      </c>
      <c r="D189" s="197"/>
      <c r="E189" s="197"/>
      <c r="F189" s="218" t="s">
        <v>3571</v>
      </c>
      <c r="G189" s="197"/>
      <c r="H189" s="197" t="s">
        <v>3652</v>
      </c>
      <c r="I189" s="197" t="s">
        <v>3653</v>
      </c>
      <c r="J189" s="255" t="s">
        <v>3654</v>
      </c>
      <c r="K189" s="241"/>
    </row>
    <row r="190" spans="2:11" customFormat="1" ht="15" customHeight="1">
      <c r="B190" s="256"/>
      <c r="C190" s="257" t="s">
        <v>3655</v>
      </c>
      <c r="D190" s="258"/>
      <c r="E190" s="258"/>
      <c r="F190" s="259" t="s">
        <v>3571</v>
      </c>
      <c r="G190" s="258"/>
      <c r="H190" s="258" t="s">
        <v>3656</v>
      </c>
      <c r="I190" s="258" t="s">
        <v>3653</v>
      </c>
      <c r="J190" s="260" t="s">
        <v>3654</v>
      </c>
      <c r="K190" s="261"/>
    </row>
    <row r="191" spans="2:11" customFormat="1" ht="15" customHeight="1">
      <c r="B191" s="220"/>
      <c r="C191" s="254" t="s">
        <v>41</v>
      </c>
      <c r="D191" s="197"/>
      <c r="E191" s="197"/>
      <c r="F191" s="218" t="s">
        <v>3565</v>
      </c>
      <c r="G191" s="197"/>
      <c r="H191" s="194" t="s">
        <v>3657</v>
      </c>
      <c r="I191" s="197" t="s">
        <v>3658</v>
      </c>
      <c r="J191" s="197"/>
      <c r="K191" s="241"/>
    </row>
    <row r="192" spans="2:11" customFormat="1" ht="15" customHeight="1">
      <c r="B192" s="220"/>
      <c r="C192" s="254" t="s">
        <v>3659</v>
      </c>
      <c r="D192" s="197"/>
      <c r="E192" s="197"/>
      <c r="F192" s="218" t="s">
        <v>3565</v>
      </c>
      <c r="G192" s="197"/>
      <c r="H192" s="197" t="s">
        <v>3660</v>
      </c>
      <c r="I192" s="197" t="s">
        <v>3600</v>
      </c>
      <c r="J192" s="197"/>
      <c r="K192" s="241"/>
    </row>
    <row r="193" spans="2:11" customFormat="1" ht="15" customHeight="1">
      <c r="B193" s="220"/>
      <c r="C193" s="254" t="s">
        <v>3661</v>
      </c>
      <c r="D193" s="197"/>
      <c r="E193" s="197"/>
      <c r="F193" s="218" t="s">
        <v>3565</v>
      </c>
      <c r="G193" s="197"/>
      <c r="H193" s="197" t="s">
        <v>3662</v>
      </c>
      <c r="I193" s="197" t="s">
        <v>3600</v>
      </c>
      <c r="J193" s="197"/>
      <c r="K193" s="241"/>
    </row>
    <row r="194" spans="2:11" customFormat="1" ht="15" customHeight="1">
      <c r="B194" s="220"/>
      <c r="C194" s="254" t="s">
        <v>3663</v>
      </c>
      <c r="D194" s="197"/>
      <c r="E194" s="197"/>
      <c r="F194" s="218" t="s">
        <v>3571</v>
      </c>
      <c r="G194" s="197"/>
      <c r="H194" s="197" t="s">
        <v>3664</v>
      </c>
      <c r="I194" s="197" t="s">
        <v>3600</v>
      </c>
      <c r="J194" s="197"/>
      <c r="K194" s="241"/>
    </row>
    <row r="195" spans="2:11" customFormat="1" ht="15" customHeight="1">
      <c r="B195" s="247"/>
      <c r="C195" s="262"/>
      <c r="D195" s="227"/>
      <c r="E195" s="227"/>
      <c r="F195" s="227"/>
      <c r="G195" s="227"/>
      <c r="H195" s="227"/>
      <c r="I195" s="227"/>
      <c r="J195" s="227"/>
      <c r="K195" s="248"/>
    </row>
    <row r="196" spans="2:11" customFormat="1" ht="18.75" customHeight="1">
      <c r="B196" s="229"/>
      <c r="C196" s="239"/>
      <c r="D196" s="239"/>
      <c r="E196" s="239"/>
      <c r="F196" s="249"/>
      <c r="G196" s="239"/>
      <c r="H196" s="239"/>
      <c r="I196" s="239"/>
      <c r="J196" s="239"/>
      <c r="K196" s="229"/>
    </row>
    <row r="197" spans="2:11" customFormat="1" ht="18.75" customHeight="1">
      <c r="B197" s="229"/>
      <c r="C197" s="239"/>
      <c r="D197" s="239"/>
      <c r="E197" s="239"/>
      <c r="F197" s="249"/>
      <c r="G197" s="239"/>
      <c r="H197" s="239"/>
      <c r="I197" s="239"/>
      <c r="J197" s="239"/>
      <c r="K197" s="229"/>
    </row>
    <row r="198" spans="2:11" customFormat="1" ht="18.75" customHeight="1">
      <c r="B198" s="204"/>
      <c r="C198" s="204"/>
      <c r="D198" s="204"/>
      <c r="E198" s="204"/>
      <c r="F198" s="204"/>
      <c r="G198" s="204"/>
      <c r="H198" s="204"/>
      <c r="I198" s="204"/>
      <c r="J198" s="204"/>
      <c r="K198" s="204"/>
    </row>
    <row r="199" spans="2:11" customFormat="1" ht="12">
      <c r="B199" s="186"/>
      <c r="C199" s="187"/>
      <c r="D199" s="187"/>
      <c r="E199" s="187"/>
      <c r="F199" s="187"/>
      <c r="G199" s="187"/>
      <c r="H199" s="187"/>
      <c r="I199" s="187"/>
      <c r="J199" s="187"/>
      <c r="K199" s="188"/>
    </row>
    <row r="200" spans="2:11" customFormat="1" ht="22.2">
      <c r="B200" s="189"/>
      <c r="C200" s="313" t="s">
        <v>3665</v>
      </c>
      <c r="D200" s="313"/>
      <c r="E200" s="313"/>
      <c r="F200" s="313"/>
      <c r="G200" s="313"/>
      <c r="H200" s="313"/>
      <c r="I200" s="313"/>
      <c r="J200" s="313"/>
      <c r="K200" s="190"/>
    </row>
    <row r="201" spans="2:11" customFormat="1" ht="25.5" customHeight="1">
      <c r="B201" s="189"/>
      <c r="C201" s="263" t="s">
        <v>3666</v>
      </c>
      <c r="D201" s="263"/>
      <c r="E201" s="263"/>
      <c r="F201" s="263" t="s">
        <v>3667</v>
      </c>
      <c r="G201" s="264"/>
      <c r="H201" s="314" t="s">
        <v>3668</v>
      </c>
      <c r="I201" s="314"/>
      <c r="J201" s="314"/>
      <c r="K201" s="190"/>
    </row>
    <row r="202" spans="2:11" customFormat="1" ht="5.25" customHeight="1">
      <c r="B202" s="220"/>
      <c r="C202" s="215"/>
      <c r="D202" s="215"/>
      <c r="E202" s="215"/>
      <c r="F202" s="215"/>
      <c r="G202" s="239"/>
      <c r="H202" s="215"/>
      <c r="I202" s="215"/>
      <c r="J202" s="215"/>
      <c r="K202" s="241"/>
    </row>
    <row r="203" spans="2:11" customFormat="1" ht="15" customHeight="1">
      <c r="B203" s="220"/>
      <c r="C203" s="197" t="s">
        <v>3658</v>
      </c>
      <c r="D203" s="197"/>
      <c r="E203" s="197"/>
      <c r="F203" s="218" t="s">
        <v>42</v>
      </c>
      <c r="G203" s="197"/>
      <c r="H203" s="312" t="s">
        <v>3669</v>
      </c>
      <c r="I203" s="312"/>
      <c r="J203" s="312"/>
      <c r="K203" s="241"/>
    </row>
    <row r="204" spans="2:11" customFormat="1" ht="15" customHeight="1">
      <c r="B204" s="220"/>
      <c r="C204" s="197"/>
      <c r="D204" s="197"/>
      <c r="E204" s="197"/>
      <c r="F204" s="218" t="s">
        <v>43</v>
      </c>
      <c r="G204" s="197"/>
      <c r="H204" s="312" t="s">
        <v>3670</v>
      </c>
      <c r="I204" s="312"/>
      <c r="J204" s="312"/>
      <c r="K204" s="241"/>
    </row>
    <row r="205" spans="2:11" customFormat="1" ht="15" customHeight="1">
      <c r="B205" s="220"/>
      <c r="C205" s="197"/>
      <c r="D205" s="197"/>
      <c r="E205" s="197"/>
      <c r="F205" s="218" t="s">
        <v>46</v>
      </c>
      <c r="G205" s="197"/>
      <c r="H205" s="312" t="s">
        <v>3671</v>
      </c>
      <c r="I205" s="312"/>
      <c r="J205" s="312"/>
      <c r="K205" s="241"/>
    </row>
    <row r="206" spans="2:11" customFormat="1" ht="15" customHeight="1">
      <c r="B206" s="220"/>
      <c r="C206" s="197"/>
      <c r="D206" s="197"/>
      <c r="E206" s="197"/>
      <c r="F206" s="218" t="s">
        <v>44</v>
      </c>
      <c r="G206" s="197"/>
      <c r="H206" s="312" t="s">
        <v>3672</v>
      </c>
      <c r="I206" s="312"/>
      <c r="J206" s="312"/>
      <c r="K206" s="241"/>
    </row>
    <row r="207" spans="2:11" customFormat="1" ht="15" customHeight="1">
      <c r="B207" s="220"/>
      <c r="C207" s="197"/>
      <c r="D207" s="197"/>
      <c r="E207" s="197"/>
      <c r="F207" s="218" t="s">
        <v>45</v>
      </c>
      <c r="G207" s="197"/>
      <c r="H207" s="312" t="s">
        <v>3673</v>
      </c>
      <c r="I207" s="312"/>
      <c r="J207" s="312"/>
      <c r="K207" s="241"/>
    </row>
    <row r="208" spans="2:11" customFormat="1" ht="15" customHeight="1">
      <c r="B208" s="220"/>
      <c r="C208" s="197"/>
      <c r="D208" s="197"/>
      <c r="E208" s="197"/>
      <c r="F208" s="218"/>
      <c r="G208" s="197"/>
      <c r="H208" s="197"/>
      <c r="I208" s="197"/>
      <c r="J208" s="197"/>
      <c r="K208" s="241"/>
    </row>
    <row r="209" spans="2:11" customFormat="1" ht="15" customHeight="1">
      <c r="B209" s="220"/>
      <c r="C209" s="197" t="s">
        <v>3612</v>
      </c>
      <c r="D209" s="197"/>
      <c r="E209" s="197"/>
      <c r="F209" s="218" t="s">
        <v>78</v>
      </c>
      <c r="G209" s="197"/>
      <c r="H209" s="312" t="s">
        <v>3674</v>
      </c>
      <c r="I209" s="312"/>
      <c r="J209" s="312"/>
      <c r="K209" s="241"/>
    </row>
    <row r="210" spans="2:11" customFormat="1" ht="15" customHeight="1">
      <c r="B210" s="220"/>
      <c r="C210" s="197"/>
      <c r="D210" s="197"/>
      <c r="E210" s="197"/>
      <c r="F210" s="218" t="s">
        <v>3507</v>
      </c>
      <c r="G210" s="197"/>
      <c r="H210" s="312" t="s">
        <v>3508</v>
      </c>
      <c r="I210" s="312"/>
      <c r="J210" s="312"/>
      <c r="K210" s="241"/>
    </row>
    <row r="211" spans="2:11" customFormat="1" ht="15" customHeight="1">
      <c r="B211" s="220"/>
      <c r="C211" s="197"/>
      <c r="D211" s="197"/>
      <c r="E211" s="197"/>
      <c r="F211" s="218" t="s">
        <v>3505</v>
      </c>
      <c r="G211" s="197"/>
      <c r="H211" s="312" t="s">
        <v>3675</v>
      </c>
      <c r="I211" s="312"/>
      <c r="J211" s="312"/>
      <c r="K211" s="241"/>
    </row>
    <row r="212" spans="2:11" customFormat="1" ht="15" customHeight="1">
      <c r="B212" s="265"/>
      <c r="C212" s="197"/>
      <c r="D212" s="197"/>
      <c r="E212" s="197"/>
      <c r="F212" s="218" t="s">
        <v>3509</v>
      </c>
      <c r="G212" s="254"/>
      <c r="H212" s="311" t="s">
        <v>3510</v>
      </c>
      <c r="I212" s="311"/>
      <c r="J212" s="311"/>
      <c r="K212" s="266"/>
    </row>
    <row r="213" spans="2:11" customFormat="1" ht="15" customHeight="1">
      <c r="B213" s="265"/>
      <c r="C213" s="197"/>
      <c r="D213" s="197"/>
      <c r="E213" s="197"/>
      <c r="F213" s="218" t="s">
        <v>3511</v>
      </c>
      <c r="G213" s="254"/>
      <c r="H213" s="311" t="s">
        <v>3676</v>
      </c>
      <c r="I213" s="311"/>
      <c r="J213" s="311"/>
      <c r="K213" s="266"/>
    </row>
    <row r="214" spans="2:11" customFormat="1" ht="15" customHeight="1">
      <c r="B214" s="265"/>
      <c r="C214" s="197"/>
      <c r="D214" s="197"/>
      <c r="E214" s="197"/>
      <c r="F214" s="218"/>
      <c r="G214" s="254"/>
      <c r="H214" s="245"/>
      <c r="I214" s="245"/>
      <c r="J214" s="245"/>
      <c r="K214" s="266"/>
    </row>
    <row r="215" spans="2:11" customFormat="1" ht="15" customHeight="1">
      <c r="B215" s="265"/>
      <c r="C215" s="197" t="s">
        <v>3636</v>
      </c>
      <c r="D215" s="197"/>
      <c r="E215" s="197"/>
      <c r="F215" s="218">
        <v>1</v>
      </c>
      <c r="G215" s="254"/>
      <c r="H215" s="311" t="s">
        <v>3677</v>
      </c>
      <c r="I215" s="311"/>
      <c r="J215" s="311"/>
      <c r="K215" s="266"/>
    </row>
    <row r="216" spans="2:11" customFormat="1" ht="15" customHeight="1">
      <c r="B216" s="265"/>
      <c r="C216" s="197"/>
      <c r="D216" s="197"/>
      <c r="E216" s="197"/>
      <c r="F216" s="218">
        <v>2</v>
      </c>
      <c r="G216" s="254"/>
      <c r="H216" s="311" t="s">
        <v>3678</v>
      </c>
      <c r="I216" s="311"/>
      <c r="J216" s="311"/>
      <c r="K216" s="266"/>
    </row>
    <row r="217" spans="2:11" customFormat="1" ht="15" customHeight="1">
      <c r="B217" s="265"/>
      <c r="C217" s="197"/>
      <c r="D217" s="197"/>
      <c r="E217" s="197"/>
      <c r="F217" s="218">
        <v>3</v>
      </c>
      <c r="G217" s="254"/>
      <c r="H217" s="311" t="s">
        <v>3679</v>
      </c>
      <c r="I217" s="311"/>
      <c r="J217" s="311"/>
      <c r="K217" s="266"/>
    </row>
    <row r="218" spans="2:11" customFormat="1" ht="15" customHeight="1">
      <c r="B218" s="265"/>
      <c r="C218" s="197"/>
      <c r="D218" s="197"/>
      <c r="E218" s="197"/>
      <c r="F218" s="218">
        <v>4</v>
      </c>
      <c r="G218" s="254"/>
      <c r="H218" s="311" t="s">
        <v>3680</v>
      </c>
      <c r="I218" s="311"/>
      <c r="J218" s="311"/>
      <c r="K218" s="266"/>
    </row>
    <row r="219" spans="2:11" customFormat="1" ht="12.75" customHeight="1">
      <c r="B219" s="267"/>
      <c r="C219" s="268"/>
      <c r="D219" s="268"/>
      <c r="E219" s="268"/>
      <c r="F219" s="268"/>
      <c r="G219" s="268"/>
      <c r="H219" s="268"/>
      <c r="I219" s="268"/>
      <c r="J219" s="268"/>
      <c r="K219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D.1.1 - Architektonicko-s...</vt:lpstr>
      <vt:lpstr>D.1.3 - ZTI</vt:lpstr>
      <vt:lpstr>D.1.5.1 - Vytápění</vt:lpstr>
      <vt:lpstr>D.1.5.2 - VZT</vt:lpstr>
      <vt:lpstr>D.1.7. - D.1.7. Elektro N...</vt:lpstr>
      <vt:lpstr>Pokyny pro vyplnění</vt:lpstr>
      <vt:lpstr>'D.1.1 - Architektonicko-s...'!Názvy_tisku</vt:lpstr>
      <vt:lpstr>'D.1.3 - ZTI'!Názvy_tisku</vt:lpstr>
      <vt:lpstr>'D.1.5.1 - Vytápění'!Názvy_tisku</vt:lpstr>
      <vt:lpstr>'D.1.5.2 - VZT'!Názvy_tisku</vt:lpstr>
      <vt:lpstr>'D.1.7. - D.1.7. Elektro N...'!Názvy_tisku</vt:lpstr>
      <vt:lpstr>'Rekapitulace stavby'!Názvy_tisku</vt:lpstr>
      <vt:lpstr>'D.1.1 - Architektonicko-s...'!Oblast_tisku</vt:lpstr>
      <vt:lpstr>'D.1.3 - ZTI'!Oblast_tisku</vt:lpstr>
      <vt:lpstr>'D.1.5.1 - Vytápění'!Oblast_tisku</vt:lpstr>
      <vt:lpstr>'D.1.5.2 - VZT'!Oblast_tisku</vt:lpstr>
      <vt:lpstr>'D.1.7. - D.1.7. Elektro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LAPTOP-HKT41VFE\Dana Švejdová</dc:creator>
  <cp:lastModifiedBy>Jakub Švejda</cp:lastModifiedBy>
  <dcterms:created xsi:type="dcterms:W3CDTF">2024-04-16T06:25:11Z</dcterms:created>
  <dcterms:modified xsi:type="dcterms:W3CDTF">2024-04-16T06:28:47Z</dcterms:modified>
</cp:coreProperties>
</file>