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data\záloha\Hazlov zámek venkovní prostory\"/>
    </mc:Choice>
  </mc:AlternateContent>
  <bookViews>
    <workbookView xWindow="0" yWindow="0" windowWidth="0" windowHeight="0"/>
  </bookViews>
  <sheets>
    <sheet name="Rekapitulace stavby" sheetId="1" r:id="rId1"/>
    <sheet name="1.1 - dešťová kanalizace" sheetId="2" r:id="rId2"/>
    <sheet name="1.2 - splašková kanalizace" sheetId="3" r:id="rId3"/>
    <sheet name="1.3 - vodovod - přeložka ..." sheetId="4" r:id="rId4"/>
    <sheet name="1.4 - zahradní vodovod" sheetId="5" r:id="rId5"/>
    <sheet name="1.5 - přípojka plynu" sheetId="6" r:id="rId6"/>
    <sheet name="2.1 - elektroinstalace - ..." sheetId="7" r:id="rId7"/>
    <sheet name="2.2 - elektroinstalace - ..." sheetId="8" r:id="rId8"/>
    <sheet name="2.3 - elektroinstalace - ..." sheetId="9" r:id="rId9"/>
    <sheet name="2.4 - elektroinstalace - ..." sheetId="10" r:id="rId10"/>
    <sheet name="3.1 - fáze 1" sheetId="11" r:id="rId11"/>
    <sheet name="3.2 - fáze 2" sheetId="12" r:id="rId12"/>
    <sheet name="4 - Obnova tůně, dešťové ..." sheetId="13" r:id="rId13"/>
    <sheet name="5 - zeleň - rostliny" sheetId="14" r:id="rId14"/>
    <sheet name="6 - VRN" sheetId="15" r:id="rId15"/>
  </sheets>
  <definedNames>
    <definedName name="_xlnm.Print_Area" localSheetId="0">'Rekapitulace stavby'!$D$4:$AO$76,'Rekapitulace stavby'!$C$82:$AQ$112</definedName>
    <definedName name="_xlnm.Print_Titles" localSheetId="0">'Rekapitulace stavby'!$92:$92</definedName>
    <definedName name="_xlnm._FilterDatabase" localSheetId="1" hidden="1">'1.1 - dešťová kanalizace'!$C$130:$K$257</definedName>
    <definedName name="_xlnm.Print_Area" localSheetId="1">'1.1 - dešťová kanalizace'!$C$82:$J$110,'1.1 - dešťová kanalizace'!$C$116:$K$257</definedName>
    <definedName name="_xlnm.Print_Titles" localSheetId="1">'1.1 - dešťová kanalizace'!$130:$130</definedName>
    <definedName name="_xlnm._FilterDatabase" localSheetId="2" hidden="1">'1.2 - splašková kanalizace'!$C$127:$K$198</definedName>
    <definedName name="_xlnm.Print_Area" localSheetId="2">'1.2 - splašková kanalizace'!$C$82:$J$107,'1.2 - splašková kanalizace'!$C$113:$K$198</definedName>
    <definedName name="_xlnm.Print_Titles" localSheetId="2">'1.2 - splašková kanalizace'!$127:$127</definedName>
    <definedName name="_xlnm._FilterDatabase" localSheetId="3" hidden="1">'1.3 - vodovod - přeložka ...'!$C$127:$K$210</definedName>
    <definedName name="_xlnm.Print_Area" localSheetId="3">'1.3 - vodovod - přeložka ...'!$C$82:$J$107,'1.3 - vodovod - přeložka ...'!$C$113:$K$210</definedName>
    <definedName name="_xlnm.Print_Titles" localSheetId="3">'1.3 - vodovod - přeložka ...'!$127:$127</definedName>
    <definedName name="_xlnm._FilterDatabase" localSheetId="4" hidden="1">'1.4 - zahradní vodovod'!$C$124:$K$162</definedName>
    <definedName name="_xlnm.Print_Area" localSheetId="4">'1.4 - zahradní vodovod'!$C$82:$J$104,'1.4 - zahradní vodovod'!$C$110:$K$162</definedName>
    <definedName name="_xlnm.Print_Titles" localSheetId="4">'1.4 - zahradní vodovod'!$124:$124</definedName>
    <definedName name="_xlnm._FilterDatabase" localSheetId="5" hidden="1">'1.5 - přípojka plynu'!$C$128:$K$179</definedName>
    <definedName name="_xlnm.Print_Area" localSheetId="5">'1.5 - přípojka plynu'!$C$82:$J$108,'1.5 - přípojka plynu'!$C$114:$K$179</definedName>
    <definedName name="_xlnm.Print_Titles" localSheetId="5">'1.5 - přípojka plynu'!$128:$128</definedName>
    <definedName name="_xlnm._FilterDatabase" localSheetId="6" hidden="1">'2.1 - elektroinstalace - ...'!$C$126:$K$237</definedName>
    <definedName name="_xlnm.Print_Area" localSheetId="6">'2.1 - elektroinstalace - ...'!$C$82:$J$106,'2.1 - elektroinstalace - ...'!$C$112:$K$237</definedName>
    <definedName name="_xlnm.Print_Titles" localSheetId="6">'2.1 - elektroinstalace - ...'!$126:$126</definedName>
    <definedName name="_xlnm._FilterDatabase" localSheetId="7" hidden="1">'2.2 - elektroinstalace - ...'!$C$126:$K$210</definedName>
    <definedName name="_xlnm.Print_Area" localSheetId="7">'2.2 - elektroinstalace - ...'!$C$82:$J$106,'2.2 - elektroinstalace - ...'!$C$112:$K$210</definedName>
    <definedName name="_xlnm.Print_Titles" localSheetId="7">'2.2 - elektroinstalace - ...'!$126:$126</definedName>
    <definedName name="_xlnm._FilterDatabase" localSheetId="8" hidden="1">'2.3 - elektroinstalace - ...'!$C$127:$K$256</definedName>
    <definedName name="_xlnm.Print_Area" localSheetId="8">'2.3 - elektroinstalace - ...'!$C$82:$J$107,'2.3 - elektroinstalace - ...'!$C$113:$K$256</definedName>
    <definedName name="_xlnm.Print_Titles" localSheetId="8">'2.3 - elektroinstalace - ...'!$127:$127</definedName>
    <definedName name="_xlnm._FilterDatabase" localSheetId="9" hidden="1">'2.4 - elektroinstalace - ...'!$C$126:$K$277</definedName>
    <definedName name="_xlnm.Print_Area" localSheetId="9">'2.4 - elektroinstalace - ...'!$C$82:$J$106,'2.4 - elektroinstalace - ...'!$C$112:$K$277</definedName>
    <definedName name="_xlnm.Print_Titles" localSheetId="9">'2.4 - elektroinstalace - ...'!$126:$126</definedName>
    <definedName name="_xlnm._FilterDatabase" localSheetId="10" hidden="1">'3.1 - fáze 1'!$C$128:$K$241</definedName>
    <definedName name="_xlnm.Print_Area" localSheetId="10">'3.1 - fáze 1'!$C$82:$J$108,'3.1 - fáze 1'!$C$114:$K$241</definedName>
    <definedName name="_xlnm.Print_Titles" localSheetId="10">'3.1 - fáze 1'!$128:$128</definedName>
    <definedName name="_xlnm._FilterDatabase" localSheetId="11" hidden="1">'3.2 - fáze 2'!$C$126:$K$350</definedName>
    <definedName name="_xlnm.Print_Area" localSheetId="11">'3.2 - fáze 2'!$C$82:$J$106,'3.2 - fáze 2'!$C$112:$K$350</definedName>
    <definedName name="_xlnm.Print_Titles" localSheetId="11">'3.2 - fáze 2'!$126:$126</definedName>
    <definedName name="_xlnm._FilterDatabase" localSheetId="12" hidden="1">'4 - Obnova tůně, dešťové ...'!$C$123:$K$263</definedName>
    <definedName name="_xlnm.Print_Area" localSheetId="12">'4 - Obnova tůně, dešťové ...'!$C$82:$J$105,'4 - Obnova tůně, dešťové ...'!$C$111:$K$263</definedName>
    <definedName name="_xlnm.Print_Titles" localSheetId="12">'4 - Obnova tůně, dešťové ...'!$123:$123</definedName>
    <definedName name="_xlnm._FilterDatabase" localSheetId="13" hidden="1">'5 - zeleň - rostliny'!$C$118:$K$152</definedName>
    <definedName name="_xlnm.Print_Area" localSheetId="13">'5 - zeleň - rostliny'!$C$82:$J$100,'5 - zeleň - rostliny'!$C$106:$K$152</definedName>
    <definedName name="_xlnm.Print_Titles" localSheetId="13">'5 - zeleň - rostliny'!$118:$118</definedName>
    <definedName name="_xlnm._FilterDatabase" localSheetId="14" hidden="1">'6 - VRN'!$C$120:$K$138</definedName>
    <definedName name="_xlnm.Print_Area" localSheetId="14">'6 - VRN'!$C$82:$J$102,'6 - VRN'!$C$108:$K$138</definedName>
    <definedName name="_xlnm.Print_Titles" localSheetId="14">'6 - VRN'!$120:$120</definedName>
  </definedNames>
  <calcPr/>
</workbook>
</file>

<file path=xl/calcChain.xml><?xml version="1.0" encoding="utf-8"?>
<calcChain xmlns="http://schemas.openxmlformats.org/spreadsheetml/2006/main">
  <c i="15" l="1" r="J37"/>
  <c r="J36"/>
  <c i="1" r="AY111"/>
  <c i="15" r="J35"/>
  <c i="1" r="AX111"/>
  <c i="15"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92"/>
  <c r="J17"/>
  <c r="J15"/>
  <c r="E15"/>
  <c r="F117"/>
  <c r="J14"/>
  <c r="J12"/>
  <c r="J89"/>
  <c r="E7"/>
  <c r="E111"/>
  <c i="14" r="J37"/>
  <c r="J36"/>
  <c i="1" r="AY110"/>
  <c i="14" r="J35"/>
  <c i="1" r="AX110"/>
  <c i="14"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6"/>
  <c r="J115"/>
  <c r="F113"/>
  <c r="E111"/>
  <c r="J92"/>
  <c r="J91"/>
  <c r="F89"/>
  <c r="E87"/>
  <c r="J18"/>
  <c r="E18"/>
  <c r="F116"/>
  <c r="J17"/>
  <c r="J15"/>
  <c r="E15"/>
  <c r="F115"/>
  <c r="J14"/>
  <c r="J12"/>
  <c r="J113"/>
  <c r="E7"/>
  <c r="E109"/>
  <c i="13" r="J37"/>
  <c r="J36"/>
  <c i="1" r="AY109"/>
  <c i="13" r="J35"/>
  <c i="1" r="AX109"/>
  <c i="13" r="BI262"/>
  <c r="BH262"/>
  <c r="BG262"/>
  <c r="BF262"/>
  <c r="T262"/>
  <c r="T261"/>
  <c r="R262"/>
  <c r="R261"/>
  <c r="P262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T218"/>
  <c r="R219"/>
  <c r="R218"/>
  <c r="P219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J121"/>
  <c r="J120"/>
  <c r="F118"/>
  <c r="E116"/>
  <c r="J92"/>
  <c r="J91"/>
  <c r="F89"/>
  <c r="E87"/>
  <c r="J18"/>
  <c r="E18"/>
  <c r="F121"/>
  <c r="J17"/>
  <c r="J15"/>
  <c r="E15"/>
  <c r="F120"/>
  <c r="J14"/>
  <c r="J12"/>
  <c r="J118"/>
  <c r="E7"/>
  <c r="E114"/>
  <c i="12" r="J39"/>
  <c r="J38"/>
  <c i="1" r="AY108"/>
  <c i="12" r="J37"/>
  <c i="1" r="AX108"/>
  <c i="12"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4"/>
  <c r="BH234"/>
  <c r="BG234"/>
  <c r="BF234"/>
  <c r="T234"/>
  <c r="R234"/>
  <c r="P234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94"/>
  <c r="J19"/>
  <c r="J17"/>
  <c r="E17"/>
  <c r="F93"/>
  <c r="J16"/>
  <c r="J14"/>
  <c r="J121"/>
  <c r="E7"/>
  <c r="E85"/>
  <c i="11" r="J39"/>
  <c r="J38"/>
  <c i="1" r="AY107"/>
  <c i="11" r="J37"/>
  <c i="1" r="AX107"/>
  <c i="11" r="BI240"/>
  <c r="BH240"/>
  <c r="BG240"/>
  <c r="BF240"/>
  <c r="T240"/>
  <c r="R240"/>
  <c r="P240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10"/>
  <c r="BH210"/>
  <c r="BG210"/>
  <c r="BF210"/>
  <c r="T210"/>
  <c r="R210"/>
  <c r="P210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94"/>
  <c r="J19"/>
  <c r="J17"/>
  <c r="E17"/>
  <c r="F125"/>
  <c r="J16"/>
  <c r="J14"/>
  <c r="J123"/>
  <c r="E7"/>
  <c r="E85"/>
  <c i="10" r="J39"/>
  <c r="J38"/>
  <c i="1" r="AY105"/>
  <c i="10" r="J37"/>
  <c i="1" r="AX105"/>
  <c i="10"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3"/>
  <c r="BH133"/>
  <c r="BG133"/>
  <c r="BF133"/>
  <c r="T133"/>
  <c r="R133"/>
  <c r="P133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94"/>
  <c r="J19"/>
  <c r="J17"/>
  <c r="E17"/>
  <c r="F123"/>
  <c r="J16"/>
  <c r="J14"/>
  <c r="J91"/>
  <c r="E7"/>
  <c r="E85"/>
  <c i="9" r="J39"/>
  <c r="J38"/>
  <c i="1" r="AY104"/>
  <c i="9" r="J37"/>
  <c i="1" r="AX104"/>
  <c i="9"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125"/>
  <c r="J19"/>
  <c r="J17"/>
  <c r="E17"/>
  <c r="F124"/>
  <c r="J16"/>
  <c r="J14"/>
  <c r="J122"/>
  <c r="E7"/>
  <c r="E85"/>
  <c i="8" r="J39"/>
  <c r="J38"/>
  <c i="1" r="AY103"/>
  <c i="8" r="J37"/>
  <c i="1" r="AX103"/>
  <c i="8"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94"/>
  <c r="J19"/>
  <c r="J17"/>
  <c r="E17"/>
  <c r="F123"/>
  <c r="J16"/>
  <c r="J14"/>
  <c r="J91"/>
  <c r="E7"/>
  <c r="E115"/>
  <c i="7" r="J39"/>
  <c r="J38"/>
  <c i="1" r="AY102"/>
  <c i="7" r="J37"/>
  <c i="1" r="AX102"/>
  <c i="7"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J124"/>
  <c r="J123"/>
  <c r="F121"/>
  <c r="E119"/>
  <c r="J94"/>
  <c r="J93"/>
  <c r="F91"/>
  <c r="E89"/>
  <c r="J20"/>
  <c r="E20"/>
  <c r="F124"/>
  <c r="J19"/>
  <c r="J17"/>
  <c r="E17"/>
  <c r="F93"/>
  <c r="J16"/>
  <c r="J14"/>
  <c r="J121"/>
  <c r="E7"/>
  <c r="E115"/>
  <c i="6" r="J39"/>
  <c r="J38"/>
  <c i="1" r="AY100"/>
  <c i="6" r="J37"/>
  <c i="1" r="AX100"/>
  <c i="6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T168"/>
  <c r="T167"/>
  <c r="R169"/>
  <c r="R168"/>
  <c r="R167"/>
  <c r="P169"/>
  <c r="P168"/>
  <c r="P167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3"/>
  <c r="E121"/>
  <c r="J94"/>
  <c r="J93"/>
  <c r="F91"/>
  <c r="E89"/>
  <c r="J20"/>
  <c r="E20"/>
  <c r="F94"/>
  <c r="J19"/>
  <c r="J17"/>
  <c r="E17"/>
  <c r="F125"/>
  <c r="J16"/>
  <c r="J14"/>
  <c r="J123"/>
  <c r="E7"/>
  <c r="E117"/>
  <c i="5" r="J39"/>
  <c r="J38"/>
  <c i="1" r="AY99"/>
  <c i="5" r="J37"/>
  <c i="1" r="AX99"/>
  <c i="5"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19"/>
  <c r="E117"/>
  <c r="J94"/>
  <c r="J93"/>
  <c r="F91"/>
  <c r="E89"/>
  <c r="J20"/>
  <c r="E20"/>
  <c r="F122"/>
  <c r="J19"/>
  <c r="J17"/>
  <c r="E17"/>
  <c r="F121"/>
  <c r="J16"/>
  <c r="J14"/>
  <c r="J91"/>
  <c r="E7"/>
  <c r="E85"/>
  <c i="4" r="J39"/>
  <c r="J38"/>
  <c i="1" r="AY98"/>
  <c i="4" r="J37"/>
  <c i="1" r="AX98"/>
  <c i="4" r="BI210"/>
  <c r="BH210"/>
  <c r="BG210"/>
  <c r="BF210"/>
  <c r="T210"/>
  <c r="T209"/>
  <c r="T208"/>
  <c r="R210"/>
  <c r="R209"/>
  <c r="R208"/>
  <c r="P210"/>
  <c r="P209"/>
  <c r="P208"/>
  <c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94"/>
  <c r="J19"/>
  <c r="J17"/>
  <c r="E17"/>
  <c r="F124"/>
  <c r="J16"/>
  <c r="J14"/>
  <c r="J122"/>
  <c r="E7"/>
  <c r="E116"/>
  <c i="3" r="J39"/>
  <c r="J38"/>
  <c i="1" r="AY97"/>
  <c i="3" r="J37"/>
  <c i="1" r="AX97"/>
  <c i="3" r="BI198"/>
  <c r="BH198"/>
  <c r="BG198"/>
  <c r="BF198"/>
  <c r="T198"/>
  <c r="T197"/>
  <c r="T196"/>
  <c r="R198"/>
  <c r="R197"/>
  <c r="R196"/>
  <c r="P198"/>
  <c r="P197"/>
  <c r="P196"/>
  <c r="BI194"/>
  <c r="BH194"/>
  <c r="BG194"/>
  <c r="BF194"/>
  <c r="T194"/>
  <c r="T193"/>
  <c r="R194"/>
  <c r="R193"/>
  <c r="P194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J125"/>
  <c r="J124"/>
  <c r="F122"/>
  <c r="E120"/>
  <c r="J94"/>
  <c r="J93"/>
  <c r="F91"/>
  <c r="E89"/>
  <c r="J20"/>
  <c r="E20"/>
  <c r="F94"/>
  <c r="J19"/>
  <c r="J17"/>
  <c r="E17"/>
  <c r="F124"/>
  <c r="J16"/>
  <c r="J14"/>
  <c r="J91"/>
  <c r="E7"/>
  <c r="E85"/>
  <c i="2" r="J39"/>
  <c r="J38"/>
  <c i="1" r="AY96"/>
  <c i="2" r="J37"/>
  <c i="1" r="AX96"/>
  <c i="2" r="BI257"/>
  <c r="BH257"/>
  <c r="BG257"/>
  <c r="BF257"/>
  <c r="T257"/>
  <c r="T256"/>
  <c r="T255"/>
  <c r="R257"/>
  <c r="R256"/>
  <c r="R255"/>
  <c r="P257"/>
  <c r="P256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8"/>
  <c r="BH248"/>
  <c r="BG248"/>
  <c r="BF248"/>
  <c r="T248"/>
  <c r="T247"/>
  <c r="R248"/>
  <c r="R247"/>
  <c r="P248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J128"/>
  <c r="J127"/>
  <c r="F125"/>
  <c r="E123"/>
  <c r="J94"/>
  <c r="J93"/>
  <c r="F91"/>
  <c r="E89"/>
  <c r="J20"/>
  <c r="E20"/>
  <c r="F94"/>
  <c r="J19"/>
  <c r="J17"/>
  <c r="E17"/>
  <c r="F93"/>
  <c r="J16"/>
  <c r="J14"/>
  <c r="J91"/>
  <c r="E7"/>
  <c r="E85"/>
  <c i="1" r="L90"/>
  <c r="AM90"/>
  <c r="AM89"/>
  <c r="L89"/>
  <c r="AM87"/>
  <c r="L87"/>
  <c r="L85"/>
  <c r="L84"/>
  <c i="2" r="J240"/>
  <c r="BK237"/>
  <c r="BK231"/>
  <c r="BK225"/>
  <c r="J215"/>
  <c r="J208"/>
  <c r="BK194"/>
  <c r="J181"/>
  <c r="J168"/>
  <c r="J134"/>
  <c r="J253"/>
  <c r="J246"/>
  <c r="J237"/>
  <c r="J232"/>
  <c r="BK224"/>
  <c r="BK219"/>
  <c r="J210"/>
  <c r="BK204"/>
  <c r="BK191"/>
  <c r="J183"/>
  <c r="BK173"/>
  <c r="J162"/>
  <c r="J144"/>
  <c r="J244"/>
  <c r="BK234"/>
  <c r="BK228"/>
  <c r="BK217"/>
  <c r="BK203"/>
  <c r="BK193"/>
  <c r="J185"/>
  <c r="J172"/>
  <c r="BK145"/>
  <c i="1" r="AS106"/>
  <c i="2" r="J233"/>
  <c r="BK213"/>
  <c r="BK201"/>
  <c r="J194"/>
  <c r="J173"/>
  <c r="J152"/>
  <c r="J143"/>
  <c r="BK139"/>
  <c i="3" r="J192"/>
  <c r="J180"/>
  <c r="BK154"/>
  <c r="J146"/>
  <c r="J134"/>
  <c r="BK184"/>
  <c r="BK179"/>
  <c r="J171"/>
  <c r="J164"/>
  <c r="BK159"/>
  <c r="J138"/>
  <c r="BK192"/>
  <c r="BK183"/>
  <c r="BK176"/>
  <c r="BK164"/>
  <c r="BK146"/>
  <c r="J190"/>
  <c r="J184"/>
  <c r="J177"/>
  <c r="BK171"/>
  <c r="BK157"/>
  <c r="J144"/>
  <c r="BK138"/>
  <c i="4" r="J194"/>
  <c r="J187"/>
  <c r="J179"/>
  <c r="J163"/>
  <c r="BK151"/>
  <c r="BK147"/>
  <c r="BK210"/>
  <c r="BK198"/>
  <c r="BK187"/>
  <c r="J178"/>
  <c r="BK169"/>
  <c r="BK142"/>
  <c r="J202"/>
  <c r="J195"/>
  <c r="J186"/>
  <c r="BK179"/>
  <c r="J157"/>
  <c r="J210"/>
  <c r="J198"/>
  <c r="BK192"/>
  <c r="BK185"/>
  <c r="J180"/>
  <c r="J170"/>
  <c r="J147"/>
  <c i="5" r="J152"/>
  <c r="J158"/>
  <c r="BK142"/>
  <c r="BK158"/>
  <c r="BK146"/>
  <c r="J130"/>
  <c i="6" r="BK162"/>
  <c r="BK147"/>
  <c r="BK179"/>
  <c r="BK169"/>
  <c r="BK160"/>
  <c r="BK141"/>
  <c r="J136"/>
  <c r="J178"/>
  <c r="J165"/>
  <c r="J149"/>
  <c r="BK143"/>
  <c i="7" r="BK232"/>
  <c r="BK224"/>
  <c r="BK218"/>
  <c r="BK215"/>
  <c r="BK204"/>
  <c r="BK198"/>
  <c r="BK180"/>
  <c r="J172"/>
  <c r="J169"/>
  <c r="J158"/>
  <c r="J138"/>
  <c r="J205"/>
  <c r="BK196"/>
  <c r="J192"/>
  <c r="BK172"/>
  <c r="BK166"/>
  <c r="BK155"/>
  <c r="BK135"/>
  <c r="J229"/>
  <c r="J221"/>
  <c r="BK205"/>
  <c r="BK192"/>
  <c r="BK189"/>
  <c r="J185"/>
  <c r="BK176"/>
  <c r="J162"/>
  <c r="J151"/>
  <c r="BK141"/>
  <c r="BK233"/>
  <c r="BK221"/>
  <c r="J204"/>
  <c r="BK191"/>
  <c r="BK186"/>
  <c r="J170"/>
  <c r="BK165"/>
  <c r="J160"/>
  <c r="BK154"/>
  <c r="BK145"/>
  <c i="8" r="BK206"/>
  <c r="BK201"/>
  <c r="J190"/>
  <c r="BK179"/>
  <c r="J169"/>
  <c r="BK159"/>
  <c r="J144"/>
  <c r="BK135"/>
  <c r="BK209"/>
  <c r="J196"/>
  <c r="J184"/>
  <c r="J179"/>
  <c r="BK168"/>
  <c r="J160"/>
  <c r="J147"/>
  <c r="BK207"/>
  <c r="BK194"/>
  <c r="BK186"/>
  <c r="BK161"/>
  <c r="J153"/>
  <c r="BK147"/>
  <c r="J207"/>
  <c r="J194"/>
  <c r="BK185"/>
  <c r="J173"/>
  <c r="J163"/>
  <c r="J155"/>
  <c r="J146"/>
  <c r="J130"/>
  <c i="9" r="J244"/>
  <c r="J230"/>
  <c r="J220"/>
  <c r="BK204"/>
  <c r="J195"/>
  <c r="J188"/>
  <c r="BK179"/>
  <c r="J168"/>
  <c r="BK162"/>
  <c r="J157"/>
  <c r="BK147"/>
  <c r="J139"/>
  <c r="BK241"/>
  <c r="BK232"/>
  <c r="BK209"/>
  <c r="BK196"/>
  <c r="BK193"/>
  <c r="BK180"/>
  <c r="BK174"/>
  <c r="BK168"/>
  <c r="J162"/>
  <c r="J154"/>
  <c r="BK137"/>
  <c r="J255"/>
  <c r="BK252"/>
  <c r="J247"/>
  <c r="BK228"/>
  <c r="J216"/>
  <c r="J197"/>
  <c r="BK188"/>
  <c r="J183"/>
  <c r="J172"/>
  <c r="BK164"/>
  <c r="BK160"/>
  <c r="BK150"/>
  <c r="J137"/>
  <c r="BK244"/>
  <c r="J233"/>
  <c r="J222"/>
  <c r="J210"/>
  <c r="BK200"/>
  <c r="J194"/>
  <c r="J171"/>
  <c r="BK161"/>
  <c r="BK156"/>
  <c i="10" r="J275"/>
  <c r="BK259"/>
  <c r="J248"/>
  <c r="J236"/>
  <c r="J231"/>
  <c r="J224"/>
  <c r="BK202"/>
  <c r="BK195"/>
  <c r="BK187"/>
  <c r="BK176"/>
  <c r="J169"/>
  <c r="J164"/>
  <c r="BK133"/>
  <c r="BK270"/>
  <c r="J259"/>
  <c r="J244"/>
  <c r="J238"/>
  <c r="BK227"/>
  <c r="BK213"/>
  <c r="J204"/>
  <c r="BK198"/>
  <c r="BK181"/>
  <c r="J176"/>
  <c r="BK168"/>
  <c r="BK152"/>
  <c r="BK141"/>
  <c r="BK269"/>
  <c r="BK264"/>
  <c r="J255"/>
  <c r="BK238"/>
  <c r="J223"/>
  <c r="J213"/>
  <c r="J201"/>
  <c r="J181"/>
  <c r="J170"/>
  <c r="BK162"/>
  <c r="J154"/>
  <c r="BK144"/>
  <c r="J139"/>
  <c r="BK271"/>
  <c r="BK260"/>
  <c r="J246"/>
  <c r="J232"/>
  <c r="BK223"/>
  <c r="J216"/>
  <c r="J207"/>
  <c r="J195"/>
  <c r="J180"/>
  <c r="J172"/>
  <c r="BK167"/>
  <c r="J162"/>
  <c i="11" r="J227"/>
  <c r="BK211"/>
  <c r="J194"/>
  <c r="J171"/>
  <c r="J161"/>
  <c r="BK140"/>
  <c r="BK234"/>
  <c r="J219"/>
  <c r="BK210"/>
  <c r="BK184"/>
  <c r="BK174"/>
  <c r="J167"/>
  <c r="BK153"/>
  <c r="J132"/>
  <c r="J229"/>
  <c r="BK214"/>
  <c r="BK182"/>
  <c r="BK173"/>
  <c r="J157"/>
  <c r="BK229"/>
  <c r="J205"/>
  <c r="J179"/>
  <c r="J173"/>
  <c r="BK157"/>
  <c r="J153"/>
  <c i="12" r="BK348"/>
  <c r="J332"/>
  <c r="J318"/>
  <c r="BK305"/>
  <c r="J296"/>
  <c r="BK277"/>
  <c r="J266"/>
  <c r="J248"/>
  <c r="J220"/>
  <c r="BK195"/>
  <c r="BK173"/>
  <c r="BK166"/>
  <c r="J139"/>
  <c r="BK342"/>
  <c r="BK330"/>
  <c r="BK323"/>
  <c r="BK308"/>
  <c r="BK288"/>
  <c r="BK257"/>
  <c r="J222"/>
  <c r="BK210"/>
  <c r="BK204"/>
  <c r="BK180"/>
  <c r="J175"/>
  <c r="J164"/>
  <c r="BK347"/>
  <c r="BK338"/>
  <c r="J327"/>
  <c r="J323"/>
  <c r="J320"/>
  <c r="J302"/>
  <c r="BK292"/>
  <c r="J274"/>
  <c r="BK249"/>
  <c r="BK234"/>
  <c r="BK216"/>
  <c r="BK205"/>
  <c r="J200"/>
  <c r="J184"/>
  <c r="BK138"/>
  <c r="BK130"/>
  <c r="J337"/>
  <c r="BK327"/>
  <c r="BK318"/>
  <c r="J298"/>
  <c r="J290"/>
  <c r="BK281"/>
  <c r="BK270"/>
  <c r="J257"/>
  <c r="BK248"/>
  <c r="BK226"/>
  <c r="BK181"/>
  <c r="J169"/>
  <c r="BK141"/>
  <c i="13" r="J251"/>
  <c r="J243"/>
  <c r="J213"/>
  <c r="BK191"/>
  <c r="J182"/>
  <c r="J158"/>
  <c r="BK134"/>
  <c r="J257"/>
  <c r="BK245"/>
  <c r="J219"/>
  <c r="J199"/>
  <c r="J170"/>
  <c r="BK160"/>
  <c r="BK152"/>
  <c r="BK145"/>
  <c r="J134"/>
  <c r="BK249"/>
  <c r="BK230"/>
  <c r="J208"/>
  <c r="BK187"/>
  <c r="J168"/>
  <c r="J163"/>
  <c r="BK143"/>
  <c r="BK257"/>
  <c r="J225"/>
  <c r="BK208"/>
  <c r="BK189"/>
  <c r="J173"/>
  <c r="J143"/>
  <c i="14" r="J122"/>
  <c r="J143"/>
  <c r="J136"/>
  <c r="J133"/>
  <c r="J126"/>
  <c r="BK136"/>
  <c r="BK129"/>
  <c r="J140"/>
  <c r="BK132"/>
  <c i="15" r="BK137"/>
  <c r="BK125"/>
  <c r="J131"/>
  <c r="BK135"/>
  <c r="J135"/>
  <c r="J128"/>
  <c i="2" r="BK244"/>
  <c r="J239"/>
  <c r="J235"/>
  <c r="J224"/>
  <c r="J217"/>
  <c r="J207"/>
  <c r="J204"/>
  <c r="BK192"/>
  <c r="BK180"/>
  <c r="BK162"/>
  <c i="1" r="AS95"/>
  <c i="2" r="BK233"/>
  <c r="J223"/>
  <c r="J213"/>
  <c r="BK207"/>
  <c r="BK198"/>
  <c r="BK181"/>
  <c r="BK170"/>
  <c r="BK150"/>
  <c r="J139"/>
  <c r="BK240"/>
  <c r="BK232"/>
  <c r="BK229"/>
  <c r="BK223"/>
  <c r="BK205"/>
  <c r="J192"/>
  <c r="J187"/>
  <c r="BK175"/>
  <c r="J150"/>
  <c r="J136"/>
  <c i="1" r="AS101"/>
  <c i="2" r="BK241"/>
  <c r="BK216"/>
  <c r="BK202"/>
  <c r="BK196"/>
  <c r="BK183"/>
  <c r="J156"/>
  <c r="BK147"/>
  <c i="3" r="BK191"/>
  <c r="J181"/>
  <c r="J173"/>
  <c r="J167"/>
  <c r="BK144"/>
  <c r="J136"/>
  <c r="J194"/>
  <c r="J185"/>
  <c r="BK177"/>
  <c r="BK173"/>
  <c r="J159"/>
  <c r="BK134"/>
  <c r="J189"/>
  <c r="BK185"/>
  <c r="J182"/>
  <c r="J176"/>
  <c r="J170"/>
  <c r="J154"/>
  <c r="J140"/>
  <c i="4" r="BK174"/>
  <c r="BK154"/>
  <c r="BK134"/>
  <c r="BK201"/>
  <c r="BK197"/>
  <c r="J182"/>
  <c r="BK172"/>
  <c r="J154"/>
  <c r="J201"/>
  <c r="BK194"/>
  <c r="J192"/>
  <c r="BK181"/>
  <c r="J169"/>
  <c r="J137"/>
  <c r="BK204"/>
  <c r="J196"/>
  <c r="BK191"/>
  <c r="BK182"/>
  <c r="J172"/>
  <c r="J151"/>
  <c r="BK140"/>
  <c i="5" r="J156"/>
  <c r="J136"/>
  <c r="BK154"/>
  <c r="J134"/>
  <c r="BK152"/>
  <c r="BK138"/>
  <c i="6" r="J169"/>
  <c r="J140"/>
  <c r="BK173"/>
  <c r="J162"/>
  <c r="J156"/>
  <c r="BK132"/>
  <c i="7" r="BK227"/>
  <c r="BK216"/>
  <c r="BK206"/>
  <c r="BK193"/>
  <c r="J176"/>
  <c r="BK170"/>
  <c r="BK161"/>
  <c r="J155"/>
  <c r="J130"/>
  <c r="J233"/>
  <c r="J225"/>
  <c r="J218"/>
  <c r="J212"/>
  <c r="BK200"/>
  <c r="J193"/>
  <c r="J183"/>
  <c r="BK167"/>
  <c r="BK156"/>
  <c r="J144"/>
  <c r="BK236"/>
  <c r="BK223"/>
  <c r="J215"/>
  <c r="BK203"/>
  <c r="BK190"/>
  <c r="J184"/>
  <c r="J179"/>
  <c r="J164"/>
  <c r="BK152"/>
  <c r="J145"/>
  <c r="J232"/>
  <c r="BK212"/>
  <c r="J196"/>
  <c r="J188"/>
  <c r="BK171"/>
  <c r="J166"/>
  <c r="BK158"/>
  <c r="BK148"/>
  <c r="BK142"/>
  <c r="BK130"/>
  <c i="8" r="J205"/>
  <c r="BK196"/>
  <c r="BK178"/>
  <c r="BK173"/>
  <c r="BK163"/>
  <c r="BK152"/>
  <c r="J141"/>
  <c r="BK132"/>
  <c r="J201"/>
  <c r="BK193"/>
  <c r="J182"/>
  <c r="J178"/>
  <c r="J165"/>
  <c r="J161"/>
  <c r="BK146"/>
  <c r="J209"/>
  <c r="J202"/>
  <c r="J192"/>
  <c r="BK169"/>
  <c r="BK156"/>
  <c r="J152"/>
  <c r="J135"/>
  <c r="BK199"/>
  <c r="BK190"/>
  <c r="J186"/>
  <c r="BK177"/>
  <c r="J168"/>
  <c r="J159"/>
  <c r="J150"/>
  <c r="J132"/>
  <c i="9" r="BK255"/>
  <c r="J232"/>
  <c r="J228"/>
  <c r="BK210"/>
  <c r="BK199"/>
  <c r="J191"/>
  <c r="BK185"/>
  <c r="BK173"/>
  <c r="J163"/>
  <c r="J156"/>
  <c r="J143"/>
  <c r="J254"/>
  <c r="BK247"/>
  <c r="BK235"/>
  <c r="J208"/>
  <c r="BK197"/>
  <c r="BK187"/>
  <c r="BK178"/>
  <c r="J170"/>
  <c r="BK166"/>
  <c r="BK158"/>
  <c r="J147"/>
  <c r="J131"/>
  <c r="BK251"/>
  <c r="J245"/>
  <c r="J231"/>
  <c r="BK227"/>
  <c r="BK219"/>
  <c r="J204"/>
  <c r="BK189"/>
  <c r="J184"/>
  <c r="J173"/>
  <c r="BK167"/>
  <c r="BK163"/>
  <c r="J151"/>
  <c r="BK143"/>
  <c r="J252"/>
  <c r="J227"/>
  <c r="BK216"/>
  <c r="J201"/>
  <c r="BK195"/>
  <c r="J185"/>
  <c r="J166"/>
  <c r="J142"/>
  <c r="BK131"/>
  <c i="10" r="BK267"/>
  <c r="J256"/>
  <c r="BK242"/>
  <c r="BK234"/>
  <c r="J230"/>
  <c r="BK222"/>
  <c r="BK210"/>
  <c r="J198"/>
  <c r="BK185"/>
  <c r="BK179"/>
  <c r="BK171"/>
  <c r="J167"/>
  <c r="BK159"/>
  <c r="J152"/>
  <c r="BK130"/>
  <c r="J269"/>
  <c r="BK248"/>
  <c r="J240"/>
  <c r="J237"/>
  <c r="J219"/>
  <c r="J210"/>
  <c r="J202"/>
  <c r="J189"/>
  <c r="BK177"/>
  <c r="BK169"/>
  <c r="J158"/>
  <c r="J149"/>
  <c r="J133"/>
  <c r="BK262"/>
  <c r="J249"/>
  <c r="J226"/>
  <c r="BK217"/>
  <c r="BK211"/>
  <c r="J192"/>
  <c r="J177"/>
  <c r="J166"/>
  <c r="BK161"/>
  <c r="BK149"/>
  <c r="J146"/>
  <c r="J130"/>
  <c r="BK268"/>
  <c r="BK256"/>
  <c r="BK237"/>
  <c r="BK233"/>
  <c r="BK225"/>
  <c r="J217"/>
  <c r="J211"/>
  <c r="J205"/>
  <c r="J182"/>
  <c r="J175"/>
  <c r="J168"/>
  <c r="J144"/>
  <c i="11" r="J234"/>
  <c r="BK205"/>
  <c r="J182"/>
  <c r="J163"/>
  <c r="BK147"/>
  <c r="BK238"/>
  <c r="BK220"/>
  <c r="J206"/>
  <c r="BK181"/>
  <c r="BK171"/>
  <c r="BK169"/>
  <c r="BK164"/>
  <c r="J140"/>
  <c r="J240"/>
  <c r="BK226"/>
  <c r="BK186"/>
  <c r="J174"/>
  <c r="J159"/>
  <c r="BK227"/>
  <c r="J199"/>
  <c r="BK177"/>
  <c r="BK161"/>
  <c r="J147"/>
  <c i="12" r="J347"/>
  <c r="BK344"/>
  <c r="BK320"/>
  <c r="J308"/>
  <c r="BK298"/>
  <c r="BK284"/>
  <c r="BK271"/>
  <c r="J258"/>
  <c r="J241"/>
  <c r="J224"/>
  <c r="J197"/>
  <c r="J181"/>
  <c r="BK161"/>
  <c r="J138"/>
  <c r="J338"/>
  <c r="J328"/>
  <c r="BK310"/>
  <c r="BK295"/>
  <c r="J275"/>
  <c r="J268"/>
  <c r="J228"/>
  <c r="J216"/>
  <c r="J205"/>
  <c r="J185"/>
  <c r="BK169"/>
  <c r="BK137"/>
  <c r="BK341"/>
  <c r="BK332"/>
  <c r="BK326"/>
  <c r="J314"/>
  <c r="J293"/>
  <c r="J277"/>
  <c r="BK251"/>
  <c r="BK241"/>
  <c r="BK222"/>
  <c r="J204"/>
  <c r="BK197"/>
  <c r="J187"/>
  <c r="J159"/>
  <c r="BK131"/>
  <c r="J342"/>
  <c r="BK337"/>
  <c r="BK328"/>
  <c r="J322"/>
  <c r="BK299"/>
  <c r="BK296"/>
  <c r="J292"/>
  <c r="BK275"/>
  <c r="J263"/>
  <c r="BK250"/>
  <c r="BK245"/>
  <c r="BK218"/>
  <c r="BK198"/>
  <c r="BK178"/>
  <c r="J165"/>
  <c r="BK139"/>
  <c i="13" r="BK262"/>
  <c r="J249"/>
  <c r="BK234"/>
  <c r="BK210"/>
  <c r="J184"/>
  <c r="BK170"/>
  <c r="BK149"/>
  <c r="J127"/>
  <c r="J253"/>
  <c r="BK236"/>
  <c r="J227"/>
  <c r="J204"/>
  <c r="BK168"/>
  <c r="BK158"/>
  <c r="J149"/>
  <c r="J138"/>
  <c r="J132"/>
  <c r="J259"/>
  <c r="J234"/>
  <c r="J210"/>
  <c r="BK201"/>
  <c r="J178"/>
  <c r="J161"/>
  <c r="J145"/>
  <c r="J130"/>
  <c r="BK227"/>
  <c r="BK213"/>
  <c r="J191"/>
  <c r="J180"/>
  <c r="J156"/>
  <c r="BK128"/>
  <c i="14" r="BK138"/>
  <c r="BK131"/>
  <c r="BK126"/>
  <c r="BK152"/>
  <c r="BK142"/>
  <c r="BK135"/>
  <c r="BK130"/>
  <c r="J148"/>
  <c r="BK139"/>
  <c r="J132"/>
  <c r="BK122"/>
  <c r="BK143"/>
  <c r="J128"/>
  <c i="15" r="J132"/>
  <c r="J133"/>
  <c r="J126"/>
  <c r="J137"/>
  <c r="J125"/>
  <c r="BK130"/>
  <c i="2" r="J241"/>
  <c r="BK236"/>
  <c r="J229"/>
  <c r="J219"/>
  <c r="BK211"/>
  <c r="J201"/>
  <c r="BK195"/>
  <c r="BK188"/>
  <c r="BK156"/>
  <c r="J254"/>
  <c r="BK245"/>
  <c r="BK235"/>
  <c r="BK227"/>
  <c r="J218"/>
  <c r="J209"/>
  <c r="J203"/>
  <c r="J196"/>
  <c r="BK185"/>
  <c r="BK172"/>
  <c r="J161"/>
  <c r="J141"/>
  <c r="J245"/>
  <c r="J236"/>
  <c r="BK230"/>
  <c r="BK226"/>
  <c r="J216"/>
  <c r="J202"/>
  <c r="BK189"/>
  <c r="BK178"/>
  <c r="J165"/>
  <c r="J147"/>
  <c r="BK134"/>
  <c r="BK253"/>
  <c r="BK248"/>
  <c r="J226"/>
  <c r="J205"/>
  <c r="J198"/>
  <c r="J189"/>
  <c r="J170"/>
  <c r="BK154"/>
  <c r="J145"/>
  <c r="BK144"/>
  <c r="BK141"/>
  <c i="3" r="BK194"/>
  <c r="BK189"/>
  <c r="BK160"/>
  <c r="J148"/>
  <c r="BK136"/>
  <c r="BK190"/>
  <c r="J175"/>
  <c r="J160"/>
  <c r="BK142"/>
  <c r="BK198"/>
  <c r="BK186"/>
  <c r="BK180"/>
  <c r="BK175"/>
  <c r="BK170"/>
  <c r="BK148"/>
  <c r="J191"/>
  <c r="J186"/>
  <c r="BK181"/>
  <c r="BK174"/>
  <c r="BK161"/>
  <c r="BK150"/>
  <c r="J139"/>
  <c i="4" r="BK203"/>
  <c r="J191"/>
  <c r="J181"/>
  <c r="BK160"/>
  <c r="BK149"/>
  <c r="BK145"/>
  <c r="BK206"/>
  <c r="BK199"/>
  <c r="J188"/>
  <c r="BK186"/>
  <c r="J173"/>
  <c r="BK166"/>
  <c r="BK148"/>
  <c r="J203"/>
  <c r="J199"/>
  <c r="J190"/>
  <c r="BK188"/>
  <c r="BK180"/>
  <c r="J166"/>
  <c r="J140"/>
  <c r="J206"/>
  <c r="J197"/>
  <c r="J189"/>
  <c r="J183"/>
  <c r="J176"/>
  <c r="J149"/>
  <c r="BK137"/>
  <c i="5" r="BK149"/>
  <c r="J146"/>
  <c r="J138"/>
  <c r="BK134"/>
  <c r="BK130"/>
  <c r="J128"/>
  <c r="J160"/>
  <c r="BK159"/>
  <c r="J157"/>
  <c r="BK156"/>
  <c r="J154"/>
  <c r="J144"/>
  <c r="J140"/>
  <c r="J162"/>
  <c r="BK140"/>
  <c r="BK162"/>
  <c r="J149"/>
  <c r="BK136"/>
  <c i="6" r="BK174"/>
  <c r="BK153"/>
  <c r="BK134"/>
  <c r="BK163"/>
  <c r="J159"/>
  <c r="BK136"/>
  <c r="J179"/>
  <c r="BK178"/>
  <c r="J177"/>
  <c r="J173"/>
  <c r="BK172"/>
  <c r="J163"/>
  <c r="BK159"/>
  <c r="BK151"/>
  <c r="J143"/>
  <c r="BK138"/>
  <c r="J132"/>
  <c r="BK177"/>
  <c r="BK156"/>
  <c r="J147"/>
  <c r="BK140"/>
  <c i="7" r="BK235"/>
  <c r="BK217"/>
  <c r="BK210"/>
  <c r="J203"/>
  <c r="BK185"/>
  <c r="J175"/>
  <c r="J165"/>
  <c r="BK159"/>
  <c r="BK132"/>
  <c r="J236"/>
  <c r="BK229"/>
  <c r="J223"/>
  <c r="BK208"/>
  <c r="BK197"/>
  <c r="BK179"/>
  <c r="J159"/>
  <c r="BK151"/>
  <c r="BK138"/>
  <c r="BK231"/>
  <c r="J222"/>
  <c r="J208"/>
  <c r="BK201"/>
  <c r="J191"/>
  <c r="J187"/>
  <c r="J180"/>
  <c r="J167"/>
  <c r="J157"/>
  <c r="J148"/>
  <c r="J135"/>
  <c r="J227"/>
  <c r="J210"/>
  <c r="BK195"/>
  <c r="BK187"/>
  <c r="BK169"/>
  <c r="BK164"/>
  <c r="J156"/>
  <c r="BK147"/>
  <c r="J141"/>
  <c i="8" r="J206"/>
  <c r="J199"/>
  <c r="J188"/>
  <c r="J177"/>
  <c r="J166"/>
  <c r="BK155"/>
  <c r="BK151"/>
  <c r="J140"/>
  <c r="BK134"/>
  <c r="BK205"/>
  <c r="BK197"/>
  <c r="J185"/>
  <c r="BK180"/>
  <c r="BK166"/>
  <c r="J162"/>
  <c r="BK157"/>
  <c r="BK144"/>
  <c r="BK141"/>
  <c r="J193"/>
  <c r="BK184"/>
  <c r="BK162"/>
  <c r="J154"/>
  <c r="BK150"/>
  <c r="J134"/>
  <c r="J198"/>
  <c r="BK188"/>
  <c r="BK182"/>
  <c r="J172"/>
  <c r="BK160"/>
  <c r="BK153"/>
  <c i="9" r="BK256"/>
  <c r="BK239"/>
  <c r="BK231"/>
  <c r="BK222"/>
  <c r="BK207"/>
  <c r="J200"/>
  <c r="J192"/>
  <c r="BK184"/>
  <c r="BK175"/>
  <c r="BK170"/>
  <c r="J160"/>
  <c r="J148"/>
  <c r="BK142"/>
  <c r="BK249"/>
  <c r="J237"/>
  <c r="J223"/>
  <c r="J207"/>
  <c r="BK194"/>
  <c r="BK182"/>
  <c r="BK172"/>
  <c r="J167"/>
  <c r="BK159"/>
  <c r="BK139"/>
  <c r="BK254"/>
  <c r="J249"/>
  <c r="BK237"/>
  <c r="BK230"/>
  <c r="BK226"/>
  <c r="J202"/>
  <c r="BK191"/>
  <c r="J187"/>
  <c r="J182"/>
  <c r="BK171"/>
  <c r="J161"/>
  <c r="BK154"/>
  <c r="BK145"/>
  <c r="J256"/>
  <c r="J243"/>
  <c r="BK223"/>
  <c r="BK214"/>
  <c r="J209"/>
  <c r="J199"/>
  <c r="BK192"/>
  <c r="J178"/>
  <c r="J150"/>
  <c i="10" r="J271"/>
  <c r="J262"/>
  <c r="BK249"/>
  <c r="BK240"/>
  <c r="BK232"/>
  <c r="J227"/>
  <c r="BK214"/>
  <c r="BK199"/>
  <c r="BK194"/>
  <c r="BK184"/>
  <c r="J178"/>
  <c r="BK170"/>
  <c r="BK166"/>
  <c r="BK154"/>
  <c r="BK138"/>
  <c r="J276"/>
  <c r="J264"/>
  <c r="BK250"/>
  <c r="J242"/>
  <c r="J228"/>
  <c r="J214"/>
  <c r="BK205"/>
  <c r="J187"/>
  <c r="BK180"/>
  <c r="BK172"/>
  <c r="BK164"/>
  <c r="BK151"/>
  <c r="J138"/>
  <c r="J268"/>
  <c r="J260"/>
  <c r="J239"/>
  <c r="BK224"/>
  <c r="BK216"/>
  <c r="BK207"/>
  <c r="J184"/>
  <c r="J174"/>
  <c r="BK163"/>
  <c r="BK158"/>
  <c r="J141"/>
  <c r="BK275"/>
  <c r="J265"/>
  <c r="BK255"/>
  <c r="BK236"/>
  <c r="BK230"/>
  <c r="J222"/>
  <c r="BK215"/>
  <c r="J208"/>
  <c r="BK189"/>
  <c r="J179"/>
  <c r="BK174"/>
  <c r="J163"/>
  <c r="J151"/>
  <c i="11" r="J238"/>
  <c r="BK219"/>
  <c r="BK199"/>
  <c r="J170"/>
  <c r="BK149"/>
  <c r="BK132"/>
  <c r="BK230"/>
  <c r="J211"/>
  <c r="J186"/>
  <c r="J176"/>
  <c r="BK165"/>
  <c r="BK151"/>
  <c r="BK135"/>
  <c r="J230"/>
  <c r="J222"/>
  <c r="BK206"/>
  <c r="J184"/>
  <c r="J169"/>
  <c r="J151"/>
  <c r="J232"/>
  <c r="J210"/>
  <c r="BK189"/>
  <c r="BK176"/>
  <c r="BK163"/>
  <c i="12" r="BK302"/>
  <c r="BK279"/>
  <c r="J270"/>
  <c r="J254"/>
  <c r="J234"/>
  <c r="J213"/>
  <c r="BK187"/>
  <c r="J171"/>
  <c r="J141"/>
  <c r="J131"/>
  <c r="J333"/>
  <c r="BK314"/>
  <c r="BK297"/>
  <c r="J281"/>
  <c r="J271"/>
  <c r="BK247"/>
  <c r="BK220"/>
  <c r="J209"/>
  <c r="J202"/>
  <c r="J178"/>
  <c r="J173"/>
  <c r="J167"/>
  <c r="BK134"/>
  <c r="J344"/>
  <c r="BK331"/>
  <c r="BK322"/>
  <c r="J305"/>
  <c r="J295"/>
  <c r="BK290"/>
  <c r="BK266"/>
  <c r="J250"/>
  <c r="BK224"/>
  <c r="BK213"/>
  <c r="BK202"/>
  <c r="BK193"/>
  <c r="J176"/>
  <c r="BK133"/>
  <c r="J348"/>
  <c r="J339"/>
  <c r="J331"/>
  <c r="J326"/>
  <c r="BK316"/>
  <c r="BK294"/>
  <c r="J288"/>
  <c r="J279"/>
  <c r="BK258"/>
  <c r="J249"/>
  <c r="BK243"/>
  <c r="BK200"/>
  <c r="J180"/>
  <c r="BK167"/>
  <c r="J161"/>
  <c r="J130"/>
  <c i="13" r="J255"/>
  <c r="BK215"/>
  <c r="J195"/>
  <c r="J187"/>
  <c r="J166"/>
  <c r="J141"/>
  <c r="BK255"/>
  <c r="BK239"/>
  <c r="J230"/>
  <c r="BK206"/>
  <c r="BK173"/>
  <c r="BK161"/>
  <c r="BK154"/>
  <c r="BK147"/>
  <c r="J128"/>
  <c r="BK253"/>
  <c r="BK243"/>
  <c r="BK232"/>
  <c r="BK204"/>
  <c r="BK180"/>
  <c r="BK166"/>
  <c r="J154"/>
  <c r="BK141"/>
  <c r="BK259"/>
  <c r="J236"/>
  <c r="BK219"/>
  <c r="BK195"/>
  <c r="BK182"/>
  <c r="BK164"/>
  <c r="BK138"/>
  <c i="14" r="J142"/>
  <c r="J129"/>
  <c r="BK123"/>
  <c r="BK145"/>
  <c r="J137"/>
  <c r="J131"/>
  <c r="J146"/>
  <c r="BK137"/>
  <c r="J130"/>
  <c r="J152"/>
  <c r="J134"/>
  <c i="15" r="J129"/>
  <c r="BK132"/>
  <c r="BK124"/>
  <c r="J138"/>
  <c r="BK138"/>
  <c r="BK129"/>
  <c i="2" r="BK254"/>
  <c r="BK238"/>
  <c r="J228"/>
  <c r="BK218"/>
  <c r="BK210"/>
  <c r="J197"/>
  <c r="J193"/>
  <c r="J175"/>
  <c r="BK161"/>
  <c r="J257"/>
  <c r="BK252"/>
  <c r="BK239"/>
  <c r="J234"/>
  <c r="J225"/>
  <c r="J221"/>
  <c r="BK215"/>
  <c r="BK208"/>
  <c r="J200"/>
  <c r="BK187"/>
  <c r="J178"/>
  <c r="BK168"/>
  <c r="BK152"/>
  <c r="J248"/>
  <c r="J238"/>
  <c r="J231"/>
  <c r="J227"/>
  <c r="BK221"/>
  <c r="J211"/>
  <c r="BK197"/>
  <c r="J191"/>
  <c r="J180"/>
  <c r="J154"/>
  <c r="BK143"/>
  <c r="BK257"/>
  <c r="J252"/>
  <c r="BK246"/>
  <c r="J230"/>
  <c r="BK209"/>
  <c r="BK200"/>
  <c r="J195"/>
  <c r="J188"/>
  <c r="BK165"/>
  <c r="BK136"/>
  <c i="3" r="J179"/>
  <c r="J152"/>
  <c r="BK140"/>
  <c r="J131"/>
  <c r="BK182"/>
  <c r="BK168"/>
  <c r="J161"/>
  <c r="J150"/>
  <c r="BK139"/>
  <c r="J198"/>
  <c r="BK187"/>
  <c r="J178"/>
  <c r="J174"/>
  <c r="J168"/>
  <c r="J157"/>
  <c r="BK131"/>
  <c r="J187"/>
  <c r="J183"/>
  <c r="BK178"/>
  <c r="BK167"/>
  <c r="BK152"/>
  <c r="J142"/>
  <c i="4" r="J204"/>
  <c r="BK196"/>
  <c r="BK190"/>
  <c r="BK184"/>
  <c r="BK176"/>
  <c r="BK157"/>
  <c r="J148"/>
  <c r="J131"/>
  <c r="J200"/>
  <c r="BK195"/>
  <c r="BK183"/>
  <c r="J174"/>
  <c r="BK170"/>
  <c r="BK163"/>
  <c r="BK131"/>
  <c r="BK200"/>
  <c r="BK193"/>
  <c r="BK189"/>
  <c r="J185"/>
  <c r="BK173"/>
  <c r="J142"/>
  <c r="J134"/>
  <c r="BK202"/>
  <c r="J193"/>
  <c r="J184"/>
  <c r="BK178"/>
  <c r="J160"/>
  <c r="J145"/>
  <c i="5" r="J159"/>
  <c r="J132"/>
  <c r="BK160"/>
  <c r="BK144"/>
  <c r="BK132"/>
  <c r="BK157"/>
  <c r="J142"/>
  <c r="BK128"/>
  <c i="6" r="J161"/>
  <c r="J138"/>
  <c r="J172"/>
  <c r="BK161"/>
  <c r="BK149"/>
  <c r="BK175"/>
  <c r="J174"/>
  <c r="BK165"/>
  <c r="J160"/>
  <c r="J153"/>
  <c r="BK145"/>
  <c r="J141"/>
  <c r="J134"/>
  <c r="J175"/>
  <c r="J151"/>
  <c r="J145"/>
  <c i="7" r="J237"/>
  <c r="BK225"/>
  <c r="BK222"/>
  <c r="J213"/>
  <c r="J200"/>
  <c r="J186"/>
  <c r="J171"/>
  <c r="J163"/>
  <c r="BK160"/>
  <c r="J147"/>
  <c r="BK237"/>
  <c r="J231"/>
  <c r="J224"/>
  <c r="J217"/>
  <c r="J201"/>
  <c r="J195"/>
  <c r="J190"/>
  <c r="BK168"/>
  <c r="BK162"/>
  <c r="J154"/>
  <c r="J136"/>
  <c r="J235"/>
  <c r="J216"/>
  <c r="J206"/>
  <c r="J198"/>
  <c r="BK188"/>
  <c r="BK183"/>
  <c r="BK175"/>
  <c r="J161"/>
  <c r="J142"/>
  <c r="J132"/>
  <c r="BK213"/>
  <c r="J197"/>
  <c r="J189"/>
  <c r="BK184"/>
  <c r="J168"/>
  <c r="BK163"/>
  <c r="BK157"/>
  <c r="J152"/>
  <c r="BK144"/>
  <c r="BK136"/>
  <c i="8" r="BK202"/>
  <c r="BK198"/>
  <c r="J180"/>
  <c r="J176"/>
  <c r="BK165"/>
  <c r="BK154"/>
  <c r="J143"/>
  <c r="BK137"/>
  <c r="BK130"/>
  <c r="J204"/>
  <c r="BK192"/>
  <c r="BK183"/>
  <c r="BK172"/>
  <c r="J164"/>
  <c r="J158"/>
  <c r="J156"/>
  <c r="BK143"/>
  <c r="BK204"/>
  <c r="BK187"/>
  <c r="J183"/>
  <c r="J157"/>
  <c r="J151"/>
  <c r="J137"/>
  <c r="J197"/>
  <c r="J187"/>
  <c r="BK176"/>
  <c r="BK164"/>
  <c r="BK158"/>
  <c r="BK140"/>
  <c i="9" r="BK245"/>
  <c r="BK233"/>
  <c r="BK229"/>
  <c r="J214"/>
  <c r="BK202"/>
  <c r="J193"/>
  <c r="BK190"/>
  <c r="BK183"/>
  <c r="J174"/>
  <c r="BK165"/>
  <c r="J159"/>
  <c r="J145"/>
  <c r="J133"/>
  <c r="J253"/>
  <c r="J239"/>
  <c r="J219"/>
  <c r="BK201"/>
  <c r="J189"/>
  <c r="J179"/>
  <c r="J169"/>
  <c r="J164"/>
  <c r="BK151"/>
  <c r="BK133"/>
  <c r="BK253"/>
  <c r="BK243"/>
  <c r="J235"/>
  <c r="J229"/>
  <c r="BK220"/>
  <c r="J212"/>
  <c r="J190"/>
  <c r="J186"/>
  <c r="J180"/>
  <c r="BK169"/>
  <c r="J165"/>
  <c r="BK157"/>
  <c r="BK148"/>
  <c r="BK136"/>
  <c r="J251"/>
  <c r="J241"/>
  <c r="J226"/>
  <c r="BK212"/>
  <c r="BK208"/>
  <c r="J196"/>
  <c r="BK186"/>
  <c r="J175"/>
  <c r="J158"/>
  <c r="J136"/>
  <c i="10" r="J270"/>
  <c r="J257"/>
  <c r="BK254"/>
  <c r="BK244"/>
  <c r="J233"/>
  <c r="BK226"/>
  <c r="BK220"/>
  <c r="BK201"/>
  <c r="BK192"/>
  <c r="BK182"/>
  <c r="J173"/>
  <c r="J165"/>
  <c r="J155"/>
  <c r="BK146"/>
  <c r="BK276"/>
  <c r="BK265"/>
  <c r="BK246"/>
  <c r="BK239"/>
  <c r="BK231"/>
  <c r="J215"/>
  <c r="BK208"/>
  <c r="J199"/>
  <c r="J185"/>
  <c r="BK175"/>
  <c r="BK165"/>
  <c r="BK155"/>
  <c r="J148"/>
  <c r="BK273"/>
  <c r="J267"/>
  <c r="J254"/>
  <c r="J225"/>
  <c r="J220"/>
  <c r="BK212"/>
  <c r="J194"/>
  <c r="J183"/>
  <c r="BK173"/>
  <c r="J159"/>
  <c r="BK148"/>
  <c r="BK139"/>
  <c r="J273"/>
  <c r="BK257"/>
  <c r="J250"/>
  <c r="J234"/>
  <c r="BK228"/>
  <c r="BK219"/>
  <c r="J212"/>
  <c r="BK204"/>
  <c r="BK183"/>
  <c r="BK178"/>
  <c r="J171"/>
  <c r="J161"/>
  <c i="11" r="BK240"/>
  <c r="J226"/>
  <c r="J202"/>
  <c r="J177"/>
  <c r="J164"/>
  <c r="BK155"/>
  <c r="J135"/>
  <c r="BK233"/>
  <c r="J214"/>
  <c r="BK202"/>
  <c r="BK179"/>
  <c r="BK170"/>
  <c r="BK159"/>
  <c r="J149"/>
  <c r="BK232"/>
  <c r="J220"/>
  <c r="J189"/>
  <c r="J181"/>
  <c r="J165"/>
  <c r="J233"/>
  <c r="BK222"/>
  <c r="BK194"/>
  <c r="BK167"/>
  <c r="J155"/>
  <c i="12" r="BK349"/>
  <c r="J345"/>
  <c r="J324"/>
  <c r="J310"/>
  <c r="J303"/>
  <c r="J297"/>
  <c r="BK272"/>
  <c r="BK263"/>
  <c r="J251"/>
  <c r="BK228"/>
  <c r="J210"/>
  <c r="BK184"/>
  <c r="BK164"/>
  <c r="J137"/>
  <c r="BK339"/>
  <c r="J335"/>
  <c r="BK325"/>
  <c r="J299"/>
  <c r="BK289"/>
  <c r="BK274"/>
  <c r="J245"/>
  <c r="J218"/>
  <c r="BK207"/>
  <c r="J198"/>
  <c r="BK176"/>
  <c r="BK171"/>
  <c r="BK159"/>
  <c r="BK345"/>
  <c r="BK335"/>
  <c r="J330"/>
  <c r="BK324"/>
  <c r="J316"/>
  <c r="J294"/>
  <c r="J289"/>
  <c r="J272"/>
  <c r="J243"/>
  <c r="J226"/>
  <c r="J207"/>
  <c r="J195"/>
  <c r="BK185"/>
  <c r="BK165"/>
  <c r="J134"/>
  <c r="J349"/>
  <c r="J341"/>
  <c r="BK333"/>
  <c r="J325"/>
  <c r="BK303"/>
  <c r="BK293"/>
  <c r="J284"/>
  <c r="BK268"/>
  <c r="BK254"/>
  <c r="J247"/>
  <c r="BK209"/>
  <c r="J193"/>
  <c r="BK175"/>
  <c r="J166"/>
  <c r="J133"/>
  <c i="13" r="J262"/>
  <c r="J247"/>
  <c r="BK225"/>
  <c r="J206"/>
  <c r="J189"/>
  <c r="J175"/>
  <c r="J152"/>
  <c r="BK132"/>
  <c r="BK247"/>
  <c r="J232"/>
  <c r="J215"/>
  <c r="BK178"/>
  <c r="J164"/>
  <c r="BK156"/>
  <c r="J136"/>
  <c r="BK127"/>
  <c r="BK251"/>
  <c r="J239"/>
  <c r="BK222"/>
  <c r="BK199"/>
  <c r="BK175"/>
  <c r="J160"/>
  <c r="J147"/>
  <c r="BK136"/>
  <c r="J245"/>
  <c r="J222"/>
  <c r="J201"/>
  <c r="BK184"/>
  <c r="BK163"/>
  <c r="BK130"/>
  <c i="14" r="J139"/>
  <c r="J135"/>
  <c r="BK125"/>
  <c r="BK146"/>
  <c r="BK140"/>
  <c r="BK134"/>
  <c r="BK128"/>
  <c r="J145"/>
  <c r="BK133"/>
  <c r="J123"/>
  <c r="BK148"/>
  <c r="J138"/>
  <c r="J125"/>
  <c i="15" r="BK131"/>
  <c r="J124"/>
  <c r="BK128"/>
  <c r="J130"/>
  <c r="BK133"/>
  <c r="BK126"/>
  <c i="2" l="1" r="P133"/>
  <c r="BK167"/>
  <c r="J167"/>
  <c r="J102"/>
  <c r="R177"/>
  <c r="T251"/>
  <c r="T250"/>
  <c i="3" r="BK130"/>
  <c r="BK156"/>
  <c r="J156"/>
  <c r="J101"/>
  <c r="P166"/>
  <c i="4" r="T130"/>
  <c r="R159"/>
  <c r="R168"/>
  <c i="5" r="P127"/>
  <c r="BK151"/>
  <c r="J151"/>
  <c r="J102"/>
  <c i="6" r="BK131"/>
  <c r="J131"/>
  <c r="J100"/>
  <c r="BK158"/>
  <c r="J158"/>
  <c r="J102"/>
  <c r="BK171"/>
  <c r="J171"/>
  <c r="J107"/>
  <c i="7" r="R129"/>
  <c r="R140"/>
  <c r="R143"/>
  <c r="R150"/>
  <c r="P194"/>
  <c i="8" r="P129"/>
  <c r="R139"/>
  <c r="P142"/>
  <c r="P149"/>
  <c r="T181"/>
  <c i="9" r="T130"/>
  <c r="T141"/>
  <c r="BK146"/>
  <c r="J146"/>
  <c r="J103"/>
  <c r="R153"/>
  <c r="T198"/>
  <c i="10" r="R129"/>
  <c r="R143"/>
  <c r="R150"/>
  <c r="R157"/>
  <c r="T229"/>
  <c i="11" r="R131"/>
  <c r="T175"/>
  <c r="P188"/>
  <c r="P218"/>
  <c r="P225"/>
  <c r="P231"/>
  <c r="T237"/>
  <c r="T236"/>
  <c i="12" r="P129"/>
  <c r="BK203"/>
  <c r="J203"/>
  <c r="J101"/>
  <c r="BK221"/>
  <c r="J221"/>
  <c r="J102"/>
  <c r="P287"/>
  <c r="T336"/>
  <c r="R346"/>
  <c i="13" r="R126"/>
  <c r="R125"/>
  <c r="R124"/>
  <c r="R221"/>
  <c r="R242"/>
  <c r="R248"/>
  <c r="R256"/>
  <c i="14" r="BK121"/>
  <c r="J121"/>
  <c r="J98"/>
  <c r="R121"/>
  <c r="R120"/>
  <c r="R119"/>
  <c r="T121"/>
  <c r="T120"/>
  <c r="T119"/>
  <c i="2" r="T133"/>
  <c r="T167"/>
  <c r="T177"/>
  <c r="BK251"/>
  <c r="J251"/>
  <c r="J107"/>
  <c i="3" r="R130"/>
  <c r="P156"/>
  <c r="R166"/>
  <c i="4" r="R130"/>
  <c r="R129"/>
  <c r="R128"/>
  <c r="P159"/>
  <c r="P168"/>
  <c i="5" r="BK127"/>
  <c r="J127"/>
  <c r="J100"/>
  <c r="T151"/>
  <c i="6" r="R131"/>
  <c r="R130"/>
  <c r="R158"/>
  <c r="T171"/>
  <c r="T170"/>
  <c i="7" r="P129"/>
  <c r="P128"/>
  <c r="P140"/>
  <c r="P143"/>
  <c r="P150"/>
  <c r="P149"/>
  <c r="P127"/>
  <c i="1" r="AU102"/>
  <c i="7" r="R194"/>
  <c i="8" r="T129"/>
  <c r="T139"/>
  <c r="T142"/>
  <c r="T149"/>
  <c r="T148"/>
  <c r="BK181"/>
  <c r="J181"/>
  <c r="J105"/>
  <c i="9" r="P130"/>
  <c r="BK141"/>
  <c r="J141"/>
  <c r="J101"/>
  <c r="R146"/>
  <c r="BK153"/>
  <c r="J153"/>
  <c r="J105"/>
  <c r="P198"/>
  <c i="10" r="P129"/>
  <c r="BK143"/>
  <c r="J143"/>
  <c r="J101"/>
  <c r="P150"/>
  <c r="P157"/>
  <c r="R229"/>
  <c i="11" r="BK131"/>
  <c r="J131"/>
  <c r="J100"/>
  <c r="BK175"/>
  <c r="J175"/>
  <c r="J101"/>
  <c r="BK188"/>
  <c r="J188"/>
  <c r="J102"/>
  <c r="BK218"/>
  <c r="J218"/>
  <c r="J103"/>
  <c r="R218"/>
  <c r="R225"/>
  <c r="R231"/>
  <c r="BK237"/>
  <c r="J237"/>
  <c r="J107"/>
  <c i="12" r="T129"/>
  <c r="T203"/>
  <c r="R221"/>
  <c r="T287"/>
  <c r="R336"/>
  <c r="BK346"/>
  <c r="J346"/>
  <c r="J105"/>
  <c i="13" r="BK126"/>
  <c r="BK221"/>
  <c r="J221"/>
  <c r="J100"/>
  <c r="BK242"/>
  <c r="J242"/>
  <c r="J101"/>
  <c r="T242"/>
  <c r="T248"/>
  <c r="T256"/>
  <c i="14" r="P121"/>
  <c r="P120"/>
  <c r="P119"/>
  <c i="1" r="AU110"/>
  <c i="15" r="BK127"/>
  <c r="J127"/>
  <c r="J99"/>
  <c r="R127"/>
  <c r="P136"/>
  <c i="2" r="BK133"/>
  <c r="P167"/>
  <c r="P177"/>
  <c r="P251"/>
  <c r="P250"/>
  <c i="3" r="P130"/>
  <c r="P129"/>
  <c r="P128"/>
  <c i="1" r="AU97"/>
  <c i="3" r="R156"/>
  <c r="T166"/>
  <c i="4" r="BK130"/>
  <c r="T159"/>
  <c r="T168"/>
  <c i="5" r="T127"/>
  <c r="T126"/>
  <c r="T125"/>
  <c r="P151"/>
  <c i="6" r="T131"/>
  <c r="T130"/>
  <c r="T129"/>
  <c r="T158"/>
  <c r="R171"/>
  <c r="R170"/>
  <c r="R129"/>
  <c i="7" r="BK129"/>
  <c r="J129"/>
  <c r="J100"/>
  <c r="BK140"/>
  <c r="J140"/>
  <c r="J101"/>
  <c r="BK143"/>
  <c r="J143"/>
  <c r="J102"/>
  <c r="T150"/>
  <c r="BK194"/>
  <c r="J194"/>
  <c r="J105"/>
  <c i="8" r="R129"/>
  <c r="BK139"/>
  <c r="J139"/>
  <c r="J101"/>
  <c r="BK142"/>
  <c r="J142"/>
  <c r="J102"/>
  <c r="R149"/>
  <c r="R148"/>
  <c r="R181"/>
  <c i="9" r="R130"/>
  <c r="R141"/>
  <c r="P146"/>
  <c r="P153"/>
  <c r="P152"/>
  <c r="R198"/>
  <c i="10" r="T129"/>
  <c r="T143"/>
  <c r="T150"/>
  <c r="BK157"/>
  <c r="P229"/>
  <c i="11" r="P131"/>
  <c r="P130"/>
  <c r="P175"/>
  <c r="R188"/>
  <c r="T218"/>
  <c r="T225"/>
  <c r="T231"/>
  <c r="P237"/>
  <c r="P236"/>
  <c i="12" r="BK129"/>
  <c r="P203"/>
  <c r="T221"/>
  <c r="R287"/>
  <c r="BK336"/>
  <c r="J336"/>
  <c r="J104"/>
  <c r="T346"/>
  <c i="13" r="T126"/>
  <c r="T125"/>
  <c r="T124"/>
  <c r="T221"/>
  <c r="BK248"/>
  <c r="J248"/>
  <c r="J102"/>
  <c r="BK256"/>
  <c r="J256"/>
  <c r="J103"/>
  <c i="15" r="BK123"/>
  <c r="T123"/>
  <c r="P127"/>
  <c r="BK136"/>
  <c r="J136"/>
  <c r="J101"/>
  <c r="R136"/>
  <c i="2" r="R133"/>
  <c r="R132"/>
  <c r="R167"/>
  <c r="BK177"/>
  <c r="J177"/>
  <c r="J104"/>
  <c r="R251"/>
  <c r="R250"/>
  <c i="3" r="T130"/>
  <c r="T129"/>
  <c r="T128"/>
  <c r="T156"/>
  <c r="BK166"/>
  <c r="J166"/>
  <c r="J103"/>
  <c i="4" r="P130"/>
  <c r="P129"/>
  <c r="P128"/>
  <c i="1" r="AU98"/>
  <c i="4" r="BK159"/>
  <c r="J159"/>
  <c r="J101"/>
  <c r="BK168"/>
  <c r="J168"/>
  <c r="J103"/>
  <c i="5" r="R127"/>
  <c r="R126"/>
  <c r="R125"/>
  <c r="R151"/>
  <c i="6" r="P131"/>
  <c r="P130"/>
  <c r="P129"/>
  <c i="1" r="AU100"/>
  <c i="6" r="P158"/>
  <c r="P171"/>
  <c r="P170"/>
  <c i="7" r="T129"/>
  <c r="T128"/>
  <c r="T140"/>
  <c r="T143"/>
  <c r="BK150"/>
  <c r="J150"/>
  <c r="J104"/>
  <c r="T194"/>
  <c i="8" r="BK129"/>
  <c r="BK128"/>
  <c r="J128"/>
  <c r="J99"/>
  <c r="P139"/>
  <c r="R142"/>
  <c r="BK149"/>
  <c r="BK148"/>
  <c r="J148"/>
  <c r="J103"/>
  <c r="P181"/>
  <c i="9" r="BK130"/>
  <c r="J130"/>
  <c r="J100"/>
  <c r="P141"/>
  <c r="T146"/>
  <c r="T153"/>
  <c r="T152"/>
  <c r="BK198"/>
  <c r="J198"/>
  <c r="J106"/>
  <c i="10" r="BK129"/>
  <c r="J129"/>
  <c r="J100"/>
  <c r="P143"/>
  <c r="BK150"/>
  <c r="J150"/>
  <c r="J102"/>
  <c r="T157"/>
  <c r="T156"/>
  <c r="BK229"/>
  <c r="J229"/>
  <c r="J105"/>
  <c i="11" r="T131"/>
  <c r="R175"/>
  <c r="T188"/>
  <c r="BK225"/>
  <c r="J225"/>
  <c r="J104"/>
  <c r="BK231"/>
  <c r="J231"/>
  <c r="J105"/>
  <c r="R237"/>
  <c r="R236"/>
  <c i="12" r="R129"/>
  <c r="R128"/>
  <c r="R127"/>
  <c r="R203"/>
  <c r="P221"/>
  <c r="BK287"/>
  <c r="J287"/>
  <c r="J103"/>
  <c r="P336"/>
  <c r="P346"/>
  <c i="13" r="P126"/>
  <c r="P125"/>
  <c r="P124"/>
  <c i="1" r="AU109"/>
  <c i="13" r="P221"/>
  <c r="P242"/>
  <c r="P248"/>
  <c r="P256"/>
  <c i="15" r="P123"/>
  <c r="P122"/>
  <c r="P121"/>
  <c i="1" r="AU111"/>
  <c i="15" r="R123"/>
  <c r="R122"/>
  <c r="R121"/>
  <c r="T127"/>
  <c r="T136"/>
  <c i="2" r="BK164"/>
  <c r="J164"/>
  <c r="J101"/>
  <c r="BK174"/>
  <c r="J174"/>
  <c r="J103"/>
  <c i="3" r="BK163"/>
  <c r="J163"/>
  <c r="J102"/>
  <c r="BK197"/>
  <c r="J197"/>
  <c r="J106"/>
  <c i="4" r="BK209"/>
  <c r="J209"/>
  <c r="J106"/>
  <c i="5" r="BK148"/>
  <c r="J148"/>
  <c r="J101"/>
  <c i="6" r="BK155"/>
  <c r="J155"/>
  <c r="J101"/>
  <c i="14" r="BK151"/>
  <c r="J151"/>
  <c r="J99"/>
  <c i="3" r="BK193"/>
  <c r="J193"/>
  <c r="J104"/>
  <c i="9" r="BK144"/>
  <c r="J144"/>
  <c r="J102"/>
  <c i="13" r="BK218"/>
  <c r="J218"/>
  <c r="J99"/>
  <c i="15" r="BK134"/>
  <c r="J134"/>
  <c r="J100"/>
  <c i="2" r="BK256"/>
  <c r="J256"/>
  <c r="J109"/>
  <c i="13" r="BK261"/>
  <c r="J261"/>
  <c r="J104"/>
  <c i="2" r="BK247"/>
  <c r="J247"/>
  <c r="J105"/>
  <c i="4" r="BK165"/>
  <c r="J165"/>
  <c r="J102"/>
  <c r="BK205"/>
  <c r="J205"/>
  <c r="J104"/>
  <c i="5" r="BK161"/>
  <c r="J161"/>
  <c r="J103"/>
  <c i="6" r="BK164"/>
  <c r="J164"/>
  <c r="J103"/>
  <c r="BK168"/>
  <c r="J168"/>
  <c r="J105"/>
  <c i="15" r="F118"/>
  <c r="BE124"/>
  <c r="BE130"/>
  <c r="BE131"/>
  <c r="BE135"/>
  <c r="BE137"/>
  <c r="E85"/>
  <c r="J115"/>
  <c r="BE126"/>
  <c r="BE128"/>
  <c r="BE129"/>
  <c r="F91"/>
  <c r="BE125"/>
  <c r="BE132"/>
  <c r="BE133"/>
  <c r="BE138"/>
  <c i="13" r="J126"/>
  <c r="J98"/>
  <c i="14" r="E85"/>
  <c r="F91"/>
  <c r="BE130"/>
  <c r="BE133"/>
  <c r="BE135"/>
  <c r="BE136"/>
  <c r="BE138"/>
  <c r="BE145"/>
  <c r="F92"/>
  <c r="BE125"/>
  <c r="BE134"/>
  <c r="BE137"/>
  <c r="BE140"/>
  <c r="BE142"/>
  <c r="BE143"/>
  <c r="J89"/>
  <c r="BE122"/>
  <c r="BE123"/>
  <c r="BE126"/>
  <c r="BE128"/>
  <c r="BE131"/>
  <c r="BE148"/>
  <c r="BE152"/>
  <c r="BE129"/>
  <c r="BE132"/>
  <c r="BE139"/>
  <c r="BE146"/>
  <c i="13" r="F91"/>
  <c r="F92"/>
  <c r="BE132"/>
  <c r="BE147"/>
  <c r="BE149"/>
  <c r="BE152"/>
  <c r="BE156"/>
  <c r="BE160"/>
  <c r="BE168"/>
  <c r="BE173"/>
  <c r="BE175"/>
  <c r="BE195"/>
  <c r="BE204"/>
  <c r="BE227"/>
  <c r="BE234"/>
  <c r="BE239"/>
  <c r="BE247"/>
  <c r="BE249"/>
  <c r="BE253"/>
  <c r="BE130"/>
  <c r="BE154"/>
  <c r="BE170"/>
  <c r="BE182"/>
  <c r="BE189"/>
  <c r="BE191"/>
  <c r="BE210"/>
  <c r="BE213"/>
  <c r="BE215"/>
  <c r="BE222"/>
  <c r="BE225"/>
  <c r="BE255"/>
  <c r="BE257"/>
  <c i="12" r="J129"/>
  <c r="J100"/>
  <c i="13" r="BE138"/>
  <c r="BE141"/>
  <c r="BE164"/>
  <c r="BE166"/>
  <c r="BE178"/>
  <c r="BE180"/>
  <c r="BE184"/>
  <c r="BE187"/>
  <c r="BE219"/>
  <c r="BE232"/>
  <c r="E85"/>
  <c r="J89"/>
  <c r="BE127"/>
  <c r="BE128"/>
  <c r="BE134"/>
  <c r="BE136"/>
  <c r="BE143"/>
  <c r="BE145"/>
  <c r="BE158"/>
  <c r="BE161"/>
  <c r="BE163"/>
  <c r="BE199"/>
  <c r="BE201"/>
  <c r="BE206"/>
  <c r="BE208"/>
  <c r="BE230"/>
  <c r="BE236"/>
  <c r="BE243"/>
  <c r="BE245"/>
  <c r="BE251"/>
  <c r="BE259"/>
  <c r="BE262"/>
  <c i="12" r="E115"/>
  <c r="F123"/>
  <c r="BE130"/>
  <c r="BE137"/>
  <c r="BE169"/>
  <c r="BE184"/>
  <c r="BE185"/>
  <c r="BE195"/>
  <c r="BE202"/>
  <c r="BE204"/>
  <c r="BE210"/>
  <c r="BE228"/>
  <c r="BE234"/>
  <c r="BE274"/>
  <c r="BE275"/>
  <c r="BE288"/>
  <c r="BE295"/>
  <c r="BE314"/>
  <c r="BE318"/>
  <c r="BE328"/>
  <c r="BE330"/>
  <c r="BE335"/>
  <c r="BE342"/>
  <c r="BE345"/>
  <c r="BE347"/>
  <c r="BE348"/>
  <c r="F124"/>
  <c r="BE131"/>
  <c r="BE134"/>
  <c r="BE139"/>
  <c r="BE159"/>
  <c r="BE161"/>
  <c r="BE171"/>
  <c r="BE175"/>
  <c r="BE180"/>
  <c r="BE197"/>
  <c r="BE207"/>
  <c r="BE209"/>
  <c r="BE213"/>
  <c r="BE218"/>
  <c r="BE226"/>
  <c r="BE243"/>
  <c r="BE245"/>
  <c r="BE247"/>
  <c r="BE258"/>
  <c r="BE268"/>
  <c r="BE270"/>
  <c r="BE284"/>
  <c r="BE296"/>
  <c r="BE297"/>
  <c r="BE298"/>
  <c r="BE303"/>
  <c r="BE308"/>
  <c r="BE320"/>
  <c r="BE324"/>
  <c r="BE333"/>
  <c r="J91"/>
  <c r="BE138"/>
  <c r="BE164"/>
  <c r="BE165"/>
  <c r="BE176"/>
  <c r="BE181"/>
  <c r="BE187"/>
  <c r="BE193"/>
  <c r="BE222"/>
  <c r="BE224"/>
  <c r="BE241"/>
  <c r="BE250"/>
  <c r="BE251"/>
  <c r="BE257"/>
  <c r="BE263"/>
  <c r="BE271"/>
  <c r="BE272"/>
  <c r="BE277"/>
  <c r="BE279"/>
  <c r="BE281"/>
  <c r="BE290"/>
  <c r="BE292"/>
  <c r="BE293"/>
  <c r="BE299"/>
  <c r="BE302"/>
  <c r="BE305"/>
  <c r="BE310"/>
  <c r="BE316"/>
  <c r="BE322"/>
  <c r="BE327"/>
  <c r="BE331"/>
  <c r="BE332"/>
  <c r="BE338"/>
  <c r="BE344"/>
  <c r="BE133"/>
  <c r="BE141"/>
  <c r="BE166"/>
  <c r="BE167"/>
  <c r="BE173"/>
  <c r="BE178"/>
  <c r="BE198"/>
  <c r="BE200"/>
  <c r="BE205"/>
  <c r="BE216"/>
  <c r="BE220"/>
  <c r="BE248"/>
  <c r="BE249"/>
  <c r="BE254"/>
  <c r="BE266"/>
  <c r="BE289"/>
  <c r="BE294"/>
  <c r="BE323"/>
  <c r="BE325"/>
  <c r="BE326"/>
  <c r="BE337"/>
  <c r="BE339"/>
  <c r="BE341"/>
  <c r="BE349"/>
  <c i="10" r="J157"/>
  <c r="J104"/>
  <c i="11" r="F93"/>
  <c r="F126"/>
  <c r="BE135"/>
  <c r="BE149"/>
  <c r="BE164"/>
  <c r="BE186"/>
  <c r="BE199"/>
  <c r="BE205"/>
  <c r="BE211"/>
  <c r="BE214"/>
  <c r="BE219"/>
  <c r="BE222"/>
  <c r="BE226"/>
  <c r="BE227"/>
  <c r="BE230"/>
  <c r="BE233"/>
  <c r="J91"/>
  <c r="E117"/>
  <c r="BE132"/>
  <c r="BE147"/>
  <c r="BE153"/>
  <c r="BE155"/>
  <c r="BE157"/>
  <c r="BE163"/>
  <c r="BE167"/>
  <c r="BE169"/>
  <c r="BE170"/>
  <c r="BE176"/>
  <c r="BE177"/>
  <c r="BE184"/>
  <c r="BE189"/>
  <c r="BE194"/>
  <c r="BE202"/>
  <c r="BE210"/>
  <c r="BE234"/>
  <c r="BE240"/>
  <c r="BE140"/>
  <c r="BE159"/>
  <c r="BE171"/>
  <c r="BE181"/>
  <c r="BE229"/>
  <c r="BE232"/>
  <c r="BE151"/>
  <c r="BE161"/>
  <c r="BE165"/>
  <c r="BE173"/>
  <c r="BE174"/>
  <c r="BE179"/>
  <c r="BE182"/>
  <c r="BE206"/>
  <c r="BE220"/>
  <c r="BE238"/>
  <c i="10" r="F93"/>
  <c r="E115"/>
  <c r="J121"/>
  <c r="F124"/>
  <c r="BE144"/>
  <c r="BE146"/>
  <c r="BE152"/>
  <c r="BE155"/>
  <c r="BE161"/>
  <c r="BE162"/>
  <c r="BE163"/>
  <c r="BE165"/>
  <c r="BE172"/>
  <c r="BE176"/>
  <c r="BE184"/>
  <c r="BE185"/>
  <c r="BE195"/>
  <c r="BE199"/>
  <c r="BE201"/>
  <c r="BE210"/>
  <c r="BE219"/>
  <c r="BE238"/>
  <c r="BE242"/>
  <c r="BE248"/>
  <c r="BE262"/>
  <c r="BE265"/>
  <c r="BE269"/>
  <c r="BE273"/>
  <c r="BE133"/>
  <c r="BE151"/>
  <c r="BE164"/>
  <c r="BE167"/>
  <c r="BE168"/>
  <c r="BE170"/>
  <c r="BE171"/>
  <c r="BE175"/>
  <c r="BE177"/>
  <c r="BE179"/>
  <c r="BE187"/>
  <c r="BE194"/>
  <c r="BE198"/>
  <c r="BE202"/>
  <c r="BE205"/>
  <c r="BE213"/>
  <c r="BE214"/>
  <c r="BE230"/>
  <c r="BE231"/>
  <c r="BE233"/>
  <c r="BE236"/>
  <c r="BE239"/>
  <c r="BE240"/>
  <c r="BE246"/>
  <c r="BE249"/>
  <c r="BE250"/>
  <c r="BE259"/>
  <c r="BE267"/>
  <c r="BE270"/>
  <c i="9" r="BK152"/>
  <c r="J152"/>
  <c r="J104"/>
  <c i="10" r="BE130"/>
  <c r="BE138"/>
  <c r="BE159"/>
  <c r="BE166"/>
  <c r="BE169"/>
  <c r="BE178"/>
  <c r="BE182"/>
  <c r="BE183"/>
  <c r="BE189"/>
  <c r="BE192"/>
  <c r="BE207"/>
  <c r="BE220"/>
  <c r="BE222"/>
  <c r="BE223"/>
  <c r="BE224"/>
  <c r="BE228"/>
  <c r="BE232"/>
  <c r="BE234"/>
  <c r="BE254"/>
  <c r="BE255"/>
  <c r="BE260"/>
  <c r="BE276"/>
  <c r="BE139"/>
  <c r="BE141"/>
  <c r="BE148"/>
  <c r="BE149"/>
  <c r="BE154"/>
  <c r="BE158"/>
  <c r="BE173"/>
  <c r="BE174"/>
  <c r="BE180"/>
  <c r="BE181"/>
  <c r="BE204"/>
  <c r="BE208"/>
  <c r="BE211"/>
  <c r="BE212"/>
  <c r="BE215"/>
  <c r="BE216"/>
  <c r="BE217"/>
  <c r="BE225"/>
  <c r="BE226"/>
  <c r="BE227"/>
  <c r="BE237"/>
  <c r="BE244"/>
  <c r="BE256"/>
  <c r="BE257"/>
  <c r="BE264"/>
  <c r="BE268"/>
  <c r="BE271"/>
  <c r="BE275"/>
  <c i="8" r="BK127"/>
  <c r="J127"/>
  <c r="J98"/>
  <c r="J149"/>
  <c r="J104"/>
  <c i="9" r="J91"/>
  <c r="F94"/>
  <c r="BE137"/>
  <c r="BE142"/>
  <c r="BE143"/>
  <c r="BE145"/>
  <c r="BE147"/>
  <c r="BE159"/>
  <c r="BE161"/>
  <c r="BE163"/>
  <c r="BE164"/>
  <c r="BE165"/>
  <c r="BE167"/>
  <c r="BE168"/>
  <c r="BE170"/>
  <c r="BE171"/>
  <c r="BE172"/>
  <c r="BE173"/>
  <c r="BE179"/>
  <c r="BE182"/>
  <c r="BE183"/>
  <c r="BE187"/>
  <c r="BE188"/>
  <c r="BE192"/>
  <c r="BE196"/>
  <c r="BE201"/>
  <c r="BE204"/>
  <c r="BE212"/>
  <c r="BE219"/>
  <c r="BE228"/>
  <c r="BE230"/>
  <c r="BE233"/>
  <c r="BE235"/>
  <c r="BE241"/>
  <c r="BE247"/>
  <c r="BE251"/>
  <c r="BE253"/>
  <c i="8" r="J129"/>
  <c r="J100"/>
  <c i="9" r="F93"/>
  <c r="E116"/>
  <c r="BE139"/>
  <c r="BE157"/>
  <c r="BE158"/>
  <c r="BE169"/>
  <c r="BE175"/>
  <c r="BE178"/>
  <c r="BE184"/>
  <c r="BE193"/>
  <c r="BE194"/>
  <c r="BE195"/>
  <c r="BE197"/>
  <c r="BE199"/>
  <c r="BE200"/>
  <c r="BE208"/>
  <c r="BE209"/>
  <c r="BE220"/>
  <c r="BE222"/>
  <c r="BE231"/>
  <c r="BE232"/>
  <c r="BE256"/>
  <c r="BE133"/>
  <c r="BE148"/>
  <c r="BE154"/>
  <c r="BE156"/>
  <c r="BE160"/>
  <c r="BE162"/>
  <c r="BE174"/>
  <c r="BE185"/>
  <c r="BE189"/>
  <c r="BE190"/>
  <c r="BE191"/>
  <c r="BE202"/>
  <c r="BE210"/>
  <c r="BE223"/>
  <c r="BE226"/>
  <c r="BE229"/>
  <c r="BE243"/>
  <c r="BE244"/>
  <c r="BE254"/>
  <c r="BE255"/>
  <c r="BE131"/>
  <c r="BE136"/>
  <c r="BE150"/>
  <c r="BE151"/>
  <c r="BE166"/>
  <c r="BE180"/>
  <c r="BE186"/>
  <c r="BE207"/>
  <c r="BE214"/>
  <c r="BE216"/>
  <c r="BE227"/>
  <c r="BE237"/>
  <c r="BE239"/>
  <c r="BE245"/>
  <c r="BE249"/>
  <c r="BE252"/>
  <c i="8" r="F124"/>
  <c r="BE130"/>
  <c r="BE134"/>
  <c r="BE141"/>
  <c r="BE153"/>
  <c r="BE164"/>
  <c r="BE165"/>
  <c r="BE166"/>
  <c r="BE180"/>
  <c r="BE183"/>
  <c r="BE184"/>
  <c r="BE185"/>
  <c r="BE194"/>
  <c r="BE201"/>
  <c r="E85"/>
  <c r="J121"/>
  <c r="BE137"/>
  <c r="BE140"/>
  <c r="BE143"/>
  <c r="BE144"/>
  <c r="BE157"/>
  <c r="BE159"/>
  <c r="BE163"/>
  <c r="BE177"/>
  <c r="BE178"/>
  <c r="BE179"/>
  <c r="BE186"/>
  <c r="BE188"/>
  <c r="BE190"/>
  <c r="BE196"/>
  <c r="BE197"/>
  <c r="BE199"/>
  <c r="BE202"/>
  <c r="BE206"/>
  <c r="BE209"/>
  <c r="F93"/>
  <c r="BE132"/>
  <c r="BE135"/>
  <c r="BE150"/>
  <c r="BE151"/>
  <c r="BE152"/>
  <c r="BE154"/>
  <c r="BE158"/>
  <c r="BE161"/>
  <c r="BE162"/>
  <c r="BE169"/>
  <c r="BE172"/>
  <c r="BE173"/>
  <c r="BE176"/>
  <c r="BE187"/>
  <c r="BE198"/>
  <c r="BE204"/>
  <c r="BE205"/>
  <c r="BE207"/>
  <c r="BE146"/>
  <c r="BE147"/>
  <c r="BE155"/>
  <c r="BE156"/>
  <c r="BE160"/>
  <c r="BE168"/>
  <c r="BE182"/>
  <c r="BE192"/>
  <c r="BE193"/>
  <c i="6" r="BK170"/>
  <c r="J170"/>
  <c r="J106"/>
  <c i="7" r="J91"/>
  <c r="BE130"/>
  <c r="BE132"/>
  <c r="BE172"/>
  <c r="BE176"/>
  <c r="BE180"/>
  <c r="BE192"/>
  <c r="BE198"/>
  <c r="BE200"/>
  <c r="BE201"/>
  <c r="BE204"/>
  <c r="BE205"/>
  <c r="BE217"/>
  <c r="BE222"/>
  <c r="BE225"/>
  <c r="BE235"/>
  <c r="F123"/>
  <c r="BE136"/>
  <c r="BE145"/>
  <c r="BE154"/>
  <c r="BE155"/>
  <c r="BE158"/>
  <c r="BE159"/>
  <c r="BE164"/>
  <c r="BE165"/>
  <c r="BE168"/>
  <c r="BE169"/>
  <c r="BE170"/>
  <c r="BE171"/>
  <c r="BE193"/>
  <c r="BE195"/>
  <c r="BE197"/>
  <c r="BE208"/>
  <c r="BE210"/>
  <c r="BE216"/>
  <c r="BE221"/>
  <c r="BE224"/>
  <c r="BE227"/>
  <c r="BE231"/>
  <c r="BE232"/>
  <c i="6" r="BK130"/>
  <c r="J130"/>
  <c r="J99"/>
  <c i="7" r="E85"/>
  <c r="F94"/>
  <c r="BE138"/>
  <c r="BE144"/>
  <c r="BE147"/>
  <c r="BE157"/>
  <c r="BE160"/>
  <c r="BE162"/>
  <c r="BE163"/>
  <c r="BE175"/>
  <c r="BE179"/>
  <c r="BE183"/>
  <c r="BE184"/>
  <c r="BE185"/>
  <c r="BE188"/>
  <c r="BE203"/>
  <c r="BE213"/>
  <c r="BE215"/>
  <c r="BE218"/>
  <c r="BE233"/>
  <c r="BE237"/>
  <c r="BE135"/>
  <c r="BE141"/>
  <c r="BE142"/>
  <c r="BE148"/>
  <c r="BE151"/>
  <c r="BE152"/>
  <c r="BE156"/>
  <c r="BE161"/>
  <c r="BE166"/>
  <c r="BE167"/>
  <c r="BE186"/>
  <c r="BE187"/>
  <c r="BE189"/>
  <c r="BE190"/>
  <c r="BE191"/>
  <c r="BE196"/>
  <c r="BE206"/>
  <c r="BE212"/>
  <c r="BE223"/>
  <c r="BE229"/>
  <c r="BE236"/>
  <c i="6" r="E85"/>
  <c r="J91"/>
  <c r="BE132"/>
  <c r="BE140"/>
  <c r="BE141"/>
  <c r="BE147"/>
  <c r="BE149"/>
  <c r="BE151"/>
  <c r="BE159"/>
  <c r="BE172"/>
  <c i="5" r="BK126"/>
  <c r="J126"/>
  <c r="J99"/>
  <c i="6" r="F126"/>
  <c r="BE138"/>
  <c r="BE143"/>
  <c r="BE153"/>
  <c r="BE165"/>
  <c r="BE174"/>
  <c r="BE179"/>
  <c r="F93"/>
  <c r="BE134"/>
  <c r="BE161"/>
  <c r="BE177"/>
  <c r="BE136"/>
  <c r="BE145"/>
  <c r="BE156"/>
  <c r="BE160"/>
  <c r="BE162"/>
  <c r="BE163"/>
  <c r="BE169"/>
  <c r="BE173"/>
  <c r="BE175"/>
  <c r="BE178"/>
  <c i="4" r="J130"/>
  <c r="J100"/>
  <c i="5" r="F93"/>
  <c r="E113"/>
  <c r="J119"/>
  <c r="BE130"/>
  <c r="BE132"/>
  <c r="BE136"/>
  <c r="BE142"/>
  <c r="BE154"/>
  <c r="BE159"/>
  <c r="F94"/>
  <c r="BE134"/>
  <c r="BE156"/>
  <c r="BE158"/>
  <c r="BE128"/>
  <c r="BE138"/>
  <c r="BE140"/>
  <c r="BE144"/>
  <c r="BE149"/>
  <c r="BE160"/>
  <c r="BE162"/>
  <c r="BE146"/>
  <c r="BE152"/>
  <c r="BE157"/>
  <c i="4" r="BE131"/>
  <c r="BE140"/>
  <c r="BE154"/>
  <c r="BE163"/>
  <c r="BE166"/>
  <c r="BE172"/>
  <c r="BE173"/>
  <c r="BE178"/>
  <c r="BE183"/>
  <c r="BE186"/>
  <c r="BE187"/>
  <c r="BE188"/>
  <c r="BE189"/>
  <c r="BE194"/>
  <c r="BE206"/>
  <c r="E85"/>
  <c r="F93"/>
  <c r="BE147"/>
  <c r="BE149"/>
  <c r="BE160"/>
  <c r="BE169"/>
  <c r="BE170"/>
  <c r="BE176"/>
  <c r="BE182"/>
  <c r="BE190"/>
  <c r="BE196"/>
  <c r="BE201"/>
  <c r="BE203"/>
  <c r="BE204"/>
  <c r="BE210"/>
  <c i="3" r="J130"/>
  <c r="J100"/>
  <c i="4" r="F125"/>
  <c r="BE134"/>
  <c r="BE137"/>
  <c r="BE142"/>
  <c r="BE145"/>
  <c r="BE148"/>
  <c r="BE151"/>
  <c r="BE157"/>
  <c r="BE174"/>
  <c r="BE184"/>
  <c r="BE191"/>
  <c r="BE193"/>
  <c r="BE195"/>
  <c r="BE198"/>
  <c r="BE200"/>
  <c r="J91"/>
  <c r="BE179"/>
  <c r="BE180"/>
  <c r="BE181"/>
  <c r="BE185"/>
  <c r="BE192"/>
  <c r="BE197"/>
  <c r="BE199"/>
  <c r="BE202"/>
  <c i="3" r="F93"/>
  <c r="BE131"/>
  <c r="BE138"/>
  <c r="BE144"/>
  <c r="BE154"/>
  <c r="BE159"/>
  <c r="BE168"/>
  <c r="BE170"/>
  <c r="BE171"/>
  <c r="BE173"/>
  <c r="BE174"/>
  <c r="BE175"/>
  <c r="BE176"/>
  <c r="BE178"/>
  <c r="BE179"/>
  <c r="BE180"/>
  <c r="BE189"/>
  <c r="E116"/>
  <c r="J122"/>
  <c r="F125"/>
  <c r="BE134"/>
  <c r="BE136"/>
  <c r="BE150"/>
  <c r="BE160"/>
  <c r="BE161"/>
  <c r="BE167"/>
  <c r="BE177"/>
  <c r="BE181"/>
  <c r="BE184"/>
  <c r="BE190"/>
  <c r="BE191"/>
  <c r="BE194"/>
  <c r="BE198"/>
  <c i="2" r="J133"/>
  <c r="J100"/>
  <c i="3" r="BE146"/>
  <c r="BE152"/>
  <c r="BE182"/>
  <c r="BE186"/>
  <c r="BE192"/>
  <c r="BE139"/>
  <c r="BE140"/>
  <c r="BE142"/>
  <c r="BE148"/>
  <c r="BE157"/>
  <c r="BE164"/>
  <c r="BE183"/>
  <c r="BE185"/>
  <c r="BE187"/>
  <c i="2" r="E119"/>
  <c r="J125"/>
  <c r="BE156"/>
  <c r="BE170"/>
  <c r="BE175"/>
  <c r="BE178"/>
  <c r="BE180"/>
  <c r="BE185"/>
  <c r="BE193"/>
  <c r="BE203"/>
  <c r="BE207"/>
  <c r="BE210"/>
  <c r="BE211"/>
  <c r="BE219"/>
  <c r="BE223"/>
  <c r="BE227"/>
  <c r="BE231"/>
  <c r="BE233"/>
  <c r="BE235"/>
  <c r="BE236"/>
  <c r="BE239"/>
  <c r="BE246"/>
  <c r="BE253"/>
  <c r="F128"/>
  <c r="BE139"/>
  <c r="BE150"/>
  <c r="BE161"/>
  <c r="BE165"/>
  <c r="BE173"/>
  <c r="BE181"/>
  <c r="BE188"/>
  <c r="BE194"/>
  <c r="BE198"/>
  <c r="BE205"/>
  <c r="BE208"/>
  <c r="BE209"/>
  <c r="BE213"/>
  <c r="BE218"/>
  <c r="BE224"/>
  <c r="BE237"/>
  <c r="BE252"/>
  <c r="F127"/>
  <c r="BE134"/>
  <c r="BE141"/>
  <c r="BE145"/>
  <c r="BE154"/>
  <c r="BE162"/>
  <c r="BE191"/>
  <c r="BE192"/>
  <c r="BE195"/>
  <c r="BE196"/>
  <c r="BE200"/>
  <c r="BE201"/>
  <c r="BE216"/>
  <c r="BE225"/>
  <c r="BE228"/>
  <c r="BE229"/>
  <c r="BE230"/>
  <c r="BE238"/>
  <c r="BE136"/>
  <c r="BE143"/>
  <c r="BE144"/>
  <c r="BE147"/>
  <c r="BE152"/>
  <c r="BE168"/>
  <c r="BE172"/>
  <c r="BE183"/>
  <c r="BE187"/>
  <c r="BE189"/>
  <c r="BE197"/>
  <c r="BE202"/>
  <c r="BE204"/>
  <c r="BE215"/>
  <c r="BE217"/>
  <c r="BE221"/>
  <c r="BE226"/>
  <c r="BE232"/>
  <c r="BE234"/>
  <c r="BE240"/>
  <c r="BE241"/>
  <c r="BE244"/>
  <c r="BE245"/>
  <c r="BE248"/>
  <c r="BE254"/>
  <c r="BE257"/>
  <c r="F36"/>
  <c i="1" r="BA96"/>
  <c i="3" r="F37"/>
  <c i="1" r="BB97"/>
  <c i="4" r="J36"/>
  <c i="1" r="AW98"/>
  <c i="5" r="J36"/>
  <c i="1" r="AW99"/>
  <c i="5" r="F39"/>
  <c i="1" r="BD99"/>
  <c i="6" r="F37"/>
  <c i="1" r="BB100"/>
  <c i="7" r="F39"/>
  <c i="1" r="BD102"/>
  <c i="8" r="F37"/>
  <c i="1" r="BB103"/>
  <c i="9" r="F37"/>
  <c i="1" r="BB104"/>
  <c i="10" r="F36"/>
  <c i="1" r="BA105"/>
  <c i="10" r="F39"/>
  <c i="1" r="BD105"/>
  <c i="11" r="F36"/>
  <c i="1" r="BA107"/>
  <c i="12" r="F38"/>
  <c i="1" r="BC108"/>
  <c i="13" r="F37"/>
  <c i="1" r="BD109"/>
  <c i="13" r="J34"/>
  <c i="1" r="AW109"/>
  <c i="14" r="F37"/>
  <c i="1" r="BD110"/>
  <c i="15" r="F36"/>
  <c i="1" r="BC111"/>
  <c i="15" r="J34"/>
  <c i="1" r="AW111"/>
  <c r="AS94"/>
  <c i="2" r="F39"/>
  <c i="1" r="BD96"/>
  <c i="2" r="F38"/>
  <c i="1" r="BC96"/>
  <c i="3" r="J36"/>
  <c i="1" r="AW97"/>
  <c i="4" r="F36"/>
  <c i="1" r="BA98"/>
  <c i="5" r="F36"/>
  <c i="1" r="BA99"/>
  <c i="6" r="F36"/>
  <c i="1" r="BA100"/>
  <c i="7" r="J36"/>
  <c i="1" r="AW102"/>
  <c i="8" r="J36"/>
  <c i="1" r="AW103"/>
  <c i="9" r="F36"/>
  <c i="1" r="BA104"/>
  <c i="9" r="J36"/>
  <c i="1" r="AW104"/>
  <c i="10" r="F37"/>
  <c i="1" r="BB105"/>
  <c i="11" r="F38"/>
  <c i="1" r="BC107"/>
  <c i="12" r="F36"/>
  <c i="1" r="BA108"/>
  <c i="12" r="F37"/>
  <c i="1" r="BB108"/>
  <c i="14" r="F35"/>
  <c i="1" r="BB110"/>
  <c i="14" r="F36"/>
  <c i="1" r="BC110"/>
  <c i="15" r="F34"/>
  <c i="1" r="BA111"/>
  <c i="2" r="J36"/>
  <c i="1" r="AW96"/>
  <c i="3" r="F36"/>
  <c i="1" r="BA97"/>
  <c i="4" r="F37"/>
  <c i="1" r="BB98"/>
  <c i="4" r="F38"/>
  <c i="1" r="BC98"/>
  <c i="5" r="F37"/>
  <c i="1" r="BB99"/>
  <c i="6" r="F39"/>
  <c i="1" r="BD100"/>
  <c i="6" r="J36"/>
  <c i="1" r="AW100"/>
  <c i="7" r="F37"/>
  <c i="1" r="BB102"/>
  <c i="8" r="F39"/>
  <c i="1" r="BD103"/>
  <c i="9" r="F38"/>
  <c i="1" r="BC104"/>
  <c i="10" r="J36"/>
  <c i="1" r="AW105"/>
  <c i="11" r="F37"/>
  <c i="1" r="BB107"/>
  <c i="11" r="F39"/>
  <c i="1" r="BD107"/>
  <c i="12" r="J36"/>
  <c i="1" r="AW108"/>
  <c i="13" r="F35"/>
  <c i="1" r="BB109"/>
  <c i="14" r="J34"/>
  <c i="1" r="AW110"/>
  <c i="14" r="F34"/>
  <c i="1" r="BA110"/>
  <c i="15" r="F37"/>
  <c i="1" r="BD111"/>
  <c i="15" r="F35"/>
  <c i="1" r="BB111"/>
  <c i="2" r="F37"/>
  <c i="1" r="BB96"/>
  <c i="3" r="F39"/>
  <c i="1" r="BD97"/>
  <c i="3" r="F38"/>
  <c i="1" r="BC97"/>
  <c i="4" r="F39"/>
  <c i="1" r="BD98"/>
  <c i="5" r="F38"/>
  <c i="1" r="BC99"/>
  <c i="6" r="F38"/>
  <c i="1" r="BC100"/>
  <c i="7" r="F38"/>
  <c i="1" r="BC102"/>
  <c i="7" r="F36"/>
  <c i="1" r="BA102"/>
  <c i="8" r="F36"/>
  <c i="1" r="BA103"/>
  <c i="8" r="F38"/>
  <c i="1" r="BC103"/>
  <c i="9" r="F39"/>
  <c i="1" r="BD104"/>
  <c i="10" r="F38"/>
  <c i="1" r="BC105"/>
  <c i="11" r="J36"/>
  <c i="1" r="AW107"/>
  <c i="12" r="F39"/>
  <c i="1" r="BD108"/>
  <c i="13" r="F34"/>
  <c i="1" r="BA109"/>
  <c i="13" r="F36"/>
  <c i="1" r="BC109"/>
  <c i="11" l="1" r="T130"/>
  <c r="T129"/>
  <c i="2" r="R131"/>
  <c i="15" r="BK122"/>
  <c r="BK121"/>
  <c r="J121"/>
  <c r="J96"/>
  <c i="9" r="P129"/>
  <c r="P128"/>
  <c i="1" r="AU104"/>
  <c i="11" r="R130"/>
  <c r="R129"/>
  <c i="3" r="BK129"/>
  <c i="15" r="T122"/>
  <c r="T121"/>
  <c i="10" r="BK156"/>
  <c r="J156"/>
  <c r="J103"/>
  <c r="T128"/>
  <c r="T127"/>
  <c i="7" r="T149"/>
  <c i="2" r="BK132"/>
  <c r="J132"/>
  <c r="J99"/>
  <c i="8" r="T128"/>
  <c r="T127"/>
  <c i="10" r="R156"/>
  <c r="R128"/>
  <c r="R127"/>
  <c i="8" r="R128"/>
  <c r="R127"/>
  <c i="10" r="P156"/>
  <c i="3" r="R129"/>
  <c r="R128"/>
  <c i="9" r="T129"/>
  <c r="T128"/>
  <c i="8" r="P128"/>
  <c i="7" r="T127"/>
  <c i="12" r="BK128"/>
  <c r="BK127"/>
  <c r="J127"/>
  <c r="J98"/>
  <c i="11" r="P129"/>
  <c i="1" r="AU107"/>
  <c i="9" r="R129"/>
  <c i="4" r="BK129"/>
  <c r="J129"/>
  <c r="J99"/>
  <c i="13" r="BK125"/>
  <c r="BK124"/>
  <c r="J124"/>
  <c r="J96"/>
  <c i="12" r="T128"/>
  <c r="T127"/>
  <c i="10" r="P128"/>
  <c i="2" r="T132"/>
  <c r="T131"/>
  <c i="12" r="P128"/>
  <c r="P127"/>
  <c i="1" r="AU108"/>
  <c i="9" r="R152"/>
  <c i="8" r="P148"/>
  <c r="P127"/>
  <c i="1" r="AU103"/>
  <c i="7" r="R149"/>
  <c r="R128"/>
  <c r="R127"/>
  <c i="5" r="P126"/>
  <c r="P125"/>
  <c i="1" r="AU99"/>
  <c i="4" r="T129"/>
  <c r="T128"/>
  <c i="2" r="P132"/>
  <c r="P131"/>
  <c i="1" r="AU96"/>
  <c i="4" r="BK208"/>
  <c r="J208"/>
  <c r="J105"/>
  <c i="7" r="BK128"/>
  <c r="J128"/>
  <c r="J99"/>
  <c i="3" r="BK196"/>
  <c r="J196"/>
  <c r="J105"/>
  <c i="11" r="BK130"/>
  <c r="J130"/>
  <c r="J99"/>
  <c i="15" r="J123"/>
  <c r="J98"/>
  <c i="2" r="BK250"/>
  <c r="J250"/>
  <c r="J106"/>
  <c r="BK255"/>
  <c r="J255"/>
  <c r="J108"/>
  <c i="7" r="BK149"/>
  <c r="J149"/>
  <c r="J103"/>
  <c i="9" r="BK129"/>
  <c r="J129"/>
  <c r="J99"/>
  <c i="6" r="BK167"/>
  <c r="J167"/>
  <c r="J104"/>
  <c i="10" r="BK128"/>
  <c r="J128"/>
  <c r="J99"/>
  <c i="11" r="BK236"/>
  <c r="J236"/>
  <c r="J106"/>
  <c i="14" r="BK120"/>
  <c r="J120"/>
  <c r="J97"/>
  <c i="9" r="BK128"/>
  <c r="J128"/>
  <c r="J98"/>
  <c i="6" r="BK129"/>
  <c r="J129"/>
  <c r="J98"/>
  <c i="5" r="BK125"/>
  <c r="J125"/>
  <c i="2" r="J35"/>
  <c i="1" r="AV96"/>
  <c r="AT96"/>
  <c i="5" r="J35"/>
  <c i="1" r="AV99"/>
  <c r="AT99"/>
  <c r="BD95"/>
  <c r="BC95"/>
  <c i="7" r="J35"/>
  <c i="1" r="AV102"/>
  <c r="AT102"/>
  <c r="BB101"/>
  <c r="AX101"/>
  <c i="10" r="F35"/>
  <c i="1" r="AZ105"/>
  <c r="BD106"/>
  <c i="12" r="J35"/>
  <c i="1" r="AV108"/>
  <c r="AT108"/>
  <c i="14" r="J33"/>
  <c i="1" r="AV110"/>
  <c r="AT110"/>
  <c i="3" r="J35"/>
  <c i="1" r="AV97"/>
  <c r="AT97"/>
  <c i="4" r="F35"/>
  <c i="1" r="AZ98"/>
  <c i="6" r="J35"/>
  <c i="1" r="AV100"/>
  <c r="AT100"/>
  <c i="8" r="F35"/>
  <c i="1" r="AZ103"/>
  <c i="8" r="J32"/>
  <c i="1" r="AG103"/>
  <c i="9" r="J35"/>
  <c i="1" r="AV104"/>
  <c r="AT104"/>
  <c r="BA101"/>
  <c r="AW101"/>
  <c i="11" r="J35"/>
  <c i="1" r="AV107"/>
  <c r="AT107"/>
  <c i="13" r="J33"/>
  <c i="1" r="AV109"/>
  <c r="AT109"/>
  <c i="15" r="F33"/>
  <c i="1" r="AZ111"/>
  <c i="3" r="F35"/>
  <c i="1" r="AZ97"/>
  <c i="4" r="J35"/>
  <c i="1" r="AV98"/>
  <c r="AT98"/>
  <c i="5" r="J32"/>
  <c i="1" r="AG99"/>
  <c r="BA95"/>
  <c r="AW95"/>
  <c r="BB95"/>
  <c r="AX95"/>
  <c i="7" r="F35"/>
  <c i="1" r="AZ102"/>
  <c i="10" r="J35"/>
  <c i="1" r="AV105"/>
  <c r="AT105"/>
  <c i="11" r="F35"/>
  <c i="1" r="AZ107"/>
  <c i="13" r="F33"/>
  <c i="1" r="AZ109"/>
  <c i="15" r="J33"/>
  <c i="1" r="AV111"/>
  <c r="AT111"/>
  <c i="2" r="F35"/>
  <c i="1" r="AZ96"/>
  <c i="5" r="F35"/>
  <c i="1" r="AZ99"/>
  <c i="6" r="F35"/>
  <c i="1" r="AZ100"/>
  <c i="8" r="J35"/>
  <c i="1" r="AV103"/>
  <c r="AT103"/>
  <c i="9" r="F35"/>
  <c i="1" r="AZ104"/>
  <c r="BD101"/>
  <c r="BC101"/>
  <c r="AY101"/>
  <c r="BA106"/>
  <c r="AW106"/>
  <c r="BC106"/>
  <c r="AY106"/>
  <c r="BB106"/>
  <c r="AX106"/>
  <c i="12" r="F35"/>
  <c i="1" r="AZ108"/>
  <c i="14" r="F33"/>
  <c i="1" r="AZ110"/>
  <c i="9" l="1" r="R128"/>
  <c i="10" r="P127"/>
  <c i="1" r="AU105"/>
  <c i="3" r="BK128"/>
  <c r="J128"/>
  <c i="11" r="BK129"/>
  <c r="J129"/>
  <c i="12" r="J128"/>
  <c r="J99"/>
  <c i="2" r="BK131"/>
  <c r="J131"/>
  <c r="J98"/>
  <c i="10" r="BK127"/>
  <c r="J127"/>
  <c i="14" r="BK119"/>
  <c r="J119"/>
  <c i="15" r="J122"/>
  <c r="J97"/>
  <c i="13" r="J125"/>
  <c r="J97"/>
  <c i="7" r="BK127"/>
  <c r="J127"/>
  <c r="J98"/>
  <c i="3" r="J129"/>
  <c r="J99"/>
  <c i="4" r="BK128"/>
  <c r="J128"/>
  <c r="J98"/>
  <c i="1" r="AN103"/>
  <c i="8" r="J41"/>
  <c i="1" r="AN99"/>
  <c i="5" r="J98"/>
  <c r="J41"/>
  <c i="1" r="AU101"/>
  <c r="AU95"/>
  <c i="11" r="J32"/>
  <c i="1" r="AG107"/>
  <c i="13" r="J30"/>
  <c i="1" r="AG109"/>
  <c i="6" r="J32"/>
  <c i="1" r="AG100"/>
  <c r="AN100"/>
  <c r="AZ101"/>
  <c r="AV101"/>
  <c r="AT101"/>
  <c r="BB94"/>
  <c r="W31"/>
  <c i="3" r="J32"/>
  <c i="1" r="AG97"/>
  <c i="12" r="J32"/>
  <c i="1" r="AG108"/>
  <c i="15" r="J30"/>
  <c i="1" r="AG111"/>
  <c r="AZ95"/>
  <c r="AV95"/>
  <c r="AT95"/>
  <c r="AZ106"/>
  <c r="AV106"/>
  <c r="AT106"/>
  <c r="BC94"/>
  <c r="AY94"/>
  <c r="AU106"/>
  <c i="10" r="J32"/>
  <c i="1" r="AG105"/>
  <c r="AY95"/>
  <c i="9" r="J32"/>
  <c i="1" r="AG104"/>
  <c r="AN104"/>
  <c r="BD94"/>
  <c r="W33"/>
  <c r="BA94"/>
  <c r="AW94"/>
  <c r="AK30"/>
  <c i="14" r="J30"/>
  <c i="1" r="AG110"/>
  <c i="15" l="1" r="J39"/>
  <c i="12" r="J41"/>
  <c i="10" r="J41"/>
  <c i="3" r="J41"/>
  <c i="11" r="J41"/>
  <c i="13" r="J39"/>
  <c i="14" r="J39"/>
  <c i="11" r="J98"/>
  <c i="14" r="J96"/>
  <c i="3" r="J98"/>
  <c i="10" r="J98"/>
  <c i="9" r="J41"/>
  <c i="6" r="J41"/>
  <c i="1" r="AN108"/>
  <c r="AN110"/>
  <c r="AN97"/>
  <c r="AN107"/>
  <c r="AN109"/>
  <c r="AN105"/>
  <c r="AN111"/>
  <c r="AU94"/>
  <c r="AG106"/>
  <c r="AX94"/>
  <c i="4" r="J32"/>
  <c i="1" r="AG98"/>
  <c r="AN98"/>
  <c r="W32"/>
  <c r="W30"/>
  <c i="2" r="J32"/>
  <c i="1" r="AG96"/>
  <c r="AN96"/>
  <c i="7" r="J32"/>
  <c i="1" r="AG102"/>
  <c r="AN102"/>
  <c r="AZ94"/>
  <c r="AV94"/>
  <c r="AK29"/>
  <c i="2" l="1" r="J41"/>
  <c i="7" r="J41"/>
  <c i="4" r="J41"/>
  <c i="1" r="AN106"/>
  <c r="AG95"/>
  <c r="AN95"/>
  <c r="AG101"/>
  <c r="W29"/>
  <c r="AT94"/>
  <c l="1" r="AN101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<sst xmlns="http://schemas.openxmlformats.org/spreadsheetml/2006/main">
  <si>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</si>
  <si>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</si>
  <si>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</si>
  <si>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</si>
  <si>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</si>
  <si>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{97b1a36c-54fa-4513-94ef-682655a32e64}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</si>
  <si>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</si>
  <si>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</si>
  <si>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</si>
  <si>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</si>
  <si>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</si>
  <si>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</si>
  <si>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</si>
  <si>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</si>
  <si>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</si>
  <si>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</si>
  <si>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</si>
  <si>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hazlov - obnovení a nové využití areálu zámku - etapa I</t>
  </si>
  <si>
    <t>KSO:</t>
  </si>
  <si>
    <t>CC-CZ:</t>
  </si>
  <si>
    <t>Místo:</t>
  </si>
  <si>
    <t xml:space="preserve"> </t>
  </si>
  <si>
    <t>Datum:</t>
  </si>
  <si>
    <t>16. 4. 2023</t>
  </si>
  <si>
    <t>Zadavatel:</t>
  </si>
  <si>
    <t>IČ:</t>
  </si>
  <si>
    <t>DIČ:</t>
  </si>
  <si>
    <t>Uchazeč:</t>
  </si>
  <si>
    <t>Vyplň údaj</t>
  </si>
  <si>
    <t>Projektant:</t>
  </si>
  <si>
    <t>Atelier Stöeckl</t>
  </si>
  <si>
    <t>Zpracovatel:</t>
  </si>
  <si>
    <t>Zdeněk Pospíšil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</si>
  <si>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</si>
  <si>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</si>
  <si>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</si>
  <si>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</si>
  <si>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</si>
  <si>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</si>
  <si>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</si>
  <si>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</si>
  <si>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</si>
  <si>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</si>
  <si>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</si>
  <si>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</si>
  <si>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</si>
  <si>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</si>
  <si>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</si>
  <si>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</si>
  <si>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</si>
  <si>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</si>
  <si>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</si>
  <si>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</si>
  <si>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</si>
  <si>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</si>
  <si>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</si>
  <si>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</si>
  <si>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</si>
  <si>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</si>
  <si>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</si>
  <si>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</si>
  <si>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</si>
  <si>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</si>
  <si>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</si>
  <si>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</si>
  <si>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</si>
  <si>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</si>
  <si>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</si>
  <si>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</si>
  <si>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</si>
  <si>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</si>
  <si>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</si>
  <si>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</si>
  <si>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</si>
  <si>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</si>
  <si>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</si>
  <si>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</si>
  <si>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</si>
  <si>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</si>
  <si>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</si>
  <si>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</si>
  <si>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ZTI</t>
  </si>
  <si>
    <t>STA</t>
  </si>
  <si>
    <t>{bd545e8c-c3f0-4723-8f83-7473e9caac5e}</t>
  </si>
  <si>
    <t>2</t>
  </si>
  <si>
    <t>/</t>
  </si>
  <si>
    <t>1.1</t>
  </si>
  <si>
    <t>dešťová kanalizace</t>
  </si>
  <si>
    <t>Soupis</t>
  </si>
  <si>
    <t>{c8232333-1dda-45b0-9c59-002582f140d2}</t>
  </si>
  <si>
    <t>1.2</t>
  </si>
  <si>
    <t>splašková kanalizace</t>
  </si>
  <si>
    <t>{9f021c4c-cf53-426a-adba-ab1ec6bb14df}</t>
  </si>
  <si>
    <t>1.3</t>
  </si>
  <si>
    <t>vodovod - přeložka a přípojka</t>
  </si>
  <si>
    <t>{989cc585-be87-4aca-9abc-329e8cadc2a3}</t>
  </si>
  <si>
    <t>1.4</t>
  </si>
  <si>
    <t>zahradní vodovod</t>
  </si>
  <si>
    <t>{601c8b11-6c0a-4099-a3be-fddeabd95851}</t>
  </si>
  <si>
    <t>1.5</t>
  </si>
  <si>
    <t>přípojka plynu</t>
  </si>
  <si>
    <t>{5d98c044-f004-4ab2-8d4e-811c97f76b83}</t>
  </si>
  <si>
    <t>Elektroinstalace</t>
  </si>
  <si>
    <t>{b888b518-b0b1-46a5-a921-37df09ca69d8}</t>
  </si>
  <si>
    <t>2.1</t>
  </si>
  <si>
    <t>elektroinstalace - etapa I</t>
  </si>
  <si>
    <t>{7c62225c-9c08-48ae-ad52-a2b1a9bcd1b9}</t>
  </si>
  <si>
    <t>2.2</t>
  </si>
  <si>
    <t>elektroinstalace - etapa II</t>
  </si>
  <si>
    <t>{15063c84-2992-4dda-b70a-f6e694010f16}</t>
  </si>
  <si>
    <t>2.3</t>
  </si>
  <si>
    <t>elektroinstalace - etapa IIIa</t>
  </si>
  <si>
    <t>{0d366a41-4e67-45bd-a147-75770940b8f7}</t>
  </si>
  <si>
    <t>2.4</t>
  </si>
  <si>
    <t>elektroinstalace - etapa IIIb</t>
  </si>
  <si>
    <t>{7e650d6f-d5bf-4b6b-ae92-bcdea5c92efd}</t>
  </si>
  <si>
    <t>3</t>
  </si>
  <si>
    <t>Komunikace a zpevněné plochy</t>
  </si>
  <si>
    <t>{2ddf8956-c1f0-4a95-966d-54cc6467389e}</t>
  </si>
  <si>
    <t>3.1</t>
  </si>
  <si>
    <t>fáze 1</t>
  </si>
  <si>
    <t>{c4d95f11-596f-45d7-bf87-6979abe58c0f}</t>
  </si>
  <si>
    <t>3.2</t>
  </si>
  <si>
    <t>fáze 2</t>
  </si>
  <si>
    <t>{8d7089e0-ee24-410e-a26f-9ae03fc64409}</t>
  </si>
  <si>
    <t>4</t>
  </si>
  <si>
    <t>Obnova tůně, dešťové skluzy, terénní úpravy</t>
  </si>
  <si>
    <t>{d273b12a-7e60-4f16-8e21-65da10e8862e}</t>
  </si>
  <si>
    <t>5</t>
  </si>
  <si>
    <t>zeleň - rostliny</t>
  </si>
  <si>
    <t>{b70e8007-1c92-4cc3-8998-10f339f293ea}</t>
  </si>
  <si>
    <t>6</t>
  </si>
  <si>
    <t>VRN</t>
  </si>
  <si>
    <t>{b6ac31f6-f411-45e0-9fec-6c36f24c4c63}</t>
  </si>
  <si>
    <t>KRYCÍ LIST SOUPISU PRACÍ</t>
  </si>
  <si>
    <t>Objekt:</t>
  </si>
  <si>
    <t>1 - ZTI</t>
  </si>
  <si>
    <t>Soupis:</t>
  </si>
  <si>
    <t>1.1 - dešťová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</si>
  <si>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</si>
  <si>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</si>
  <si>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</si>
  <si>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</si>
  <si>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</si>
  <si>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</si>
  <si>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</si>
  <si>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</si>
  <si>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</si>
  <si>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</si>
  <si>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</si>
  <si>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</si>
  <si>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</si>
  <si>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</si>
  <si>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</si>
  <si>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</si>
  <si>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</si>
  <si>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</si>
  <si>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</si>
  <si>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</si>
  <si>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</si>
  <si>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</si>
  <si>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</si>
  <si>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</si>
  <si>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</si>
  <si>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</si>
  <si>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</si>
  <si>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</si>
  <si>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</si>
  <si>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</si>
  <si>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</si>
  <si>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</si>
  <si>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</si>
  <si>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</si>
  <si>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131251104</t>
  </si>
  <si>
    <t>Hloubení jam nezapažených v hornině třídy těžitelnosti I skupiny 3 objem do 500 m3 strojně</t>
  </si>
  <si>
    <t>m3</t>
  </si>
  <si>
    <t>CS ÚRS 2023 01</t>
  </si>
  <si>
    <t>1651005332</t>
  </si>
  <si>
    <t>VV</t>
  </si>
  <si>
    <t>12,8*6,5*2,0 "retenční nádrž</t>
  </si>
  <si>
    <t>132254104</t>
  </si>
  <si>
    <t>Hloubení rýh zapažených š do 800 mm v hornině třídy těžitelnosti I skupiny 3 objem přes 100 m3 strojně</t>
  </si>
  <si>
    <t>1040005301</t>
  </si>
  <si>
    <t>(242+95)*0,6*1,5 "nová</t>
  </si>
  <si>
    <t>9,5*0,6*1,0 "přeložka</t>
  </si>
  <si>
    <t>133251101</t>
  </si>
  <si>
    <t>Hloubení šachet nezapažených v hornině třídy těžitelnosti I skupiny 3 objem do 20 m3</t>
  </si>
  <si>
    <t>1795262178</t>
  </si>
  <si>
    <t>1,5*1,5*1,8+14*1,0*1,0*1,5 "šachty</t>
  </si>
  <si>
    <t>139001101</t>
  </si>
  <si>
    <t>Příplatek za ztížení vykopávky v blízkosti podzemního vedení</t>
  </si>
  <si>
    <t>-2093707617</t>
  </si>
  <si>
    <t>2,0*2,0*2,5*3</t>
  </si>
  <si>
    <t>151101101</t>
  </si>
  <si>
    <t>Zřízení příložného pažení a rozepření stěn rýh hl do 2 m</t>
  </si>
  <si>
    <t>m2</t>
  </si>
  <si>
    <t>1857876338</t>
  </si>
  <si>
    <t>151101111</t>
  </si>
  <si>
    <t>Odstranění příložného pažení a rozepření stěn rýh hl do 2 m</t>
  </si>
  <si>
    <t>-1105825853</t>
  </si>
  <si>
    <t>7</t>
  </si>
  <si>
    <t>162351103</t>
  </si>
  <si>
    <t>Vodorovné přemístění přes 50 do 500 m výkopku/sypaniny z horniny třídy těžitelnosti I skupiny 1 až 3</t>
  </si>
  <si>
    <t>1986164310</t>
  </si>
  <si>
    <t>2*359,75*0,5 "pro zásypy 50%</t>
  </si>
  <si>
    <t>8</t>
  </si>
  <si>
    <t>162751117</t>
  </si>
  <si>
    <t>Vodorovné přemístění přes 9 000 do 10000 m výkopku/sypaniny z horniny třídy těžitelnosti I skupiny 1 až 3</t>
  </si>
  <si>
    <t>970945443</t>
  </si>
  <si>
    <t>166,4+309,0+25,05 "výkopy</t>
  </si>
  <si>
    <t>-359,75 "zásypy</t>
  </si>
  <si>
    <t>9</t>
  </si>
  <si>
    <t>162751119</t>
  </si>
  <si>
    <t>Příplatek k vodorovnému přemístění výkopku/sypaniny z horniny třídy těžitelnosti I skupiny 1 až 3 ZKD 1000 m přes 10000 m</t>
  </si>
  <si>
    <t>-479634691</t>
  </si>
  <si>
    <t>140,7*5 'Přepočtené koeficientem množství</t>
  </si>
  <si>
    <t>10</t>
  </si>
  <si>
    <t>167151101</t>
  </si>
  <si>
    <t>Nakládání výkopku z hornin třídy těžitelnosti I skupiny 1 až 3 do 100 m3</t>
  </si>
  <si>
    <t>-653038557</t>
  </si>
  <si>
    <t>359,75/2 "pro zásypy</t>
  </si>
  <si>
    <t>11</t>
  </si>
  <si>
    <t>171201231</t>
  </si>
  <si>
    <t>Poplatek za uložení zeminy a kamení na recyklační skládce (skládkovné) kód odpadu 17 05 04</t>
  </si>
  <si>
    <t>t</t>
  </si>
  <si>
    <t>-1929863279</t>
  </si>
  <si>
    <t>140,7*1,9 'Přepočtené koeficientem množství</t>
  </si>
  <si>
    <t>12</t>
  </si>
  <si>
    <t>174151101</t>
  </si>
  <si>
    <t>Zásyp jam, šachet rýh nebo kolem objektů sypaninou se zhutněním</t>
  </si>
  <si>
    <t>1317266452</t>
  </si>
  <si>
    <t>-(40,44+20,97+1,825+6,715) "zásypy, podkladní konstrukce</t>
  </si>
  <si>
    <t>-6*3,6*2,25*1,25 "retence</t>
  </si>
  <si>
    <t>-10 "šachty</t>
  </si>
  <si>
    <t>13</t>
  </si>
  <si>
    <t>175111101</t>
  </si>
  <si>
    <t>Obsypání potrubí ručně sypaninou bez prohození, uloženou do 3 m</t>
  </si>
  <si>
    <t>649406002</t>
  </si>
  <si>
    <t>14</t>
  </si>
  <si>
    <t>M</t>
  </si>
  <si>
    <t>58331280</t>
  </si>
  <si>
    <t>kamenivo těžené drobné frakce 0/1</t>
  </si>
  <si>
    <t>20374067</t>
  </si>
  <si>
    <t>40,44*2 'Přepočtené koeficientem množství</t>
  </si>
  <si>
    <t>Svislé a kompletní konstrukce</t>
  </si>
  <si>
    <t>3824001R</t>
  </si>
  <si>
    <t>Zemní nádrž objemu 7500 l z PE na dešťovou a splaškovou vodu samonosná pro běžné zatížení</t>
  </si>
  <si>
    <t>kus</t>
  </si>
  <si>
    <t>1346574606</t>
  </si>
  <si>
    <t>P</t>
  </si>
  <si>
    <t>Poznámka k položce:_x000d_
lože ze ŠP, podkladní geotextilie, vzájemné propojení, komínek</t>
  </si>
  <si>
    <t>Vodorovné konstrukce</t>
  </si>
  <si>
    <t>16</t>
  </si>
  <si>
    <t>451572111</t>
  </si>
  <si>
    <t>Lože pod potrubí otevřený výkop z kameniva drobného těženého</t>
  </si>
  <si>
    <t>886427690</t>
  </si>
  <si>
    <t>(95+245+9,5)*0,6*0,1</t>
  </si>
  <si>
    <t>17</t>
  </si>
  <si>
    <t>452112112</t>
  </si>
  <si>
    <t>Osazení betonových prstenců nebo rámů v do 100 mm</t>
  </si>
  <si>
    <t>1260847055</t>
  </si>
  <si>
    <t>1 "sorpční vpusť</t>
  </si>
  <si>
    <t>18</t>
  </si>
  <si>
    <t>59224013</t>
  </si>
  <si>
    <t>prstenec šachtový vyrovnávací betonový 625x100x100mm</t>
  </si>
  <si>
    <t>409051116</t>
  </si>
  <si>
    <t>19</t>
  </si>
  <si>
    <t>452311131</t>
  </si>
  <si>
    <t>Podkladní desky z betonu prostého bez zvýšených nároků na prostředí tř. C 12/15 otevřený výkop</t>
  </si>
  <si>
    <t>-777591860</t>
  </si>
  <si>
    <t>Komunikace pozemní</t>
  </si>
  <si>
    <t>20</t>
  </si>
  <si>
    <t>564831011</t>
  </si>
  <si>
    <t>Podklad ze štěrkodrtě ŠD plochy do 100 m2 tl 100 mm</t>
  </si>
  <si>
    <t>2066914683</t>
  </si>
  <si>
    <t>1,5*1,5+11,8*5,5 "šachta, nádrže</t>
  </si>
  <si>
    <t>Trubní vedení</t>
  </si>
  <si>
    <t>871275811</t>
  </si>
  <si>
    <t>Bourání stávajícího potrubí z PVC nebo PP DN 150</t>
  </si>
  <si>
    <t>m</t>
  </si>
  <si>
    <t>2121089380</t>
  </si>
  <si>
    <t>9,5 "přeložka</t>
  </si>
  <si>
    <t>22</t>
  </si>
  <si>
    <t>871310310</t>
  </si>
  <si>
    <t>Montáž kanalizačního potrubí hladkého plnostěnného SN 10 z polypropylenu DN 150</t>
  </si>
  <si>
    <t>-842949957</t>
  </si>
  <si>
    <t>23</t>
  </si>
  <si>
    <t>28611164</t>
  </si>
  <si>
    <t>trubka kanalizační PVC DN 160x1000mm SN8</t>
  </si>
  <si>
    <t>-1540016167</t>
  </si>
  <si>
    <t>95*1,015 'Přepočtené koeficientem množství</t>
  </si>
  <si>
    <t>24</t>
  </si>
  <si>
    <t>871350310</t>
  </si>
  <si>
    <t>Montáž kanalizačního potrubí hladkého plnostěnného SN 10 z polypropylenu DN 200</t>
  </si>
  <si>
    <t>-193998205</t>
  </si>
  <si>
    <t>245+9,5</t>
  </si>
  <si>
    <t>25</t>
  </si>
  <si>
    <t>28611167</t>
  </si>
  <si>
    <t>trubka kanalizační PVC DN 200x1000mm SN8</t>
  </si>
  <si>
    <t>-821599187</t>
  </si>
  <si>
    <t>254,5*1,015 'Přepočtené koeficientem množství</t>
  </si>
  <si>
    <t>26</t>
  </si>
  <si>
    <t>877310310</t>
  </si>
  <si>
    <t>Montáž kolen na kanalizačním potrubí z PP trub hladkých plnostěnných DN 150</t>
  </si>
  <si>
    <t>-2006987505</t>
  </si>
  <si>
    <t>27</t>
  </si>
  <si>
    <t>28611361</t>
  </si>
  <si>
    <t>koleno kanalizační PVC KG 160x45°</t>
  </si>
  <si>
    <t>775055112</t>
  </si>
  <si>
    <t>28</t>
  </si>
  <si>
    <t>877310330</t>
  </si>
  <si>
    <t>Montáž spojek na kanalizačním potrubí z PP trub hladkých plnostěnných DN 150</t>
  </si>
  <si>
    <t>930167328</t>
  </si>
  <si>
    <t>12 "lapače</t>
  </si>
  <si>
    <t>29</t>
  </si>
  <si>
    <t>28611504</t>
  </si>
  <si>
    <t>redukce kanalizační PVC 160/110</t>
  </si>
  <si>
    <t>-1770293279</t>
  </si>
  <si>
    <t>30</t>
  </si>
  <si>
    <t>877350310</t>
  </si>
  <si>
    <t>Montáž kolen na kanalizačním potrubí z PP trub hladkých plnostěnných DN 200</t>
  </si>
  <si>
    <t>-1665310485</t>
  </si>
  <si>
    <t>31</t>
  </si>
  <si>
    <t>28611366</t>
  </si>
  <si>
    <t>koleno kanalizace PVC KG 200x45°</t>
  </si>
  <si>
    <t>-214236100</t>
  </si>
  <si>
    <t>32</t>
  </si>
  <si>
    <t>877350320</t>
  </si>
  <si>
    <t>Montáž odboček na kanalizačním potrubí z PP trub hladkých plnostěnných DN 200</t>
  </si>
  <si>
    <t>-2106256492</t>
  </si>
  <si>
    <t>33</t>
  </si>
  <si>
    <t>OSM.223300</t>
  </si>
  <si>
    <t>KGEA 45st odbočka DN 200/200 SN8</t>
  </si>
  <si>
    <t>-345578895</t>
  </si>
  <si>
    <t>34</t>
  </si>
  <si>
    <t>877350330</t>
  </si>
  <si>
    <t>Montáž spojek na kanalizačním potrubí z PP trub hladkých plnostěnných DN 200</t>
  </si>
  <si>
    <t>-874333574</t>
  </si>
  <si>
    <t>35</t>
  </si>
  <si>
    <t>28611508</t>
  </si>
  <si>
    <t>redukce kanalizační PVC 200/160</t>
  </si>
  <si>
    <t>2018026138</t>
  </si>
  <si>
    <t>36</t>
  </si>
  <si>
    <t>892351111</t>
  </si>
  <si>
    <t>Tlaková zkouška vodou potrubí DN 150 nebo 200</t>
  </si>
  <si>
    <t>-1057123026</t>
  </si>
  <si>
    <t>95+254,5</t>
  </si>
  <si>
    <t>37</t>
  </si>
  <si>
    <t>892372111</t>
  </si>
  <si>
    <t>Zabezpečení konců potrubí DN do 300 při tlakových zkouškách vodou</t>
  </si>
  <si>
    <t>-358104237</t>
  </si>
  <si>
    <t>38</t>
  </si>
  <si>
    <t>894410103</t>
  </si>
  <si>
    <t>Osazení betonových dílců pro kanalizační šachty DN 1000 šachtové dno výšky 1000 mm</t>
  </si>
  <si>
    <t>647280025</t>
  </si>
  <si>
    <t>39</t>
  </si>
  <si>
    <t>894410302</t>
  </si>
  <si>
    <t>Osazení betonových dílců pro kanalizační šachty DN 1000 deska zákrytová</t>
  </si>
  <si>
    <t>1788319454</t>
  </si>
  <si>
    <t>40</t>
  </si>
  <si>
    <t>5922001M</t>
  </si>
  <si>
    <t>sorpční vpusť DN 1000 mm, v. 1000 mm vč. zákrytové desky, průtok 2-6 l/s</t>
  </si>
  <si>
    <t>-650946455</t>
  </si>
  <si>
    <t>41</t>
  </si>
  <si>
    <t>894812116</t>
  </si>
  <si>
    <t>Revizní a čistící šachta z PP šachtové dno DN 315/200 přímý tok</t>
  </si>
  <si>
    <t>820556277</t>
  </si>
  <si>
    <t>42</t>
  </si>
  <si>
    <t>894812117</t>
  </si>
  <si>
    <t>Revizní a čistící šachta z PP šachtové dno DN 315/200 pravý nebo levý přítok</t>
  </si>
  <si>
    <t>-1832862461</t>
  </si>
  <si>
    <t>1 "šd 4</t>
  </si>
  <si>
    <t>43</t>
  </si>
  <si>
    <t>894812132</t>
  </si>
  <si>
    <t>Revizní a čistící šachta z PP DN 315 šachtová roura korugovaná bez hrdla světlé hloubky 2000 mm</t>
  </si>
  <si>
    <t>-2005904772</t>
  </si>
  <si>
    <t>44</t>
  </si>
  <si>
    <t>894812141</t>
  </si>
  <si>
    <t>Revizní a čistící šachta z PP DN 315 šachtová roura teleskopická světlé hloubky 375 mm</t>
  </si>
  <si>
    <t>973792218</t>
  </si>
  <si>
    <t>45</t>
  </si>
  <si>
    <t>894812149</t>
  </si>
  <si>
    <t>Příplatek k rourám revizní a čistící šachty z PP DN 315 za uříznutí šachtové roury</t>
  </si>
  <si>
    <t>1211969053</t>
  </si>
  <si>
    <t>46</t>
  </si>
  <si>
    <t>894812163</t>
  </si>
  <si>
    <t>Revizní a čistící šachta z PP DN 315 poklop litinový plný do teleskopické trubky pro třídu zatížení D400</t>
  </si>
  <si>
    <t>-96494463</t>
  </si>
  <si>
    <t>47</t>
  </si>
  <si>
    <t>894812206</t>
  </si>
  <si>
    <t>Revizní a čistící šachta z PP šachtové dno DN 425/200 průtočné 30°,60°,90°</t>
  </si>
  <si>
    <t>-1451262528</t>
  </si>
  <si>
    <t>1 "ŠD6</t>
  </si>
  <si>
    <t>48</t>
  </si>
  <si>
    <t>894812207</t>
  </si>
  <si>
    <t>Revizní a čistící šachta z PP šachtové dno DN 425/200 s přítokem tvaru T</t>
  </si>
  <si>
    <t>36503379</t>
  </si>
  <si>
    <t>2 "ŠD1, 4</t>
  </si>
  <si>
    <t>49</t>
  </si>
  <si>
    <t>894812232</t>
  </si>
  <si>
    <t>Revizní a čistící šachta z PP DN 425 šachtová roura korugovaná bez hrdla světlé hloubky 2000 mm</t>
  </si>
  <si>
    <t>1506081624</t>
  </si>
  <si>
    <t>50</t>
  </si>
  <si>
    <t>894812241</t>
  </si>
  <si>
    <t>Revizní a čistící šachta z PP DN 425 šachtová roura teleskopická světlé hloubky 375 mm</t>
  </si>
  <si>
    <t>-1364087613</t>
  </si>
  <si>
    <t>51</t>
  </si>
  <si>
    <t>894812249</t>
  </si>
  <si>
    <t>Příplatek k rourám revizní a čistící šachty z PP DN 425 za uříznutí šachtové roury</t>
  </si>
  <si>
    <t>-217554537</t>
  </si>
  <si>
    <t>52</t>
  </si>
  <si>
    <t>894812261</t>
  </si>
  <si>
    <t>Revizní a čistící šachta z PP DN 425 poklop litinový s teleskopickou rourou pro zatížení 3 t</t>
  </si>
  <si>
    <t>1456097727</t>
  </si>
  <si>
    <t>53</t>
  </si>
  <si>
    <t>894812312</t>
  </si>
  <si>
    <t>Revizní a čistící šachta z PP typ DN 600/160 šachtové dno průtočné 30°, 60°, 90°</t>
  </si>
  <si>
    <t>1102143974</t>
  </si>
  <si>
    <t>1 "ŠD5</t>
  </si>
  <si>
    <t>54</t>
  </si>
  <si>
    <t>894812317</t>
  </si>
  <si>
    <t>Revizní a čistící šachta z PP typ DN 600/200 šachtové dno s přítokem tvaru T</t>
  </si>
  <si>
    <t>1122877767</t>
  </si>
  <si>
    <t>2 "ŠD2-3</t>
  </si>
  <si>
    <t>55</t>
  </si>
  <si>
    <t>894812332</t>
  </si>
  <si>
    <t>Revizní a čistící šachta z PP DN 600 šachtová roura korugovaná světlé hloubky 2000 mm</t>
  </si>
  <si>
    <t>-205285232</t>
  </si>
  <si>
    <t>56</t>
  </si>
  <si>
    <t>89481001R</t>
  </si>
  <si>
    <t>Montáž filtrační šachty D 600</t>
  </si>
  <si>
    <t>1525527557</t>
  </si>
  <si>
    <t>57</t>
  </si>
  <si>
    <t>2866101M</t>
  </si>
  <si>
    <t>filtrační šachta z PP D600 DN 200</t>
  </si>
  <si>
    <t>-1177058793</t>
  </si>
  <si>
    <t>58</t>
  </si>
  <si>
    <t>894812339</t>
  </si>
  <si>
    <t>Příplatek k rourám revizní a čistící šachty z PP DN 600 za uříznutí šachtové roury</t>
  </si>
  <si>
    <t>527723692</t>
  </si>
  <si>
    <t>59</t>
  </si>
  <si>
    <t>894812352</t>
  </si>
  <si>
    <t>Revizní a čistící šachta z PP DN 600 poklop litinový pro třídu zatížení A15 s teleskopickým adaptérem</t>
  </si>
  <si>
    <t>-519161427</t>
  </si>
  <si>
    <t>60</t>
  </si>
  <si>
    <t>894812376</t>
  </si>
  <si>
    <t>Revizní a čistící šachta z PP DN 600 poklop litinový pro třídu zatížení D400 s betonovým prstencem</t>
  </si>
  <si>
    <t>-347233789</t>
  </si>
  <si>
    <t>61</t>
  </si>
  <si>
    <t>895941302</t>
  </si>
  <si>
    <t>Osazení vpusti uliční DN 450 z betonových dílců dno s kalištěm</t>
  </si>
  <si>
    <t>-1738446249</t>
  </si>
  <si>
    <t>62</t>
  </si>
  <si>
    <t>59224495</t>
  </si>
  <si>
    <t>vpusť uliční DN 450 kaliště nízké 450/240x50mm</t>
  </si>
  <si>
    <t>264774146</t>
  </si>
  <si>
    <t>63</t>
  </si>
  <si>
    <t>895941314</t>
  </si>
  <si>
    <t>Osazení vpusti uliční DN 450 z betonových dílců skruž horní 570 mm</t>
  </si>
  <si>
    <t>832415282</t>
  </si>
  <si>
    <t>64</t>
  </si>
  <si>
    <t>59224486</t>
  </si>
  <si>
    <t>vpusť uliční DN 450 skruž horní betonová 450/570x50mm</t>
  </si>
  <si>
    <t>-90845967</t>
  </si>
  <si>
    <t>65</t>
  </si>
  <si>
    <t>895941322</t>
  </si>
  <si>
    <t>Osazení vpusti uliční DN 450 z betonových dílců skruž středová 295 mm</t>
  </si>
  <si>
    <t>-1169735889</t>
  </si>
  <si>
    <t>66</t>
  </si>
  <si>
    <t>59224487</t>
  </si>
  <si>
    <t>vpusť uliční DN 450 skruž střední betonová 450/295x50mm</t>
  </si>
  <si>
    <t>1468969011</t>
  </si>
  <si>
    <t>67</t>
  </si>
  <si>
    <t>895941331</t>
  </si>
  <si>
    <t>Osazení vpusti uliční DN 450 z betonových dílců skruž průběžná s výtokem</t>
  </si>
  <si>
    <t>-1623035204</t>
  </si>
  <si>
    <t>68</t>
  </si>
  <si>
    <t>59224489</t>
  </si>
  <si>
    <t>vpusť uliční DN 450 skruž průběžná s odtokem 150mm 450/450x50mm</t>
  </si>
  <si>
    <t>1301544052</t>
  </si>
  <si>
    <t>69</t>
  </si>
  <si>
    <t>59223864</t>
  </si>
  <si>
    <t>prstenec pro uliční vpusť vyrovnávací betonový 390x60x130mm</t>
  </si>
  <si>
    <t>1419967844</t>
  </si>
  <si>
    <t>70</t>
  </si>
  <si>
    <t>28661789</t>
  </si>
  <si>
    <t>koš kalový ocelový pro silniční vpusť 425mm vč. madla</t>
  </si>
  <si>
    <t>2118325452</t>
  </si>
  <si>
    <t>71</t>
  </si>
  <si>
    <t>899102112</t>
  </si>
  <si>
    <t>Osazení poklopů litinových nebo ocelových včetně rámů pro třídu zatížení A15, A50</t>
  </si>
  <si>
    <t>-514148687</t>
  </si>
  <si>
    <t>72</t>
  </si>
  <si>
    <t>28661932</t>
  </si>
  <si>
    <t>poklop šachtový litinový DN 600 pro třídu zatížení A15</t>
  </si>
  <si>
    <t>-1840631757</t>
  </si>
  <si>
    <t>73</t>
  </si>
  <si>
    <t>899204112</t>
  </si>
  <si>
    <t>Osazení mříží litinových včetně rámů a košů na bahno pro třídu zatížení D400, E600</t>
  </si>
  <si>
    <t>1497447308</t>
  </si>
  <si>
    <t>4 "uliční vpusti</t>
  </si>
  <si>
    <t>74</t>
  </si>
  <si>
    <t>55241040</t>
  </si>
  <si>
    <t>mříž litinová 600/40T, 420X620 D400</t>
  </si>
  <si>
    <t>-213482811</t>
  </si>
  <si>
    <t>75</t>
  </si>
  <si>
    <t>59224481</t>
  </si>
  <si>
    <t>mříž vtoková s rámem pro uliční vpusť 500x500, zatížení 40 tun</t>
  </si>
  <si>
    <t>1287201892</t>
  </si>
  <si>
    <t>76</t>
  </si>
  <si>
    <t>899332111</t>
  </si>
  <si>
    <t>Výšková úprava uličního vstupu nebo vpusti do 200 mm snížením poklopu</t>
  </si>
  <si>
    <t>1675131502</t>
  </si>
  <si>
    <t>998</t>
  </si>
  <si>
    <t>Přesun hmot</t>
  </si>
  <si>
    <t>77</t>
  </si>
  <si>
    <t>998276101</t>
  </si>
  <si>
    <t>Přesun hmot pro trubní vedení z trub z plastických hmot otevřený výkop</t>
  </si>
  <si>
    <t>1263044959</t>
  </si>
  <si>
    <t>114,537-80,951</t>
  </si>
  <si>
    <t>PSV</t>
  </si>
  <si>
    <t>Práce a dodávky PSV</t>
  </si>
  <si>
    <t>721</t>
  </si>
  <si>
    <t>Zdravotechnika - vnitřní kanalizace</t>
  </si>
  <si>
    <t>78</t>
  </si>
  <si>
    <t>721211611</t>
  </si>
  <si>
    <t>Vtok dvorní se svislým odtokem a zápachovou klapkou DN 110/160 mříž litina 226x226</t>
  </si>
  <si>
    <t>-1218504487</t>
  </si>
  <si>
    <t>79</t>
  </si>
  <si>
    <t>721242105</t>
  </si>
  <si>
    <t>Lapač střešních splavenin z PP se zápachovou klapkou a lapacím košem DN 110</t>
  </si>
  <si>
    <t>-302383548</t>
  </si>
  <si>
    <t>80</t>
  </si>
  <si>
    <t>998721101</t>
  </si>
  <si>
    <t>Přesun hmot tonážní pro vnitřní kanalizace v objektech v do 6 m</t>
  </si>
  <si>
    <t>-677471721</t>
  </si>
  <si>
    <t>Vedlejší rozpočtové náklady</t>
  </si>
  <si>
    <t>VRN4</t>
  </si>
  <si>
    <t>Inženýrská činnost</t>
  </si>
  <si>
    <t>81</t>
  </si>
  <si>
    <t>043154000</t>
  </si>
  <si>
    <t>Zkoušky hutnicí - zásypy</t>
  </si>
  <si>
    <t>kpl</t>
  </si>
  <si>
    <t>1024</t>
  </si>
  <si>
    <t>135791442</t>
  </si>
  <si>
    <t>1.2 - splašková kanalizace</t>
  </si>
  <si>
    <t>1528766117</t>
  </si>
  <si>
    <t>25,0*1,0*2,5 "přípojka</t>
  </si>
  <si>
    <t>43,0*0,4*1,5 "tlaková</t>
  </si>
  <si>
    <t>-1620947465</t>
  </si>
  <si>
    <t>2,0*2,0*2,5 "šachta</t>
  </si>
  <si>
    <t>1846713150</t>
  </si>
  <si>
    <t>98,3*0,3 'Přepočtené koeficientem množství</t>
  </si>
  <si>
    <t>-1540970799</t>
  </si>
  <si>
    <t>2948952</t>
  </si>
  <si>
    <t>1800510901</t>
  </si>
  <si>
    <t xml:space="preserve">2*76,31 "pro zásypy </t>
  </si>
  <si>
    <t>-1081888329</t>
  </si>
  <si>
    <t>98,3-76,31</t>
  </si>
  <si>
    <t>-245038298</t>
  </si>
  <si>
    <t>21,99*5 'Přepočtené koeficientem množství</t>
  </si>
  <si>
    <t>-1444755800</t>
  </si>
  <si>
    <t>76,31 "pro zásypy</t>
  </si>
  <si>
    <t>129870619</t>
  </si>
  <si>
    <t>21,99*1,9 'Přepočtené koeficientem množství</t>
  </si>
  <si>
    <t>902170041</t>
  </si>
  <si>
    <t>98,3-(17,495+4,27+0,225)</t>
  </si>
  <si>
    <t>-1069551537</t>
  </si>
  <si>
    <t>0,45*1,0*25,5+0,4*0,35*43,0</t>
  </si>
  <si>
    <t>-1125607075</t>
  </si>
  <si>
    <t>17,495*2 'Přepočtené koeficientem množství</t>
  </si>
  <si>
    <t>1921983</t>
  </si>
  <si>
    <t>0,1*(1,0*25,5+0,4*43,0)</t>
  </si>
  <si>
    <t>1571877227</t>
  </si>
  <si>
    <t>59224012</t>
  </si>
  <si>
    <t>prstenec šachtový vyrovnávací betonový 625x100x80mm</t>
  </si>
  <si>
    <t>1750941980</t>
  </si>
  <si>
    <t>529521772</t>
  </si>
  <si>
    <t>0,1*1,5*1,5 "šachta</t>
  </si>
  <si>
    <t>-1047526414</t>
  </si>
  <si>
    <t>1,5*1,5 "šachta</t>
  </si>
  <si>
    <t>871181211</t>
  </si>
  <si>
    <t>Montáž potrubí z PE100 SDR 11 otevřený výkop svařovaných elektrotvarovkou D 50 x 4,6 mm</t>
  </si>
  <si>
    <t>-1968349338</t>
  </si>
  <si>
    <t>28613112</t>
  </si>
  <si>
    <t>trubka vodovodní PE100 PN 16 SDR11 50x4,6mm</t>
  </si>
  <si>
    <t>-615858716</t>
  </si>
  <si>
    <t>43*1,015 'Přepočtené koeficientem množství</t>
  </si>
  <si>
    <t>871350410</t>
  </si>
  <si>
    <t>Montáž kanalizačního potrubí korugovaného SN 10 z polypropylenu DN 200</t>
  </si>
  <si>
    <t>1314817635</t>
  </si>
  <si>
    <t>28614095</t>
  </si>
  <si>
    <t>trubka kanalizační žebrovaná PP DN 150x3000mm</t>
  </si>
  <si>
    <t>735620071</t>
  </si>
  <si>
    <t>25,5*1,015 'Přepočtené koeficientem množství</t>
  </si>
  <si>
    <t>87735002R</t>
  </si>
  <si>
    <t>Napojení tlakové kanalizace do šachty</t>
  </si>
  <si>
    <t>-1346792727</t>
  </si>
  <si>
    <t>877375121</t>
  </si>
  <si>
    <t>Výřez a montáž tvarovek odbočných na potrubí z kanalizačních trub z PVC DN 300</t>
  </si>
  <si>
    <t>-1610679046</t>
  </si>
  <si>
    <t>2861001M</t>
  </si>
  <si>
    <t>připojovací kus na potrubí DN 300</t>
  </si>
  <si>
    <t>1029069570</t>
  </si>
  <si>
    <t>892241111</t>
  </si>
  <si>
    <t>Tlaková zkouška vodou potrubí DN do 80</t>
  </si>
  <si>
    <t>763830559</t>
  </si>
  <si>
    <t>-288687374</t>
  </si>
  <si>
    <t>398809045</t>
  </si>
  <si>
    <t>894410102</t>
  </si>
  <si>
    <t>Osazení betonových dílců pro kanalizační šachty DN 1000 šachtové dno výšky 800 mm</t>
  </si>
  <si>
    <t>-1779338574</t>
  </si>
  <si>
    <t>59224061-1</t>
  </si>
  <si>
    <t>dno betonové šachtové kulaté DN 1000x600, 100x75x15cm, obložení čedičem</t>
  </si>
  <si>
    <t>-1580345735</t>
  </si>
  <si>
    <t>894410211</t>
  </si>
  <si>
    <t>Osazení betonových dílců pro kanalizační šachty DN 1000 skruž rovná výšky 250 mm</t>
  </si>
  <si>
    <t>906314307</t>
  </si>
  <si>
    <t>59224066</t>
  </si>
  <si>
    <t>skruž betonová DN 1000x250 PS, 100x25x12cm</t>
  </si>
  <si>
    <t>799061592</t>
  </si>
  <si>
    <t>894410232</t>
  </si>
  <si>
    <t>Osazení betonových dílců pro kanalizační šachty DN 1000 skruž přechodová (konus)</t>
  </si>
  <si>
    <t>-885249345</t>
  </si>
  <si>
    <t>59224056</t>
  </si>
  <si>
    <t>kónus pro kanalizační šachty s kapsovým stupadlem 100/62,5x67x12cm</t>
  </si>
  <si>
    <t>-588519909</t>
  </si>
  <si>
    <t>5623001M</t>
  </si>
  <si>
    <t>těsnění skruže DN 1000</t>
  </si>
  <si>
    <t>1068874157</t>
  </si>
  <si>
    <t>-280142790</t>
  </si>
  <si>
    <t>899104112</t>
  </si>
  <si>
    <t>Osazení poklopů litinových nebo ocelových včetně rámů pro třídu zatížení D400, E600</t>
  </si>
  <si>
    <t>-1448868968</t>
  </si>
  <si>
    <t>1 "šachta BŠ1</t>
  </si>
  <si>
    <t>55241017-1</t>
  </si>
  <si>
    <t>poklop šachtový litinový kruhový DN 600 bez ventilace tř D400 s jištěním</t>
  </si>
  <si>
    <t>-1668622851</t>
  </si>
  <si>
    <t>899721111</t>
  </si>
  <si>
    <t>Signalizační vodič DN do 150 mm na potrubí</t>
  </si>
  <si>
    <t>-1650206954</t>
  </si>
  <si>
    <t>9999901M</t>
  </si>
  <si>
    <t>pomocný spojovací materiál</t>
  </si>
  <si>
    <t>2011470382</t>
  </si>
  <si>
    <t>899722113</t>
  </si>
  <si>
    <t>Krytí potrubí z plastů výstražnou fólií z PVC 34cm</t>
  </si>
  <si>
    <t>2066773953</t>
  </si>
  <si>
    <t>-1853604594</t>
  </si>
  <si>
    <t>39,06-35,068</t>
  </si>
  <si>
    <t>1181085718</t>
  </si>
  <si>
    <t>1.3 - vodovod - přeložka a přípojka</t>
  </si>
  <si>
    <t>132251102</t>
  </si>
  <si>
    <t>Hloubení rýh nezapažených š do 800 mm v hornině třídy těžitelnosti I skupiny 3 objem do 50 m3 strojně</t>
  </si>
  <si>
    <t>-1342817715</t>
  </si>
  <si>
    <t>38,5*0,5*1,5 "přípojka</t>
  </si>
  <si>
    <t>12,5*0,5*1,5 "přeložka</t>
  </si>
  <si>
    <t>352339280</t>
  </si>
  <si>
    <t>2*1,5*1,5*1,5 "přeložka</t>
  </si>
  <si>
    <t>2,0*2,0*1,5 "přípojka</t>
  </si>
  <si>
    <t>757308287</t>
  </si>
  <si>
    <t>2*1,0*1,0*1,5 "přeložka</t>
  </si>
  <si>
    <t>2*1,5*1,5*1,5 "přípojka</t>
  </si>
  <si>
    <t>1757373748</t>
  </si>
  <si>
    <t xml:space="preserve">2*28,05 "pro zásypy </t>
  </si>
  <si>
    <t>-1322575466</t>
  </si>
  <si>
    <t>38,25+12,75 "výkopy</t>
  </si>
  <si>
    <t>-(28,05+10,2+2,25+0,3)</t>
  </si>
  <si>
    <t>-1835901543</t>
  </si>
  <si>
    <t>10,2*5 'Přepočtené koeficientem množství</t>
  </si>
  <si>
    <t>167111101</t>
  </si>
  <si>
    <t>Nakládání výkopku z hornin třídy těžitelnosti I skupiny 1 až 3 ručně</t>
  </si>
  <si>
    <t>-1034833524</t>
  </si>
  <si>
    <t>1521506657</t>
  </si>
  <si>
    <t>-1417581055</t>
  </si>
  <si>
    <t>6,45*1,9 'Přepočtené koeficientem množství</t>
  </si>
  <si>
    <t>-487252289</t>
  </si>
  <si>
    <t>38,5*0,5*1,1 "přeložka</t>
  </si>
  <si>
    <t>12,5*0,5*1,1 "přípojka</t>
  </si>
  <si>
    <t>320547999</t>
  </si>
  <si>
    <t>38,5*0,5*0,4 "přeložka</t>
  </si>
  <si>
    <t>12,5*0,5*0,4 "přípojka</t>
  </si>
  <si>
    <t>1562870344</t>
  </si>
  <si>
    <t>10,2*2 'Přepočtené koeficientem množství</t>
  </si>
  <si>
    <t>-1234392418</t>
  </si>
  <si>
    <t>38,5*0,5*0,1 "přeložka</t>
  </si>
  <si>
    <t>12,5*0,5*0,1 "přípojka</t>
  </si>
  <si>
    <t>32661109</t>
  </si>
  <si>
    <t>0,01*1,5*1,2</t>
  </si>
  <si>
    <t>-823586961</t>
  </si>
  <si>
    <t>1,5*2,0</t>
  </si>
  <si>
    <t>-1969338283</t>
  </si>
  <si>
    <t>1476946653</t>
  </si>
  <si>
    <t>40*1,015 'Přepočtené koeficientem množství</t>
  </si>
  <si>
    <t>28614945</t>
  </si>
  <si>
    <t>elektrokoleno 45° PE 100 PN16 D 50mm</t>
  </si>
  <si>
    <t>47145667</t>
  </si>
  <si>
    <t>28653054</t>
  </si>
  <si>
    <t>elektrokoleno 90° PE 100 D 50mm</t>
  </si>
  <si>
    <t>1536707461</t>
  </si>
  <si>
    <t>871251151</t>
  </si>
  <si>
    <t>Montáž potrubí z PE100 SDR 17 otevřený výkop svařovaných na tupo D 110 x 6,6 mm</t>
  </si>
  <si>
    <t>-993313402</t>
  </si>
  <si>
    <t>12,5 "přeložka</t>
  </si>
  <si>
    <t>28613130</t>
  </si>
  <si>
    <t>trubka vodovodní PE100 PN 10 SDR17 110x6,6mm</t>
  </si>
  <si>
    <t>648720240</t>
  </si>
  <si>
    <t>12,5*1,015 'Přepočtené koeficientem množství</t>
  </si>
  <si>
    <t>877251101</t>
  </si>
  <si>
    <t>Montáž elektrospojek na vodovodním potrubí z PE trub d 110</t>
  </si>
  <si>
    <t>-2084419900</t>
  </si>
  <si>
    <t>28615975</t>
  </si>
  <si>
    <t>elektrospojka SDR11 PE 100 PN16 D 110mm</t>
  </si>
  <si>
    <t>542236976</t>
  </si>
  <si>
    <t>877251110</t>
  </si>
  <si>
    <t>Montáž elektrokolen 45° na vodovodním potrubí z PE trub d 110</t>
  </si>
  <si>
    <t>139994693</t>
  </si>
  <si>
    <t>28614949</t>
  </si>
  <si>
    <t>elektrokoleno 45° PE 100 PN16 D 110mm</t>
  </si>
  <si>
    <t>-1392977370</t>
  </si>
  <si>
    <t>877251122</t>
  </si>
  <si>
    <t>Montáž elektro navrtávacích T-kusů s 360° odbočkou na vodovodním potrubí z PE trub d 110/32</t>
  </si>
  <si>
    <t>-109054669</t>
  </si>
  <si>
    <t>28614012</t>
  </si>
  <si>
    <t>tvarovka T-kus navrtávací s odbočkou 360° D 110-32mm</t>
  </si>
  <si>
    <t>1540526906</t>
  </si>
  <si>
    <t>87735003R</t>
  </si>
  <si>
    <t>Napojení přípojky na domovní rozvod</t>
  </si>
  <si>
    <t>1365549289</t>
  </si>
  <si>
    <t>879211111</t>
  </si>
  <si>
    <t>Montáž vodovodní přípojky na potrubí DN 50</t>
  </si>
  <si>
    <t>-34398199</t>
  </si>
  <si>
    <t>891181321</t>
  </si>
  <si>
    <t>Montáž vodovodních šoupátek domovní přípojky se závitovými konci PN16 otevřený výkop G 6/4"</t>
  </si>
  <si>
    <t>-2063044491</t>
  </si>
  <si>
    <t>55114216</t>
  </si>
  <si>
    <t>kohout kulový s vypouštěním PN 35 T 185°C chromovaný R250DS 1"1/2</t>
  </si>
  <si>
    <t>-172397023</t>
  </si>
  <si>
    <t>891211112</t>
  </si>
  <si>
    <t>Montáž vodovodních šoupátek otevřený výkop DN 50</t>
  </si>
  <si>
    <t>3659977</t>
  </si>
  <si>
    <t>42221321</t>
  </si>
  <si>
    <t>šoupátko pitná voda litina GGG 50 dlouhá stavební dl PN10/16 DN 50x250mm</t>
  </si>
  <si>
    <t>2069680850</t>
  </si>
  <si>
    <t>42291066</t>
  </si>
  <si>
    <t>souprava zemní pro šoupátka DN 40-50mm Rd 1,25m</t>
  </si>
  <si>
    <t>-2046716955</t>
  </si>
  <si>
    <t>89220001R</t>
  </si>
  <si>
    <t>Zkouška průchodnosti potrubí</t>
  </si>
  <si>
    <t>306299200</t>
  </si>
  <si>
    <t>89220002R</t>
  </si>
  <si>
    <t>Odběr vzorků pitné vody a laboratorní rozbor</t>
  </si>
  <si>
    <t>945728382</t>
  </si>
  <si>
    <t>892233122</t>
  </si>
  <si>
    <t>Proplach a dezinfekce vodovodního potrubí DN od 40 do 70</t>
  </si>
  <si>
    <t>2045930223</t>
  </si>
  <si>
    <t>-809890748</t>
  </si>
  <si>
    <t>892271111</t>
  </si>
  <si>
    <t>Tlaková zkouška vodou potrubí DN 100 nebo 125</t>
  </si>
  <si>
    <t>-602283847</t>
  </si>
  <si>
    <t>892273122</t>
  </si>
  <si>
    <t>Proplach a dezinfekce vodovodního potrubí DN od 80 do 125</t>
  </si>
  <si>
    <t>-1071161647</t>
  </si>
  <si>
    <t>893811163</t>
  </si>
  <si>
    <t>Osazení vodoměrné šachty kruhové z PP samonosné pro běžné zatížení D do 1,2 m hl přes 1,4 do 1,6 m</t>
  </si>
  <si>
    <t>1041671702</t>
  </si>
  <si>
    <t>56230594</t>
  </si>
  <si>
    <t>šachta plastová vodoměrná samonosná kruhová 1,2/1,5m</t>
  </si>
  <si>
    <t>-261125189</t>
  </si>
  <si>
    <t>899401112</t>
  </si>
  <si>
    <t>Osazení poklopů litinových šoupátkových</t>
  </si>
  <si>
    <t>966330483</t>
  </si>
  <si>
    <t>42291352</t>
  </si>
  <si>
    <t>poklop litinový šoupátkový pro zemní soupravy osazení do terénu a do vozovky</t>
  </si>
  <si>
    <t>1125854137</t>
  </si>
  <si>
    <t>899431111</t>
  </si>
  <si>
    <t>Výšková úprava uličního vstupu nebo vpusti do 200 mm zvýšením krycího hrnce, šoupěte nebo hydrantu</t>
  </si>
  <si>
    <t>730455490</t>
  </si>
  <si>
    <t>1386651937</t>
  </si>
  <si>
    <t>-1993293301</t>
  </si>
  <si>
    <t>1317229342</t>
  </si>
  <si>
    <t>794143997</t>
  </si>
  <si>
    <t>22,72-20,4</t>
  </si>
  <si>
    <t>1257486283</t>
  </si>
  <si>
    <t>1.4 - zahradní vodovod</t>
  </si>
  <si>
    <t>699178705</t>
  </si>
  <si>
    <t>(81,0+155)*0,4*1,3</t>
  </si>
  <si>
    <t>-861026409</t>
  </si>
  <si>
    <t>122,72*0,4 'Přepočtené koeficientem množství</t>
  </si>
  <si>
    <t>-822356051</t>
  </si>
  <si>
    <t xml:space="preserve">2*84,96 "pro zásypy </t>
  </si>
  <si>
    <t>-1473790917</t>
  </si>
  <si>
    <t>122,92-84,96</t>
  </si>
  <si>
    <t>413429971</t>
  </si>
  <si>
    <t>37,96*5 'Přepočtené koeficientem množství</t>
  </si>
  <si>
    <t>-826191229</t>
  </si>
  <si>
    <t>84,96 "pro zásypy</t>
  </si>
  <si>
    <t>-72199832</t>
  </si>
  <si>
    <t>37,96*1,9 'Přepočtené koeficientem množství</t>
  </si>
  <si>
    <t>840968611</t>
  </si>
  <si>
    <t>122,72-(28,32+9,44)</t>
  </si>
  <si>
    <t>-1521254752</t>
  </si>
  <si>
    <t>(81,0+155)*0,4*0,3</t>
  </si>
  <si>
    <t>-1588640869</t>
  </si>
  <si>
    <t>28,8*2 'Přepočtené koeficientem množství</t>
  </si>
  <si>
    <t>1367508569</t>
  </si>
  <si>
    <t>(81+155)*0,4*0,1</t>
  </si>
  <si>
    <t>871161211</t>
  </si>
  <si>
    <t>Montáž potrubí z PE100 SDR 11 otevřený výkop svařovaných elektrotvarovkou D 32 x 3,0 mm</t>
  </si>
  <si>
    <t>1857412917</t>
  </si>
  <si>
    <t>85+155</t>
  </si>
  <si>
    <t>28613110</t>
  </si>
  <si>
    <t>trubka vodovodní PE100 PN 16 SDR11 32x3,0mm</t>
  </si>
  <si>
    <t>-281955131</t>
  </si>
  <si>
    <t>240*1,015 'Přepočtené koeficientem množství</t>
  </si>
  <si>
    <t>87735004R</t>
  </si>
  <si>
    <t>Napojení potrubí na stávající rozvod závlahy</t>
  </si>
  <si>
    <t>733612828</t>
  </si>
  <si>
    <t>-903277840</t>
  </si>
  <si>
    <t>1359878460</t>
  </si>
  <si>
    <t>899722112</t>
  </si>
  <si>
    <t>Krytí potrubí z plastů výstražnou fólií z PVC 25 cm</t>
  </si>
  <si>
    <t>1495470494</t>
  </si>
  <si>
    <t>1416646160</t>
  </si>
  <si>
    <t>-1873912486</t>
  </si>
  <si>
    <t>1.5 - přípojka plynu</t>
  </si>
  <si>
    <t xml:space="preserve">    723 - Zdravotechnika - vnitřní plynovod</t>
  </si>
  <si>
    <t>M - Práce a dodávky M</t>
  </si>
  <si>
    <t xml:space="preserve">    23-M - Montáže potrubí</t>
  </si>
  <si>
    <t>664735129</t>
  </si>
  <si>
    <t>19*0,4*1,2</t>
  </si>
  <si>
    <t>-136034388</t>
  </si>
  <si>
    <t>2*1,0*1,5</t>
  </si>
  <si>
    <t>1817189170</t>
  </si>
  <si>
    <t>2*1,0*1,2</t>
  </si>
  <si>
    <t>535771049</t>
  </si>
  <si>
    <t xml:space="preserve">2*8,32 "pro zásypy </t>
  </si>
  <si>
    <t>162551108</t>
  </si>
  <si>
    <t>Vodorovné přemístění přes 2 500 do 3000 m výkopku/sypaniny z horniny třídy těžitelnosti I skupiny 1 až 3</t>
  </si>
  <si>
    <t>553490752</t>
  </si>
  <si>
    <t>-1963042646</t>
  </si>
  <si>
    <t>12,12-8,32</t>
  </si>
  <si>
    <t>-1752199141</t>
  </si>
  <si>
    <t>3,8*5 'Přepočtené koeficientem množství</t>
  </si>
  <si>
    <t>1849709019</t>
  </si>
  <si>
    <t>8,32 "pro zásypy</t>
  </si>
  <si>
    <t>1375088268</t>
  </si>
  <si>
    <t>4,5*1,9 'Přepočtené koeficientem množství</t>
  </si>
  <si>
    <t>-1598322477</t>
  </si>
  <si>
    <t>12,12-(0,76+3,04)</t>
  </si>
  <si>
    <t>1050674238</t>
  </si>
  <si>
    <t>19,0*0,4*0,4</t>
  </si>
  <si>
    <t>-1406111313</t>
  </si>
  <si>
    <t>3,04*2 'Přepočtené koeficientem množství</t>
  </si>
  <si>
    <t>1230234600</t>
  </si>
  <si>
    <t>19,0*0,4*0,1</t>
  </si>
  <si>
    <t>87735005R</t>
  </si>
  <si>
    <t>Napojení potrubí na stávající plynovod</t>
  </si>
  <si>
    <t>-1557787618</t>
  </si>
  <si>
    <t>1163284003</t>
  </si>
  <si>
    <t>2865001M</t>
  </si>
  <si>
    <t>závitová přechodka s ochranným pláštěm s odvzdušněním PE/ocel 32-1"</t>
  </si>
  <si>
    <t>-297905405</t>
  </si>
  <si>
    <t>512309223</t>
  </si>
  <si>
    <t>2005892137</t>
  </si>
  <si>
    <t>-469438390</t>
  </si>
  <si>
    <t>6,106-6,08+0,007</t>
  </si>
  <si>
    <t>723</t>
  </si>
  <si>
    <t>Zdravotechnika - vnitřní plynovod</t>
  </si>
  <si>
    <t>723231164</t>
  </si>
  <si>
    <t>Kohout kulový přímý G 1" PN 42 do 185°C plnoprůtokový vnitřní závit těžká řada</t>
  </si>
  <si>
    <t>575084198</t>
  </si>
  <si>
    <t>Práce a dodávky M</t>
  </si>
  <si>
    <t>23-M</t>
  </si>
  <si>
    <t>Montáže potrubí</t>
  </si>
  <si>
    <t>230200411</t>
  </si>
  <si>
    <t>Vysazení odbočky na ocelovém potrubí metodou navrtání přetlak do 1,6 MPa DN do 40 mm</t>
  </si>
  <si>
    <t>-582180589</t>
  </si>
  <si>
    <t>28614026</t>
  </si>
  <si>
    <t>tvarovka T-kus navrtávací bez vrtáku D 90-32mm</t>
  </si>
  <si>
    <t>256</t>
  </si>
  <si>
    <t>-21884925</t>
  </si>
  <si>
    <t>230205025</t>
  </si>
  <si>
    <t>Montáž potrubí plastového svařované na tupo nebo elektrospojkou dn 32 mm en 3,0 mm</t>
  </si>
  <si>
    <t>1410660718</t>
  </si>
  <si>
    <t>28613524</t>
  </si>
  <si>
    <t>potrubí třívrstvé PE100 RC SDR11 32x3,0 dl 12m</t>
  </si>
  <si>
    <t>128</t>
  </si>
  <si>
    <t>-970560912</t>
  </si>
  <si>
    <t>20*1,015 'Přepočtené koeficientem množství</t>
  </si>
  <si>
    <t>28615010</t>
  </si>
  <si>
    <t>elektrokoleno 45° PE 100 PN16 D 32mm</t>
  </si>
  <si>
    <t>188399697</t>
  </si>
  <si>
    <t>230230031</t>
  </si>
  <si>
    <t>Hlavní tlaková zkouška vzduchem 2,5 MPa DN 50</t>
  </si>
  <si>
    <t>1751349547</t>
  </si>
  <si>
    <t>32023001R</t>
  </si>
  <si>
    <t>Revize plynovodu</t>
  </si>
  <si>
    <t>-891752998</t>
  </si>
  <si>
    <t>2 - Elektroinstalace</t>
  </si>
  <si>
    <t>2.1 - elektroinstalace - etapa I</t>
  </si>
  <si>
    <t xml:space="preserve">    997 - Přesun sutě</t>
  </si>
  <si>
    <t xml:space="preserve">    21-M - Elektromontáže</t>
  </si>
  <si>
    <t xml:space="preserve">    46-M - Zemní práce při extr.mont.pracích</t>
  </si>
  <si>
    <t>113107422</t>
  </si>
  <si>
    <t>Odstranění podkladu z kameniva drceného tl přes 100 do 200 mm při překopech strojně pl do 15 m2</t>
  </si>
  <si>
    <t>821844105</t>
  </si>
  <si>
    <t>65,5*0,5</t>
  </si>
  <si>
    <t>133212811</t>
  </si>
  <si>
    <t>Hloubení nezapažených šachet v hornině třídy těžitelnosti I skupiny 3 plocha výkopu do 4 m2 ručně</t>
  </si>
  <si>
    <t>60049308</t>
  </si>
  <si>
    <t>0,9*0,6*0,4 "základ pod pilíř PREZ</t>
  </si>
  <si>
    <t>2*0,25 "patky pro stožáry</t>
  </si>
  <si>
    <t>-1539917547</t>
  </si>
  <si>
    <t>-274528402</t>
  </si>
  <si>
    <t>0,716*5 'Přepočtené koeficientem množství</t>
  </si>
  <si>
    <t>-1015904598</t>
  </si>
  <si>
    <t>0,716*1,9 'Přepočtené koeficientem množství</t>
  </si>
  <si>
    <t>566901143</t>
  </si>
  <si>
    <t>Vyspravení podkladu po překopech inženýrských sítí plochy do 15 m2 kamenivem hrubým drceným tl. 200 mm</t>
  </si>
  <si>
    <t>-545583588</t>
  </si>
  <si>
    <t>998225111</t>
  </si>
  <si>
    <t>Přesun hmot pro pozemní komunikace s krytem z kamene, monolitickým betonovým nebo živičným</t>
  </si>
  <si>
    <t>-1921260175</t>
  </si>
  <si>
    <t>997</t>
  </si>
  <si>
    <t>Přesun sutě</t>
  </si>
  <si>
    <t>997221551</t>
  </si>
  <si>
    <t>Vodorovná doprava suti ze sypkých materiálů do 1 km</t>
  </si>
  <si>
    <t>-1385071208</t>
  </si>
  <si>
    <t>997221559</t>
  </si>
  <si>
    <t>Příplatek ZKD 1 km u vodorovné dopravy suti ze sypkých materiálů</t>
  </si>
  <si>
    <t>1882534745</t>
  </si>
  <si>
    <t>9,498*14 'Přepočtené koeficientem množství</t>
  </si>
  <si>
    <t>997221611</t>
  </si>
  <si>
    <t>Nakládání suti na dopravní prostředky pro vodorovnou dopravu</t>
  </si>
  <si>
    <t>-1928231777</t>
  </si>
  <si>
    <t>997013871</t>
  </si>
  <si>
    <t>Poplatek za uložení stavebního odpadu na recyklační skládce (skládkovné) směsného stavebního a demoličního kód odpadu 17 09 04</t>
  </si>
  <si>
    <t>1494017755</t>
  </si>
  <si>
    <t>21-M</t>
  </si>
  <si>
    <t>Elektromontáže</t>
  </si>
  <si>
    <t>210100001</t>
  </si>
  <si>
    <t>Ukončení vodičů v rozváděči nebo na přístroji včetně zapojení průřezu žíly do 2,5 mm2</t>
  </si>
  <si>
    <t>-218348076</t>
  </si>
  <si>
    <t>210100003</t>
  </si>
  <si>
    <t>Ukončení vodičů v rozváděči nebo na přístroji včetně zapojení průřezu žíly do 16 mm2</t>
  </si>
  <si>
    <t>1858049278</t>
  </si>
  <si>
    <t>16+12</t>
  </si>
  <si>
    <t>210100013</t>
  </si>
  <si>
    <t>Ukončení vodičů v rozváděči nebo na přístroji včetně zapojení průřezu žíly do 4 mm2</t>
  </si>
  <si>
    <t>1900571284</t>
  </si>
  <si>
    <t>21012001R</t>
  </si>
  <si>
    <t>Osazení nožové pojistky</t>
  </si>
  <si>
    <t>-1495683390</t>
  </si>
  <si>
    <t>210202010</t>
  </si>
  <si>
    <t>Montáž svítidlo výbojkové průmyslové nebo venkovní raménkové</t>
  </si>
  <si>
    <t>-686668176</t>
  </si>
  <si>
    <t>3477001M</t>
  </si>
  <si>
    <t>svítidlo Micenas BDP791 FG DS50 830/1800lm/16W, černý mat</t>
  </si>
  <si>
    <t>-1263122990</t>
  </si>
  <si>
    <t>210204011</t>
  </si>
  <si>
    <t>Montáž stožárů osvětlení ocelových samostatně stojících délky do 12 m</t>
  </si>
  <si>
    <t>-684339302</t>
  </si>
  <si>
    <t>3167001M</t>
  </si>
  <si>
    <t>stožár ocelový KOS-45, manžeta, FeZn, tvrz. nátěr černý mat</t>
  </si>
  <si>
    <t>687310303</t>
  </si>
  <si>
    <t>21020403R</t>
  </si>
  <si>
    <t>zatažení kabelu pr. 1,5 do sloupu</t>
  </si>
  <si>
    <t>335538704</t>
  </si>
  <si>
    <t>21020404R</t>
  </si>
  <si>
    <t>zavedení kabelu do pr. 16 do sloupu</t>
  </si>
  <si>
    <t>2143059513</t>
  </si>
  <si>
    <t>210204201</t>
  </si>
  <si>
    <t>Montáž elektrovýzbroje stožárů osvětlení 1 okruh</t>
  </si>
  <si>
    <t>-1596976444</t>
  </si>
  <si>
    <t>31670011M</t>
  </si>
  <si>
    <t>stožárová výzbroj 16.4, průběžná s keramickou pojistkou 5x20/4A</t>
  </si>
  <si>
    <t>-69323290</t>
  </si>
  <si>
    <t>21020401R</t>
  </si>
  <si>
    <t>zavedení kabelu pr. 10÷16 do ochr. el.instal.trubky</t>
  </si>
  <si>
    <t>-914132693</t>
  </si>
  <si>
    <t>21020402R</t>
  </si>
  <si>
    <t>montáž vývodu k rozvodnici na bet. sloup ze země</t>
  </si>
  <si>
    <t>1983212914</t>
  </si>
  <si>
    <t>210220020</t>
  </si>
  <si>
    <t>Montáž uzemňovacího vedení vodičů FeZn pomocí svorek v zemi páskou do 120 mm2 ve městské zástavbě</t>
  </si>
  <si>
    <t>-1983129842</t>
  </si>
  <si>
    <t>35442062</t>
  </si>
  <si>
    <t>pás zemnící 30x4mm FeZn</t>
  </si>
  <si>
    <t>kg</t>
  </si>
  <si>
    <t>1371368977</t>
  </si>
  <si>
    <t>35441986</t>
  </si>
  <si>
    <t>svorka odbočovací a spojovací pro pásek 30x4mm, FeZn</t>
  </si>
  <si>
    <t>-1798844293</t>
  </si>
  <si>
    <t>210220302</t>
  </si>
  <si>
    <t>Montáž svorek hromosvodných se 3 a více šrouby</t>
  </si>
  <si>
    <t>-247433417</t>
  </si>
  <si>
    <t>3544001M</t>
  </si>
  <si>
    <t>stožárová zemní svorka</t>
  </si>
  <si>
    <t>915623463</t>
  </si>
  <si>
    <t>210812011</t>
  </si>
  <si>
    <t>Montáž kabelu Cu plného nebo laněného do 1 kV žíly 3x1,5 až 6 mm2 (např. CYKY) bez ukončení uloženého volně nebo v liště</t>
  </si>
  <si>
    <t>-587930455</t>
  </si>
  <si>
    <t>34111030</t>
  </si>
  <si>
    <t>kabel instalační jádro Cu plné izolace PVC plášť PVC 450/750V (CYKY) 3x1,5mm2</t>
  </si>
  <si>
    <t>-1030816598</t>
  </si>
  <si>
    <t>Poznámka k položce:_x000d_
CYKY, průměr kabelu 8,6mm</t>
  </si>
  <si>
    <t>13*1,15 'Přepočtené koeficientem množství</t>
  </si>
  <si>
    <t>210812031</t>
  </si>
  <si>
    <t>Montáž kabelu Cu plného nebo laněného do 1 kV žíly 4x1,5 až 4 mm2 (např. CYKY) bez ukončení uloženého volně nebo v liště</t>
  </si>
  <si>
    <t>-1117241615</t>
  </si>
  <si>
    <t>34111060</t>
  </si>
  <si>
    <t>kabel instalační jádro Cu plné izolace PVC plášť PVC 450/750V (CYKY) 4x1,5mm2</t>
  </si>
  <si>
    <t>-315384765</t>
  </si>
  <si>
    <t>Poznámka k položce:_x000d_
CYKY, průměr kabelu 9,3mm</t>
  </si>
  <si>
    <t>149*1,15 'Přepočtené koeficientem množství</t>
  </si>
  <si>
    <t>210812033</t>
  </si>
  <si>
    <t>Montáž kabelu Cu plného nebo laněného do 1 kV žíly 4x6 až 10 mm2 (např. CYKY) bez ukončení uloženého volně nebo v liště</t>
  </si>
  <si>
    <t>518061169</t>
  </si>
  <si>
    <t>34111076</t>
  </si>
  <si>
    <t>kabel instalační jádro Cu plné izolace PVC plášť PVC 450/750V (CYKY) 4x10mm2</t>
  </si>
  <si>
    <t>-1504118103</t>
  </si>
  <si>
    <t>Poznámka k položce:_x000d_
CYKY, průměr kabelu 16,1mm</t>
  </si>
  <si>
    <t>226*1,15 'Přepočtené koeficientem množství</t>
  </si>
  <si>
    <t>2108121R</t>
  </si>
  <si>
    <t>příplatek za zatažení kabelu do r. 16 do chráničky</t>
  </si>
  <si>
    <t>481205441</t>
  </si>
  <si>
    <t>2109901R</t>
  </si>
  <si>
    <t>ostatní montážní a pomocné práce</t>
  </si>
  <si>
    <t>424267099</t>
  </si>
  <si>
    <t>999001M</t>
  </si>
  <si>
    <t>drobný a pomocný materiál</t>
  </si>
  <si>
    <t>-353010586</t>
  </si>
  <si>
    <t>2109902R</t>
  </si>
  <si>
    <t>Revize</t>
  </si>
  <si>
    <t>ks</t>
  </si>
  <si>
    <t>-1733815697</t>
  </si>
  <si>
    <t>2109903R</t>
  </si>
  <si>
    <t>zákres dle skutečného stavu</t>
  </si>
  <si>
    <t>-1151751385</t>
  </si>
  <si>
    <t>218040001</t>
  </si>
  <si>
    <t>Demontáž sloupů nn betonových jednoduchých do 12 m</t>
  </si>
  <si>
    <t>1023927898</t>
  </si>
  <si>
    <t>218100003</t>
  </si>
  <si>
    <t>Odpojení vodičů z rozváděče nebo přístroje průřezu žíly do 16 mm2</t>
  </si>
  <si>
    <t>890648317</t>
  </si>
  <si>
    <t>218202013</t>
  </si>
  <si>
    <t>Demontáž svítidla výbojkového průmyslového nebo venkovního z výložníku</t>
  </si>
  <si>
    <t>-78858162</t>
  </si>
  <si>
    <t>2189901R</t>
  </si>
  <si>
    <t>demontáž kabelového svodu z betonového sloupu</t>
  </si>
  <si>
    <t>1419111160</t>
  </si>
  <si>
    <t>2189902R</t>
  </si>
  <si>
    <t>vytažení kabelu do pr. 16 z rozvodnice</t>
  </si>
  <si>
    <t>-1660066102</t>
  </si>
  <si>
    <t>2189904R</t>
  </si>
  <si>
    <t>demontáž pole vzdušného vedení elektro</t>
  </si>
  <si>
    <t>1466946486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</si>
  <si>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</si>
  <si>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</si>
  <si>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</si>
  <si>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</si>
  <si>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</si>
  <si>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-1120492643</t>
  </si>
  <si>
    <t>4600102R</t>
  </si>
  <si>
    <t>Vytyčení světelných bodů</t>
  </si>
  <si>
    <t>-639139233</t>
  </si>
  <si>
    <t>4600101R</t>
  </si>
  <si>
    <t>vytýčení nových pilířů, rozvodnic, světelných bodů</t>
  </si>
  <si>
    <t>-1001195750</t>
  </si>
  <si>
    <t>460021121</t>
  </si>
  <si>
    <t>Sejmutí ornice při elektromontážích strojně tl vrstvy do 20 cm</t>
  </si>
  <si>
    <t>1544992757</t>
  </si>
  <si>
    <t>66*0,5</t>
  </si>
  <si>
    <t>460171162</t>
  </si>
  <si>
    <t>Hloubení kabelových nezapažených rýh strojně š 35 cm hl 70 cm v hornině tř I skupiny 3</t>
  </si>
  <si>
    <t>-955989493</t>
  </si>
  <si>
    <t>460171172</t>
  </si>
  <si>
    <t>Hloubení kabelových nezapažených rýh strojně š 35 cm hl 80 cm v hornině tř I skupiny 3</t>
  </si>
  <si>
    <t>-34655803</t>
  </si>
  <si>
    <t>10 "odkop kabelu v komunikaci</t>
  </si>
  <si>
    <t>460171272</t>
  </si>
  <si>
    <t>Hloubení kabelových nezapažených rýh strojně š 50 cm hl 80 cm v hornině tř I skupiny 3</t>
  </si>
  <si>
    <t>1299562028</t>
  </si>
  <si>
    <t>460341112</t>
  </si>
  <si>
    <t>Vodorovné přemístění horniny jakékoliv třídy dopravními prostředky při elektromontážích přes 50 do 500 m</t>
  </si>
  <si>
    <t>-2114179469</t>
  </si>
  <si>
    <t>460341113</t>
  </si>
  <si>
    <t>Vodorovné přemístění horniny jakékoliv třídy dopravními prostředky při elektromontážích přes 500 do 1000 m</t>
  </si>
  <si>
    <t>-105921426</t>
  </si>
  <si>
    <t>460341121</t>
  </si>
  <si>
    <t>Příplatek k vodorovnému přemístění horniny dopravními prostředky při elektromontážích za každých dalších i započatých 1000 m</t>
  </si>
  <si>
    <t>605137940</t>
  </si>
  <si>
    <t>15,28*14 'Přepočtené koeficientem množství</t>
  </si>
  <si>
    <t>460361121</t>
  </si>
  <si>
    <t>Poplatek za uložení zeminy na recyklační skládce (skládkovné) kód odpadu 17 05 04</t>
  </si>
  <si>
    <t>1367925575</t>
  </si>
  <si>
    <t>15,28*1,9 'Přepočtené koeficientem množství</t>
  </si>
  <si>
    <t>460411222</t>
  </si>
  <si>
    <t>Zásyp jam při elektromontážích strojně včetně zhutnění v hornině tř I skupiny 3 v omezeném prostoru</t>
  </si>
  <si>
    <t>-862053648</t>
  </si>
  <si>
    <t>1,1 "vybouraná patka bet. sloupu</t>
  </si>
  <si>
    <t>460451152</t>
  </si>
  <si>
    <t>Zásyp kabelových rýh strojně se zhutněním š 35 cm hl 50 cm z horniny tř I skupiny 3</t>
  </si>
  <si>
    <t>-599743608</t>
  </si>
  <si>
    <t>460451182</t>
  </si>
  <si>
    <t>Zásyp kabelových rýh strojně se zhutněním š 35 cm hl 80 cm z horniny tř I skupiny 3</t>
  </si>
  <si>
    <t>603711584</t>
  </si>
  <si>
    <t>460451272</t>
  </si>
  <si>
    <t>Zásyp kabelových rýh strojně se zhutněním š 50 cm hl 70 cm z horniny tř I skupiny 3</t>
  </si>
  <si>
    <t>1256761438</t>
  </si>
  <si>
    <t>460571111</t>
  </si>
  <si>
    <t>Rozprostření a urovnání ornice při elektromontážích strojně tl vrstvy do 20 cm</t>
  </si>
  <si>
    <t>1674156837</t>
  </si>
  <si>
    <t>460581121</t>
  </si>
  <si>
    <t>Zatravnění včetně zalití vodou na rovině</t>
  </si>
  <si>
    <t>-655795862</t>
  </si>
  <si>
    <t>460641112</t>
  </si>
  <si>
    <t>Základové konstrukce při elektromontážích z monolitického betonu tř. C 12/15</t>
  </si>
  <si>
    <t>2143212061</t>
  </si>
  <si>
    <t>0,9*0,6*0,4*1,035 "základ pod pilíř PREZ</t>
  </si>
  <si>
    <t>2*0,25*1,035 "patky pro stožáry</t>
  </si>
  <si>
    <t>28613244</t>
  </si>
  <si>
    <t>trubka drenážní korugovaná sendvičová HD-PE SN 8 perforace 360° pro liniové stavby DN 250</t>
  </si>
  <si>
    <t>1988912881</t>
  </si>
  <si>
    <t>46066001R</t>
  </si>
  <si>
    <t>obetonování chrániček</t>
  </si>
  <si>
    <t>-1132610078</t>
  </si>
  <si>
    <t>460661111</t>
  </si>
  <si>
    <t>Kabelové lože z písku pro kabely nn bez zakrytí š lože do 35 cm</t>
  </si>
  <si>
    <t>1181328243</t>
  </si>
  <si>
    <t>460671113</t>
  </si>
  <si>
    <t>Výstražná fólie pro krytí kabelů šířky 34 cm</t>
  </si>
  <si>
    <t>-1538574063</t>
  </si>
  <si>
    <t>460791212</t>
  </si>
  <si>
    <t>Montáž trubek ochranných plastových uložených volně do rýhy ohebných přes 32 do 50 mm</t>
  </si>
  <si>
    <t>245507265</t>
  </si>
  <si>
    <t>166+12</t>
  </si>
  <si>
    <t>34571001M</t>
  </si>
  <si>
    <t>chránička kopoflex KF 09040</t>
  </si>
  <si>
    <t>-2000414363</t>
  </si>
  <si>
    <t>12*1,05 'Přepočtené koeficientem množství</t>
  </si>
  <si>
    <t>34571002M</t>
  </si>
  <si>
    <t>chránička kopoflex KF 09050</t>
  </si>
  <si>
    <t>-1612757188</t>
  </si>
  <si>
    <t>166*1,05 'Přepočtené koeficientem množství</t>
  </si>
  <si>
    <t>460905121</t>
  </si>
  <si>
    <t>Montáž kompaktního plastového pilíře pro rozvod nn samostatého š přes 38 do 55 cm (např. SS300, SR322, ER122, RVO)</t>
  </si>
  <si>
    <t>637360415</t>
  </si>
  <si>
    <t>3571101M</t>
  </si>
  <si>
    <t>rozvodnice PREZ v pilíři ER212/NKP7P</t>
  </si>
  <si>
    <t>-999639639</t>
  </si>
  <si>
    <t>468051121</t>
  </si>
  <si>
    <t>Bourání základu betonového při elektromontážích</t>
  </si>
  <si>
    <t>-979334767</t>
  </si>
  <si>
    <t>0,38 "patka bet. sloupu</t>
  </si>
  <si>
    <t>4680601R</t>
  </si>
  <si>
    <t>demontáž elektroměrového pilíře</t>
  </si>
  <si>
    <t>1912129904</t>
  </si>
  <si>
    <t>4609901R</t>
  </si>
  <si>
    <t>demontáž podzemního vedení s výkopem</t>
  </si>
  <si>
    <t>-871047410</t>
  </si>
  <si>
    <t>4609902R</t>
  </si>
  <si>
    <t>demontáž podzemního vedení bez výkopu</t>
  </si>
  <si>
    <t>589947307</t>
  </si>
  <si>
    <t>2.2 - elektroinstalace - etapa II</t>
  </si>
  <si>
    <t>8*0,5</t>
  </si>
  <si>
    <t>-1377646375</t>
  </si>
  <si>
    <t>1937011246</t>
  </si>
  <si>
    <t>0,5*5 'Přepočtené koeficientem množství</t>
  </si>
  <si>
    <t>-64060586</t>
  </si>
  <si>
    <t>0,5*1,9 'Přepočtené koeficientem množství</t>
  </si>
  <si>
    <t>1,16*14 'Přepočtené koeficientem množství</t>
  </si>
  <si>
    <t>1067007764</t>
  </si>
  <si>
    <t>-1225137752</t>
  </si>
  <si>
    <t>210801311</t>
  </si>
  <si>
    <t>Montáž vodiče Cu izolovaného plného nebo laněného s PVC pláštěm do 1 kV žíla 1,5 až 16 mm2 uloženého volně (např. CY, CHAH-V)</t>
  </si>
  <si>
    <t>1815834066</t>
  </si>
  <si>
    <t>34141039</t>
  </si>
  <si>
    <t>vodič propojovací jádro Cu plné izolace PVC 450/750V (H07V-U) 1x1,5mm2</t>
  </si>
  <si>
    <t>1216859174</t>
  </si>
  <si>
    <t>11*1,15 'Přepočtené koeficientem množství</t>
  </si>
  <si>
    <t>121*1,15 'Přepočtené koeficientem množství</t>
  </si>
  <si>
    <t>218204100</t>
  </si>
  <si>
    <t>Demontáž výložníků osvětlení jednoramenných nástěnných hmotnosti do 35 kg</t>
  </si>
  <si>
    <t>481106654</t>
  </si>
  <si>
    <t>838289272</t>
  </si>
  <si>
    <t>5,73*14 'Přepočtené koeficientem množství</t>
  </si>
  <si>
    <t>5,73*1,9 'Přepočtené koeficientem množství</t>
  </si>
  <si>
    <t>50+9</t>
  </si>
  <si>
    <t>460791112</t>
  </si>
  <si>
    <t>Montáž trubek ochranných plastových uložených volně do rýhy tuhých D přes 32 do 50 mm</t>
  </si>
  <si>
    <t>-1119811056</t>
  </si>
  <si>
    <t>34571351</t>
  </si>
  <si>
    <t>trubka elektroinstalační ohebná dvouplášťová korugovaná (chránička) D 41/50mm, HDPE+LDPE</t>
  </si>
  <si>
    <t>1608503100</t>
  </si>
  <si>
    <t>11*1,05 'Přepočtené koeficientem množství</t>
  </si>
  <si>
    <t>3457001M</t>
  </si>
  <si>
    <t>koncovka chráničky HDPE s ventilkem (KPC40V)</t>
  </si>
  <si>
    <t>1941308705</t>
  </si>
  <si>
    <t>3457002M</t>
  </si>
  <si>
    <t>koncovka chráničky HDPE bez ventilku (KPC40)</t>
  </si>
  <si>
    <t>1300995781</t>
  </si>
  <si>
    <t>6*1,05 'Přepočtené koeficientem množství</t>
  </si>
  <si>
    <t>34571003M</t>
  </si>
  <si>
    <t>-1271299056</t>
  </si>
  <si>
    <t>8*1,05 'Přepočtené koeficientem množství</t>
  </si>
  <si>
    <t>2.3 - elektroinstalace - etapa IIIa</t>
  </si>
  <si>
    <t xml:space="preserve">    9 - Ostatní konstrukce a práce, bourání</t>
  </si>
  <si>
    <t>106*0,5</t>
  </si>
  <si>
    <t>2*0,46 "patky pro stožáry</t>
  </si>
  <si>
    <t>0,5*0,5*0,9 "základ pro kabelovou zemní šachtu</t>
  </si>
  <si>
    <t>1270746661</t>
  </si>
  <si>
    <t>2002143765</t>
  </si>
  <si>
    <t>1,145*5 'Přepočtené koeficientem množství</t>
  </si>
  <si>
    <t>28927570</t>
  </si>
  <si>
    <t>1,145*1,9 'Přepočtené koeficientem množství</t>
  </si>
  <si>
    <t>Ostatní konstrukce a práce, bourání</t>
  </si>
  <si>
    <t>919735112</t>
  </si>
  <si>
    <t>Řezání stávajícího živičného krytu hl přes 50 do 100 mm</t>
  </si>
  <si>
    <t>400739806</t>
  </si>
  <si>
    <t>15,37*14 'Přepočtené koeficientem množství</t>
  </si>
  <si>
    <t>146248040</t>
  </si>
  <si>
    <t>20+2</t>
  </si>
  <si>
    <t>35825220</t>
  </si>
  <si>
    <t>pojistka nožová 10A nízkoztrátová 1,02W, provedení normální, charakteristika gG</t>
  </si>
  <si>
    <t>1908795013</t>
  </si>
  <si>
    <t>35825201M</t>
  </si>
  <si>
    <t>pojistka nožová 35A, charakteristika gG</t>
  </si>
  <si>
    <t>1980287231</t>
  </si>
  <si>
    <t>35825252</t>
  </si>
  <si>
    <t>pojistka nožová 80A nízkoztrátová 6,70W, provedení normální, charakteristika gG</t>
  </si>
  <si>
    <t>1655031580</t>
  </si>
  <si>
    <t>210191536</t>
  </si>
  <si>
    <t>Montáž skříní plastových do výklenku typ SR601, SR602, SR822, SR922, SD822, SD922, SD022 bez zapojení vodičů</t>
  </si>
  <si>
    <t>856612441</t>
  </si>
  <si>
    <t>3571102M</t>
  </si>
  <si>
    <t xml:space="preserve">rozvodnice RE do niky atyp dle schéma </t>
  </si>
  <si>
    <t>1848912184</t>
  </si>
  <si>
    <t>3571103M</t>
  </si>
  <si>
    <t>rozvodnice VO do niky atyp</t>
  </si>
  <si>
    <t>-185756717</t>
  </si>
  <si>
    <t>3571104M</t>
  </si>
  <si>
    <t>rozvodnice RO do niky atyp</t>
  </si>
  <si>
    <t>-930230448</t>
  </si>
  <si>
    <t>3571105M</t>
  </si>
  <si>
    <t>rozvodnice RZ do niky atyp</t>
  </si>
  <si>
    <t>-221852387</t>
  </si>
  <si>
    <t>3571106M</t>
  </si>
  <si>
    <t>nerez dveře pro rozvodnici RIS</t>
  </si>
  <si>
    <t>-380508939</t>
  </si>
  <si>
    <t>21019001R</t>
  </si>
  <si>
    <t>Montáž pojistkové skříňky na sloup</t>
  </si>
  <si>
    <t>972181070</t>
  </si>
  <si>
    <t>3571107M</t>
  </si>
  <si>
    <t>pojistková skříň na sloup SP100/NSP1P</t>
  </si>
  <si>
    <t>2023019540</t>
  </si>
  <si>
    <t>3456001M</t>
  </si>
  <si>
    <t>odbočná svorka SM 1.1</t>
  </si>
  <si>
    <t>1804003124</t>
  </si>
  <si>
    <t>119*1,15 'Přepočtené koeficientem množství</t>
  </si>
  <si>
    <t>210902011</t>
  </si>
  <si>
    <t>Montáž kabelu Al do 1 kV plného nebo laněného kulatého žíly 4x16 mm2 (např. AYKY) bez ukončení uloženého volně</t>
  </si>
  <si>
    <t>1299409261</t>
  </si>
  <si>
    <t>34112316</t>
  </si>
  <si>
    <t>kabel instalační jádro Al plné izolace PVC plášť PVC 450/750V (AYKY) 4x16mm2</t>
  </si>
  <si>
    <t>-58046259</t>
  </si>
  <si>
    <t>5*1,15 'Přepočtené koeficientem množství</t>
  </si>
  <si>
    <t>2189908R</t>
  </si>
  <si>
    <t>2189910R</t>
  </si>
  <si>
    <t>demontáž kabelového svodu z bet. sloupu od rozvonice do země</t>
  </si>
  <si>
    <t>66975418</t>
  </si>
  <si>
    <t>2189911R</t>
  </si>
  <si>
    <t>demontáž kabelového svodu z betonového sloupu k rozvodnici</t>
  </si>
  <si>
    <t>922769273</t>
  </si>
  <si>
    <t>2189912R</t>
  </si>
  <si>
    <t>demontáž rozvodnice NN z bet. sloupu včetně odpojení</t>
  </si>
  <si>
    <t>1696880715</t>
  </si>
  <si>
    <t>2189913R</t>
  </si>
  <si>
    <t>vytažení kabelu z niky REK</t>
  </si>
  <si>
    <t>1004232726</t>
  </si>
  <si>
    <t>2189914R</t>
  </si>
  <si>
    <t xml:space="preserve">domontáž rozvaděče REK z niky </t>
  </si>
  <si>
    <t>139094374</t>
  </si>
  <si>
    <t>2189920R</t>
  </si>
  <si>
    <t>přeložka řídícího systému závlahy + úprava vedení</t>
  </si>
  <si>
    <t>1532736940</t>
  </si>
  <si>
    <t>2189921R</t>
  </si>
  <si>
    <t>přeložka systému CCTV + úprava vedení</t>
  </si>
  <si>
    <t>722150359</t>
  </si>
  <si>
    <t>2189922R</t>
  </si>
  <si>
    <t>montáž vývodu z rozvodnice na vrchol bet. sloupu</t>
  </si>
  <si>
    <t>-652199273</t>
  </si>
  <si>
    <t>2189924R</t>
  </si>
  <si>
    <t>přeložka kabelů do pr. 16</t>
  </si>
  <si>
    <t>413664952</t>
  </si>
  <si>
    <t>50*0,5</t>
  </si>
  <si>
    <t>50 "kabelové rýhy</t>
  </si>
  <si>
    <t>10 "odkop kabelu v zeleném pásu</t>
  </si>
  <si>
    <t>18,31*14 'Přepočtené koeficientem množství</t>
  </si>
  <si>
    <t>9,63684210526316*1,9 'Přepočtené koeficientem množství</t>
  </si>
  <si>
    <t>2073767648</t>
  </si>
  <si>
    <t>0,025+0,5 "vybouraný základ pilíře</t>
  </si>
  <si>
    <t>460451172</t>
  </si>
  <si>
    <t>Zásyp kabelových rýh strojně se zhutněním š 35 cm hl 70 cm z horniny tř I skupiny 3</t>
  </si>
  <si>
    <t>2*0,46*1,035 "patky pro stožáry</t>
  </si>
  <si>
    <t>0,5*0,5*0,9*1,035 "základ pro kabelovou zemní šachtu</t>
  </si>
  <si>
    <t>46066002R</t>
  </si>
  <si>
    <t>Montáž zemní kabelové šachty</t>
  </si>
  <si>
    <t>134065013</t>
  </si>
  <si>
    <t>34571004M</t>
  </si>
  <si>
    <t>kabelová zemní šachta 700x700 Gutta s víkem</t>
  </si>
  <si>
    <t>-1757677362</t>
  </si>
  <si>
    <t>460731121-1</t>
  </si>
  <si>
    <t>Oddělení kabelů ve výkopu z desek betonových</t>
  </si>
  <si>
    <t>815870967</t>
  </si>
  <si>
    <t>34575101</t>
  </si>
  <si>
    <t>deska kabelová krycí PVC červená, 150x2mm</t>
  </si>
  <si>
    <t>-1133870999</t>
  </si>
  <si>
    <t>27*1,15 'Přepočtené koeficientem množství</t>
  </si>
  <si>
    <t>34575103</t>
  </si>
  <si>
    <t>deska kabelová krycí PVC červená, 200x2mm</t>
  </si>
  <si>
    <t>-1047228300</t>
  </si>
  <si>
    <t>6*1,15 'Přepočtené koeficientem množství</t>
  </si>
  <si>
    <t>4+2+10+279+10</t>
  </si>
  <si>
    <t>34571074</t>
  </si>
  <si>
    <t>trubka elektroinstalační ohebná z PVC (EN) 2332</t>
  </si>
  <si>
    <t>-1660890617</t>
  </si>
  <si>
    <t>4*1,15 'Přepočtené koeficientem množství</t>
  </si>
  <si>
    <t>34571135</t>
  </si>
  <si>
    <t>trubka elektroinstalační ocelová žárově zinkovaná bezzávitová D 51/54mm</t>
  </si>
  <si>
    <t>-740199993</t>
  </si>
  <si>
    <t>2*1,15 'Přepočtené koeficientem množství</t>
  </si>
  <si>
    <t>34571605</t>
  </si>
  <si>
    <t>spojka pro trubky elektroinstalační ocelové bezzávitové D 54mm</t>
  </si>
  <si>
    <t>174124429</t>
  </si>
  <si>
    <t>82</t>
  </si>
  <si>
    <t>34571005M</t>
  </si>
  <si>
    <t>páska bandinex se sponou</t>
  </si>
  <si>
    <t>-701795425</t>
  </si>
  <si>
    <t>83</t>
  </si>
  <si>
    <t>10*1,05 'Přepočtené koeficientem množství</t>
  </si>
  <si>
    <t>84</t>
  </si>
  <si>
    <t>279*1,05 'Přepočtené koeficientem množství</t>
  </si>
  <si>
    <t>85</t>
  </si>
  <si>
    <t>1257352034</t>
  </si>
  <si>
    <t>86</t>
  </si>
  <si>
    <t>460903311-1</t>
  </si>
  <si>
    <t>Zazdění skříní nn bez koncového dílu hl do 30 cm, v 105 cm a š do 75 cm</t>
  </si>
  <si>
    <t>649982671</t>
  </si>
  <si>
    <t>87</t>
  </si>
  <si>
    <t>460903313-1</t>
  </si>
  <si>
    <t>Zazdění skříní nn bez koncového dílu hl do 30 cm, v 105 cm a š přes 90 do 105 cm</t>
  </si>
  <si>
    <t>-954325476</t>
  </si>
  <si>
    <t>88</t>
  </si>
  <si>
    <t>2189915R</t>
  </si>
  <si>
    <t xml:space="preserve">stavební práce - dozdění+začiš. niky po REK </t>
  </si>
  <si>
    <t>-1889598917</t>
  </si>
  <si>
    <t>89</t>
  </si>
  <si>
    <t>4680602R</t>
  </si>
  <si>
    <t>demontáž pilíře s rozvaděčem RVO</t>
  </si>
  <si>
    <t>800693081</t>
  </si>
  <si>
    <t>90</t>
  </si>
  <si>
    <t>4680501R</t>
  </si>
  <si>
    <t>demontáž základu pilíře</t>
  </si>
  <si>
    <t>2042303424</t>
  </si>
  <si>
    <t>91</t>
  </si>
  <si>
    <t>4607901R</t>
  </si>
  <si>
    <t>instalace chrániček do niky</t>
  </si>
  <si>
    <t>-1595289695</t>
  </si>
  <si>
    <t>2.4 - elektroinstalace - etapa IIIb</t>
  </si>
  <si>
    <t>98*0,5 "kabel rýha</t>
  </si>
  <si>
    <t>12 "pod dlažbou</t>
  </si>
  <si>
    <t>0,9*0,6*0,4 "základ pod informační panel</t>
  </si>
  <si>
    <t>9*0,25 "patky pro stožáry 4,5m</t>
  </si>
  <si>
    <t>3*0,46 "patky pro stožáry 6m</t>
  </si>
  <si>
    <t>2*(PI*0,9*(0,8*0,8-0,3*0,3)) "odkop stožárové patky</t>
  </si>
  <si>
    <t>1713656530</t>
  </si>
  <si>
    <t>-1706098926</t>
  </si>
  <si>
    <t>6,956*5 'Přepočtené koeficientem množství</t>
  </si>
  <si>
    <t>-1041722542</t>
  </si>
  <si>
    <t>3,66105263157895*1,9 'Přepočtené koeficientem množství</t>
  </si>
  <si>
    <t>566901133</t>
  </si>
  <si>
    <t>Vyspravení podkladu po překopech inženýrských sítí plochy do 15 m2 štěrkodrtí tl. 200 mm</t>
  </si>
  <si>
    <t>1783968346</t>
  </si>
  <si>
    <t>596211110</t>
  </si>
  <si>
    <t>Kladení zámkové dlažby komunikací pro pěší ručně tl 60 mm skupiny A pl do 50 m2</t>
  </si>
  <si>
    <t>259301465</t>
  </si>
  <si>
    <t>17,69*14 'Přepočtené koeficientem množství</t>
  </si>
  <si>
    <t>-570335104</t>
  </si>
  <si>
    <t>12+108</t>
  </si>
  <si>
    <t>3477002M</t>
  </si>
  <si>
    <t>svítidlo Micenas BDP791 FG DS50 830/4000lm/31,5W, černý mat</t>
  </si>
  <si>
    <t>-1104543967</t>
  </si>
  <si>
    <t>3477003M</t>
  </si>
  <si>
    <t>svítidlo UniStreet BGP282 DM33 830/2800lm/23W</t>
  </si>
  <si>
    <t>-1552567797</t>
  </si>
  <si>
    <t>3477004M</t>
  </si>
  <si>
    <t>svítidlo UniStreet BGP282 DX10 830/4000lm/34,5W</t>
  </si>
  <si>
    <t>1808762116</t>
  </si>
  <si>
    <t>3477005M</t>
  </si>
  <si>
    <t>svítidlo UniStreet BGP282 DM10 830/3800lm/32,5W</t>
  </si>
  <si>
    <t>-1798253234</t>
  </si>
  <si>
    <t>3167002M</t>
  </si>
  <si>
    <t>stožár ocelový DOS60, manžeta, FeZn</t>
  </si>
  <si>
    <t>-284795253</t>
  </si>
  <si>
    <t>210204103</t>
  </si>
  <si>
    <t>Montáž výložníků osvětlení jednoramenných sloupových hmotnosti do 35 kg</t>
  </si>
  <si>
    <t>-139620833</t>
  </si>
  <si>
    <t>3484401M</t>
  </si>
  <si>
    <t>výložník VS60 75060-1-0°</t>
  </si>
  <si>
    <t>1011606539</t>
  </si>
  <si>
    <t>31670012M</t>
  </si>
  <si>
    <t>stožárová výzbroj 16.4, odbočná s keramickou pojistkou 5x20/4A</t>
  </si>
  <si>
    <t>-614592775</t>
  </si>
  <si>
    <t>-2119411154</t>
  </si>
  <si>
    <t>1876463214</t>
  </si>
  <si>
    <t>57*1,15 'Přepočtené koeficientem množství</t>
  </si>
  <si>
    <t>45+99</t>
  </si>
  <si>
    <t>99*1,15 'Přepočtené koeficientem množství</t>
  </si>
  <si>
    <t>34111036</t>
  </si>
  <si>
    <t>kabel instalační jádro Cu plné izolace PVC plášť PVC 450/750V (CYKY) 3x2,5mm2</t>
  </si>
  <si>
    <t>-952288008</t>
  </si>
  <si>
    <t>45*1,15 'Přepočtené koeficientem množství</t>
  </si>
  <si>
    <t>440*1,15 'Přepočtené koeficientem množství</t>
  </si>
  <si>
    <t>210812061</t>
  </si>
  <si>
    <t>Montáž kabelu Cu plného nebo laněného do 1 kV žíly 5x1,5 až 2,5 mm2 (např. CYKY) bez ukončení uloženého volně nebo v liště</t>
  </si>
  <si>
    <t>1208387874</t>
  </si>
  <si>
    <t>34111094</t>
  </si>
  <si>
    <t>kabel instalační jádro Cu plné izolace PVC plášť PVC 450/750V (CYKY) 5x2,5mm2</t>
  </si>
  <si>
    <t>-2004091684</t>
  </si>
  <si>
    <t>107*1,15 'Přepočtené koeficientem množství</t>
  </si>
  <si>
    <t>210812063</t>
  </si>
  <si>
    <t>Montáž kabelu Cu plného nebo laněného do 1 kV žíly 5x4 až 6 mm2 (např. CYKY) bez ukončení uloženého volně nebo v liště</t>
  </si>
  <si>
    <t>1085049646</t>
  </si>
  <si>
    <t>34111098</t>
  </si>
  <si>
    <t>kabel instalační jádro Cu plné izolace PVC plášť PVC 450/750V (CYKY) 5x4mm2</t>
  </si>
  <si>
    <t>-1297008521</t>
  </si>
  <si>
    <t>118*1,15 'Přepočtené koeficientem množství</t>
  </si>
  <si>
    <t>210812081</t>
  </si>
  <si>
    <t>Montáž kabelu Cu plného nebo laněného do 1 kV žíly 12x1,5 mm2 (např. CYKY) bez ukončení uloženého volně nebo v liště</t>
  </si>
  <si>
    <t>1772697563</t>
  </si>
  <si>
    <t>34111130</t>
  </si>
  <si>
    <t>kabel instalační jádro Cu plné izolace PVC plášť PVC 450/750V (CYKY) 12x1,5mm2</t>
  </si>
  <si>
    <t>577710690</t>
  </si>
  <si>
    <t>210812111</t>
  </si>
  <si>
    <t>Montáž kabelu Cu plného nebo laněného do 1 kV žíly 24x1,5 mm2 (např. CYKY) bez ukončení uloženého volně nebo v liště</t>
  </si>
  <si>
    <t>1275364718</t>
  </si>
  <si>
    <t>34111165</t>
  </si>
  <si>
    <t>kabel instalační jádro Cu plné izolace PVC plášť PVC 450/750V (CYKY) 24x1,5mm2</t>
  </si>
  <si>
    <t>1229407477</t>
  </si>
  <si>
    <t>68*1,15 'Přepočtené koeficientem množství</t>
  </si>
  <si>
    <t>218040011</t>
  </si>
  <si>
    <t>Demontáž sloupů nn ocelových trubkových jednoduchých do 12 m</t>
  </si>
  <si>
    <t>249312912</t>
  </si>
  <si>
    <t>218100001</t>
  </si>
  <si>
    <t>Odpojení vodičů z rozváděče nebo přístroje průřezu žíly do 2,5 mm2</t>
  </si>
  <si>
    <t>475962618</t>
  </si>
  <si>
    <t>4+2</t>
  </si>
  <si>
    <t>218100099</t>
  </si>
  <si>
    <t>Odpojení vodičů ze svorkovnice průřezu žíly do 10 mm2</t>
  </si>
  <si>
    <t>313523820</t>
  </si>
  <si>
    <t>4+1</t>
  </si>
  <si>
    <t>218204103</t>
  </si>
  <si>
    <t>Demontáž výložníků osvětlení jednoramenných sloupových hmotnosti do 35 kg</t>
  </si>
  <si>
    <t>-623824752</t>
  </si>
  <si>
    <t>2189909R</t>
  </si>
  <si>
    <t>1782789735</t>
  </si>
  <si>
    <t>2189925R</t>
  </si>
  <si>
    <t>demontáž vývodu ke svítidlu, kabel př. 1,5</t>
  </si>
  <si>
    <t>-1142701811</t>
  </si>
  <si>
    <t>2189926R</t>
  </si>
  <si>
    <t>vytažení napáj. kabelu do pr. 16 ze stožáru (1,5m)</t>
  </si>
  <si>
    <t>-1525597512</t>
  </si>
  <si>
    <t>2189928R</t>
  </si>
  <si>
    <t>ekologická likvidace svítidel</t>
  </si>
  <si>
    <t>-1211022236</t>
  </si>
  <si>
    <t>460171132</t>
  </si>
  <si>
    <t>Hloubení kabelových nezapažených rýh strojně š 35 cm hl 40 cm v hornině tř I skupiny 3</t>
  </si>
  <si>
    <t>446471018</t>
  </si>
  <si>
    <t>135+2</t>
  </si>
  <si>
    <t>43,05*14 'Přepočtené koeficientem množství</t>
  </si>
  <si>
    <t>43,05*1,9 'Přepočtené koeficientem množství</t>
  </si>
  <si>
    <t>-557903079</t>
  </si>
  <si>
    <t>0,3+0,5 "vybouraná stožárová patka</t>
  </si>
  <si>
    <t>460451122</t>
  </si>
  <si>
    <t>Zásyp kabelových rýh strojně se zhutněním š 35 cm hl 20 cm z horniny tř I skupiny 3</t>
  </si>
  <si>
    <t>917749355</t>
  </si>
  <si>
    <t>0,9*0,6*0,4*1,035 "základ pod informační panel</t>
  </si>
  <si>
    <t>9*0,25*1,035 "patky pro stožáry 4,5m</t>
  </si>
  <si>
    <t>3*0,46*1,035 "patky pro stožáry 6m</t>
  </si>
  <si>
    <t>223+50</t>
  </si>
  <si>
    <t>-2131261346</t>
  </si>
  <si>
    <t>92</t>
  </si>
  <si>
    <t>1661058709</t>
  </si>
  <si>
    <t>135*1,15 'Přepočtené koeficientem množství</t>
  </si>
  <si>
    <t>93</t>
  </si>
  <si>
    <t>1795497530</t>
  </si>
  <si>
    <t>94</t>
  </si>
  <si>
    <t>1808216181</t>
  </si>
  <si>
    <t>95</t>
  </si>
  <si>
    <t>-1575611494</t>
  </si>
  <si>
    <t>57*1,05 'Přepočtené koeficientem množství</t>
  </si>
  <si>
    <t>96</t>
  </si>
  <si>
    <t>-1122880890</t>
  </si>
  <si>
    <t>97</t>
  </si>
  <si>
    <t>641963582</t>
  </si>
  <si>
    <t>98</t>
  </si>
  <si>
    <t>3457003M</t>
  </si>
  <si>
    <t>spojka chráničky HDPE (SPC40)</t>
  </si>
  <si>
    <t>1571795553</t>
  </si>
  <si>
    <t>99</t>
  </si>
  <si>
    <t>100</t>
  </si>
  <si>
    <t>42*1,05 'Přepočtené koeficientem množství</t>
  </si>
  <si>
    <t>101</t>
  </si>
  <si>
    <t>249*1,05 'Přepočtené koeficientem množství</t>
  </si>
  <si>
    <t>102</t>
  </si>
  <si>
    <t>468021212</t>
  </si>
  <si>
    <t>Rozebrání dlažeb při elektromontážích ručně z dlaždic betonových nebo keramických do písku spáry nezalité</t>
  </si>
  <si>
    <t>1763053924</t>
  </si>
  <si>
    <t>103</t>
  </si>
  <si>
    <t>292678776</t>
  </si>
  <si>
    <t>0,3 "patka světelného bodu</t>
  </si>
  <si>
    <t>3 - Komunikace a zpevněné plochy</t>
  </si>
  <si>
    <t>3.1 - fáze 1</t>
  </si>
  <si>
    <t xml:space="preserve">    2 - Zakládání</t>
  </si>
  <si>
    <t xml:space="preserve">    767 - Konstrukce zámečnické</t>
  </si>
  <si>
    <t>113107322</t>
  </si>
  <si>
    <t>Odstranění podkladu z kameniva drceného tl přes 100 do 200 mm strojně pl do 50 m2</t>
  </si>
  <si>
    <t>1467593135</t>
  </si>
  <si>
    <t>(10,0+8,5)/2*(5,5+7,5)/2 "část mezi garáží a radnicí</t>
  </si>
  <si>
    <t>8,0*(3,8+2,8)/2 "vjezd k nádvoří</t>
  </si>
  <si>
    <t>121151113</t>
  </si>
  <si>
    <t>Sejmutí ornice plochy do 500 m2 tl vrstvy do 200 mm strojně</t>
  </si>
  <si>
    <t>895646237</t>
  </si>
  <si>
    <t>187-26,4 "nádvoří bez vjezdu</t>
  </si>
  <si>
    <t>(24-8)*0,6 "nádvoří dlážděný žlab</t>
  </si>
  <si>
    <t xml:space="preserve">0,2*(141-88,5-8,0)  "nádvoří obruba z kostek 18x18 bez vjezdu</t>
  </si>
  <si>
    <t>154-72,9 "nádvoří plocha pro trávník</t>
  </si>
  <si>
    <t>122251103</t>
  </si>
  <si>
    <t>Odkopávky a prokopávky nezapažené v hornině třídy těžitelnosti I skupiny 3 objem do 100 m3 strojně</t>
  </si>
  <si>
    <t>689572632</t>
  </si>
  <si>
    <t>0,62*(275-60,125)+0,42*60,125 "komunikace dlažba 18x18</t>
  </si>
  <si>
    <t>0,62*0,2*141 "obruba z kostek 18x18</t>
  </si>
  <si>
    <t>0,44*(187-26,4) "nádvoří chodník dlažba 10x10</t>
  </si>
  <si>
    <t>0,34*26,4 "vjezd k nádvoří</t>
  </si>
  <si>
    <t xml:space="preserve">0,44*(24-8)*0,6 "nádvoří  žlab (bez vjezdu)</t>
  </si>
  <si>
    <t>0,1*(5,0*(4,0+2,5)/2+5,1*19,0/2+0,5*(9,0+4,5+2,9)) "trávník u komunikace za objektem</t>
  </si>
  <si>
    <t>131251100</t>
  </si>
  <si>
    <t>Hloubení jam nezapažených v hornině třídy těžitelnosti I skupiny 3 objem do 20 m3 strojně</t>
  </si>
  <si>
    <t>1332356051</t>
  </si>
  <si>
    <t>1,5*1,5*1,0 "zákald pod sochu</t>
  </si>
  <si>
    <t>132251101</t>
  </si>
  <si>
    <t>Hloubení rýh nezapažených š do 800 mm v hornině třídy těžitelnosti I skupiny 3 objem do 20 m3 strojně</t>
  </si>
  <si>
    <t>-596749967</t>
  </si>
  <si>
    <t>0,3*0,4*17 "drenáž</t>
  </si>
  <si>
    <t>162251102</t>
  </si>
  <si>
    <t>Vodorovné přemístění přes 20 do 50 m výkopku/sypaniny z horniny třídy těžitelnosti I skupiny 1 až 3</t>
  </si>
  <si>
    <t>1227862295</t>
  </si>
  <si>
    <t xml:space="preserve">262,2*0,15 "ornice odstraněná z mezideponii </t>
  </si>
  <si>
    <t>-622269715</t>
  </si>
  <si>
    <t>267,113+2,25+2,04</t>
  </si>
  <si>
    <t>68502340</t>
  </si>
  <si>
    <t>271,403*5 'Přepočtené koeficientem množství</t>
  </si>
  <si>
    <t>314626757</t>
  </si>
  <si>
    <t>262,2*0,15 "ornice z mezideponie</t>
  </si>
  <si>
    <t>1603399876</t>
  </si>
  <si>
    <t>271,403*1,9 'Přepočtené koeficientem množství</t>
  </si>
  <si>
    <t>181111121</t>
  </si>
  <si>
    <t>Plošná úprava terénu do 500 m2 zemina skupiny 1 až 4 nerovnosti přes 100 do 150 mm v rovinně a svahu do 1:5</t>
  </si>
  <si>
    <t>-333731847</t>
  </si>
  <si>
    <t>154 "pod zatravnění</t>
  </si>
  <si>
    <t>181311103</t>
  </si>
  <si>
    <t>Rozprostření ornice tl vrstvy do 200 mm v rovině nebo ve svahu do 1:5 ručně</t>
  </si>
  <si>
    <t>477823413</t>
  </si>
  <si>
    <t>181411131</t>
  </si>
  <si>
    <t>Založení parkového trávníku výsevem pl do 1000 m2 v rovině a ve svahu do 1:5</t>
  </si>
  <si>
    <t>799894058</t>
  </si>
  <si>
    <t>00572410</t>
  </si>
  <si>
    <t>osivo směs travní parková</t>
  </si>
  <si>
    <t>2007399157</t>
  </si>
  <si>
    <t>154*0,02 'Přepočtené koeficientem množství</t>
  </si>
  <si>
    <t>181951112</t>
  </si>
  <si>
    <t>Úprava pláně v hornině třídy těžitelnosti I skupiny 1 až 3 se zhutněním strojně</t>
  </si>
  <si>
    <t>147244809</t>
  </si>
  <si>
    <t>508,2 "zpevněné komunikace</t>
  </si>
  <si>
    <t>184813511</t>
  </si>
  <si>
    <t>Chemické odplevelení před založením kultury postřikem na široko v rovině a svahu do 1:5 ručně</t>
  </si>
  <si>
    <t>776613506</t>
  </si>
  <si>
    <t>184813521</t>
  </si>
  <si>
    <t>Chemické odplevelení po založení kultury postřikem na široko v rovině a svahu do 1:5 ručně</t>
  </si>
  <si>
    <t>1726809371</t>
  </si>
  <si>
    <t>185802113</t>
  </si>
  <si>
    <t>Hnojení půdy umělým hnojivem na široko v rovině a svahu do 1:5</t>
  </si>
  <si>
    <t>2126264310</t>
  </si>
  <si>
    <t>154*0,0003 'Přepočtené koeficientem množství</t>
  </si>
  <si>
    <t>25191155</t>
  </si>
  <si>
    <t>hnojivo průmyslové</t>
  </si>
  <si>
    <t>703514299</t>
  </si>
  <si>
    <t>185802114</t>
  </si>
  <si>
    <t>Hnojení půdy umělým hnojivem k jednotlivým rostlinám v rovině a svahu do 1:5</t>
  </si>
  <si>
    <t>715277937</t>
  </si>
  <si>
    <t>Zakládání</t>
  </si>
  <si>
    <t>211001R</t>
  </si>
  <si>
    <t>Jílové těsnění</t>
  </si>
  <si>
    <t>-754297286</t>
  </si>
  <si>
    <t>211971110</t>
  </si>
  <si>
    <t>Zřízení opláštění žeber nebo trativodů geotextilií v rýze nebo zářezu sklonu do 1:2</t>
  </si>
  <si>
    <t>2043382512</t>
  </si>
  <si>
    <t xml:space="preserve">(2*PI*0,05*0,05+2*PI*0,05*17)*1,5 "drenáž </t>
  </si>
  <si>
    <t>69311225</t>
  </si>
  <si>
    <t>geotextilie netkaná separační, ochranná, filtrační, drenážní PES 100g/m2</t>
  </si>
  <si>
    <t>-546522010</t>
  </si>
  <si>
    <t>8,035*1,1845 'Přepočtené koeficientem množství</t>
  </si>
  <si>
    <t>212752101</t>
  </si>
  <si>
    <t>Trativod z drenážních trubek korugovaných PE-HD SN 4 perforace 360° včetně lože otevřený výkop DN 100 pro liniové stavby</t>
  </si>
  <si>
    <t>-876196648</t>
  </si>
  <si>
    <t>213111111</t>
  </si>
  <si>
    <t>Stabilizace základové spáry zřízením vrstvy z geomříže tkané</t>
  </si>
  <si>
    <t>1839775627</t>
  </si>
  <si>
    <t>504,6 "sanace</t>
  </si>
  <si>
    <t>69321062</t>
  </si>
  <si>
    <t>geomříž dvouosá tkaná PES s tahovou pevností podélně i příčně 30kN/m</t>
  </si>
  <si>
    <t>-1872915616</t>
  </si>
  <si>
    <t>504,6*1,1845 'Přepočtené koeficientem množství</t>
  </si>
  <si>
    <t>275313511</t>
  </si>
  <si>
    <t>Základové patky z betonu tř. C 12/15</t>
  </si>
  <si>
    <t>798260604</t>
  </si>
  <si>
    <t>1,5*1,5*1,0*1,035 "zákald pod sochu</t>
  </si>
  <si>
    <t>564861111</t>
  </si>
  <si>
    <t>Podklad ze štěrkodrtě ŠD 0/63mm plochy přes 100 m2 tl 200 mm</t>
  </si>
  <si>
    <t>913084088</t>
  </si>
  <si>
    <t>275 "kamenná dlažba 18x18</t>
  </si>
  <si>
    <t>187 "chodník nádvoří</t>
  </si>
  <si>
    <t>0,2*141 "obruba z kostek 18x18</t>
  </si>
  <si>
    <t>5*0,15*24 "dlážděný žlab</t>
  </si>
  <si>
    <t>564861111-1</t>
  </si>
  <si>
    <t>Podklad ze štěrkodrtě ŠD 0/32mm plochy přes 100 m2 tl 200 mm</t>
  </si>
  <si>
    <t>-401975193</t>
  </si>
  <si>
    <t>591111111-1</t>
  </si>
  <si>
    <t>Kladení dlažby z kostek velkých z kamene do lože z kameniva těženého tl 50 mm</t>
  </si>
  <si>
    <t>-1682605632</t>
  </si>
  <si>
    <t>Poznámka k položce:_x000d_
ztížená pracnost při použití starých kostek</t>
  </si>
  <si>
    <t>58381008-1</t>
  </si>
  <si>
    <t>kostka štípaná dlažební žula velká 18/18</t>
  </si>
  <si>
    <t>-206936195</t>
  </si>
  <si>
    <t>Poznámka k položce:_x000d_
dodávka investor</t>
  </si>
  <si>
    <t>275*1,01 'Přepočtené koeficientem množství</t>
  </si>
  <si>
    <t>59114001R</t>
  </si>
  <si>
    <t>příplatek za provedení zkušební pokládky pro odsouhlasení</t>
  </si>
  <si>
    <t>729807650</t>
  </si>
  <si>
    <t>591411111-1</t>
  </si>
  <si>
    <t>Kladení dlažby z mozaiky jednobarevné komunikací pro pěší lože z kameniva</t>
  </si>
  <si>
    <t>232018678</t>
  </si>
  <si>
    <t>Poznámka k položce:_x000d_
- ztížená pracnost při použití starých kostek_x000d_
- kladení do vějíře</t>
  </si>
  <si>
    <t>drobná kostka do vějíře</t>
  </si>
  <si>
    <t>-1476698718</t>
  </si>
  <si>
    <t>597661111</t>
  </si>
  <si>
    <t>Rigol dlážděný do lože z betonu tl 100 mm z dlažebních kostek drobných</t>
  </si>
  <si>
    <t>-1021871997</t>
  </si>
  <si>
    <t>24*0,6</t>
  </si>
  <si>
    <t>58381007-1</t>
  </si>
  <si>
    <t>kostka štípaná dlažební žula drobná 10/10</t>
  </si>
  <si>
    <t>-993237773</t>
  </si>
  <si>
    <t>187+14,4</t>
  </si>
  <si>
    <t>201,4*1,02 'Přepočtené koeficientem množství</t>
  </si>
  <si>
    <t>900001R</t>
  </si>
  <si>
    <t>Přemístění sochy na nové místo</t>
  </si>
  <si>
    <t>813187833</t>
  </si>
  <si>
    <t>916111113</t>
  </si>
  <si>
    <t>Osazení obruby z velkých kostek s boční opěrou do lože z betonu prostého</t>
  </si>
  <si>
    <t>-263005561</t>
  </si>
  <si>
    <t>-289064462</t>
  </si>
  <si>
    <t>141*0,17 'Přepočtené koeficientem množství</t>
  </si>
  <si>
    <t>-1637686831</t>
  </si>
  <si>
    <t>1235635113</t>
  </si>
  <si>
    <t>25,372*14 'Přepočtené koeficientem množství</t>
  </si>
  <si>
    <t>-570435344</t>
  </si>
  <si>
    <t>997221873</t>
  </si>
  <si>
    <t>Poplatek za uložení stavebního odpadu na recyklační skládce (skládkovné) zeminy a kamení zatříděného do Katalogu odpadů pod kódem 17 05 04</t>
  </si>
  <si>
    <t>-1128529297</t>
  </si>
  <si>
    <t>998223011</t>
  </si>
  <si>
    <t>Přesun hmot pro pozemní komunikace s krytem dlážděným</t>
  </si>
  <si>
    <t>68943129</t>
  </si>
  <si>
    <t>998223091</t>
  </si>
  <si>
    <t>Příplatek k přesunu hmot pro pozemní komunikace s krytem dlážděným za zvětšený přesun do 1000 m</t>
  </si>
  <si>
    <t>-1764634082</t>
  </si>
  <si>
    <t>998201R</t>
  </si>
  <si>
    <t>Nakládání dlažby na dopravní prostředky pro vodorovnou dopravu</t>
  </si>
  <si>
    <t>1137141585</t>
  </si>
  <si>
    <t>138,986+45,605+11,995"dlažba</t>
  </si>
  <si>
    <t>767</t>
  </si>
  <si>
    <t>Konstrukce zámečnické</t>
  </si>
  <si>
    <t>767661811</t>
  </si>
  <si>
    <t>Demontáž mříží pevných nebo otevíravých</t>
  </si>
  <si>
    <t>-227603355</t>
  </si>
  <si>
    <t>3,5*4,0 "vjezd na nádvoří</t>
  </si>
  <si>
    <t>767662210</t>
  </si>
  <si>
    <t>Montáž mříží otvíravých</t>
  </si>
  <si>
    <t>-748682691</t>
  </si>
  <si>
    <t>Poznámka k položce:_x000d_
zpětná montáž</t>
  </si>
  <si>
    <t>3.2 - fáze 2</t>
  </si>
  <si>
    <t>111211211</t>
  </si>
  <si>
    <t>Snesení jehličnatého klestu D do 30 cm ve svahu do 1:3</t>
  </si>
  <si>
    <t>-1431633028</t>
  </si>
  <si>
    <t>111251101</t>
  </si>
  <si>
    <t>Odstranění křovin a stromů průměru kmene do 100 mm i s kořeny sklonu terénu do 1:5 z celkové plochy do 100 m2 strojně</t>
  </si>
  <si>
    <t>741994927</t>
  </si>
  <si>
    <t>1,0*40/2 "ostrůvek u silnice</t>
  </si>
  <si>
    <t>112251101</t>
  </si>
  <si>
    <t>Odstranění pařezů průměru přes 100 do 300 mm</t>
  </si>
  <si>
    <t>1159429269</t>
  </si>
  <si>
    <t>270 "zpevněné plochy</t>
  </si>
  <si>
    <t>1185 "podkladní vrstvy afaltu</t>
  </si>
  <si>
    <t>113107330</t>
  </si>
  <si>
    <t>Odstranění podkladu z betonu prostého tl do 100 mm strojně pl do 50 m2</t>
  </si>
  <si>
    <t>-1378248083</t>
  </si>
  <si>
    <t>113154224</t>
  </si>
  <si>
    <t>Frézování živičného krytu tl 100 mm pruh š přes 0,5 do 1 m pl přes 500 do 1000 m2 bez překážek v trase</t>
  </si>
  <si>
    <t>-1832245116</t>
  </si>
  <si>
    <t>113202111</t>
  </si>
  <si>
    <t>Vytrhání obrub krajníků obrubníků stojatých</t>
  </si>
  <si>
    <t>-61567775</t>
  </si>
  <si>
    <t>3+64+36</t>
  </si>
  <si>
    <t>0,62*(160+185) "komunikace + parkoviště dlažba 18x18</t>
  </si>
  <si>
    <t>0,54*48 "komunikace asfalt</t>
  </si>
  <si>
    <t>0,62*0,15*275"obruba z kostek 15x15</t>
  </si>
  <si>
    <t>0,54*(815+25) "dlažba 10x10</t>
  </si>
  <si>
    <t>0,62*27*5*0,2 "žlab z kostek 18x18</t>
  </si>
  <si>
    <t>0,35*215 "chodník dlažba 40x60</t>
  </si>
  <si>
    <t>0,35*(90+13) "přeskládaná bet. dlažba</t>
  </si>
  <si>
    <t>0,62*28 "signální pás kostky</t>
  </si>
  <si>
    <t>0,34*55 "mlatový povrch</t>
  </si>
  <si>
    <t>0,62*22 "lemování reliéfních desek</t>
  </si>
  <si>
    <t>0,2*640 "zatravněné plochy + nálety</t>
  </si>
  <si>
    <t>(0,62-0,15)*0,15*(90+50+11+145+275) "obrubníky</t>
  </si>
  <si>
    <t>-0,1*1185 "frézování asfaltu</t>
  </si>
  <si>
    <t>-0,2*1455 "odstraněné zpevněné plochy a podkladní vrstva asfaltu</t>
  </si>
  <si>
    <t>-0,2*640 "odstraněné zatravněné plochy + nálety</t>
  </si>
  <si>
    <t>-0,2*3 "odstraněné bet. plohy</t>
  </si>
  <si>
    <t>-0,15*0,15*(3+64+36) "odstraněné obrubníky</t>
  </si>
  <si>
    <t>267699031</t>
  </si>
  <si>
    <t>0,3*0,4*70 "drenáž</t>
  </si>
  <si>
    <t>0,3*1,0*0,5 "základ pod úřední desku</t>
  </si>
  <si>
    <t>162201405</t>
  </si>
  <si>
    <t>Vodorovné přemístění větví stromů jehličnatých do 1 km D kmene přes 100 do 300 mm</t>
  </si>
  <si>
    <t>1672673692</t>
  </si>
  <si>
    <t>162201421</t>
  </si>
  <si>
    <t>Vodorovné přemístění pařezů do 1 km D přes 100 do 300 mm</t>
  </si>
  <si>
    <t>-1566573200</t>
  </si>
  <si>
    <t>162301501</t>
  </si>
  <si>
    <t>Vodorovné přemístění křovin do 5 km D kmene do 100 mm</t>
  </si>
  <si>
    <t>1654039302</t>
  </si>
  <si>
    <t>162301971</t>
  </si>
  <si>
    <t>Příplatek k vodorovnému přemístění pařezů D přes 100 do 300 mm ZKD 1 km</t>
  </si>
  <si>
    <t>539965370</t>
  </si>
  <si>
    <t>3*14 'Přepočtené koeficientem množství</t>
  </si>
  <si>
    <t>162301981</t>
  </si>
  <si>
    <t>Příplatek k vodorovnému přemístění křovin D kmene do 100 mm ZKD 1 km</t>
  </si>
  <si>
    <t>1914235191</t>
  </si>
  <si>
    <t>20*10 'Přepočtené koeficientem množství</t>
  </si>
  <si>
    <t>524,573+8,55</t>
  </si>
  <si>
    <t>533,123*5 'Přepočtené koeficientem množství</t>
  </si>
  <si>
    <t>17120101R</t>
  </si>
  <si>
    <t>Poplatek za uložení křovin a větví na skládce</t>
  </si>
  <si>
    <t>274213916</t>
  </si>
  <si>
    <t>533,123*1,9 'Přepočtené koeficientem množství</t>
  </si>
  <si>
    <t>375+40 "trávník + záhony</t>
  </si>
  <si>
    <t>10364101</t>
  </si>
  <si>
    <t>zemina pro terénní úpravy - ornice</t>
  </si>
  <si>
    <t>1789867502</t>
  </si>
  <si>
    <t>415*0,15</t>
  </si>
  <si>
    <t>62,25*1,9 'Přepočtené koeficientem množství</t>
  </si>
  <si>
    <t>375*0,02 'Přepočtené koeficientem množství</t>
  </si>
  <si>
    <t>-425763375</t>
  </si>
  <si>
    <t>48 "asfalt</t>
  </si>
  <si>
    <t>1318,9 "dlažby komunikace</t>
  </si>
  <si>
    <t>215 "dlažba chodník</t>
  </si>
  <si>
    <t>90+13 "beton. dlažba</t>
  </si>
  <si>
    <t>55 "mlatový sjezd</t>
  </si>
  <si>
    <t>375 "trávník</t>
  </si>
  <si>
    <t>184911421</t>
  </si>
  <si>
    <t>Mulčování rostlin kůrou tl do 0,1 m v rovině a svahu do 1:5</t>
  </si>
  <si>
    <t>647609891</t>
  </si>
  <si>
    <t>10391100</t>
  </si>
  <si>
    <t>kůra mulčovací VL</t>
  </si>
  <si>
    <t>-38247183</t>
  </si>
  <si>
    <t>40*0,103 'Přepočtené koeficientem množství</t>
  </si>
  <si>
    <t>375*0,0003 'Přepočtené koeficientem množství</t>
  </si>
  <si>
    <t xml:space="preserve">(2*PI*0,05*0,05+2*PI*0,05*70)*1,5 "drenáž </t>
  </si>
  <si>
    <t>33,01*1,1845 'Přepočtené koeficientem množství</t>
  </si>
  <si>
    <t>*Stabilizace základové spáry zřízením vrstvy z geomříže tkané</t>
  </si>
  <si>
    <t>Poznámka k položce:_x000d_
sanace</t>
  </si>
  <si>
    <t xml:space="preserve">48+160+27*5*0,2+185+815+215+25+90+13+55+28+22 </t>
  </si>
  <si>
    <t>*geomříž dvouosá tkaná PES s tahovou pevností podélně i příčně 30kN/m</t>
  </si>
  <si>
    <t>1683*1,1845 'Přepočtené koeficientem množství</t>
  </si>
  <si>
    <t>275313611</t>
  </si>
  <si>
    <t>Základové patky z betonu tř. C 16/20</t>
  </si>
  <si>
    <t>610481279</t>
  </si>
  <si>
    <t>0,95*1,0*0,5 "základ pod úřední desku</t>
  </si>
  <si>
    <t>275351121</t>
  </si>
  <si>
    <t>Zřízení bednění základových patek</t>
  </si>
  <si>
    <t>567942317</t>
  </si>
  <si>
    <t>0,65*2*(1,0+0,5) "úřední deska</t>
  </si>
  <si>
    <t>275351122</t>
  </si>
  <si>
    <t>Odstranění bednění základových patek</t>
  </si>
  <si>
    <t>-1585766142</t>
  </si>
  <si>
    <t>564710002-1</t>
  </si>
  <si>
    <t>Podklad z kameniva hrubého drceného vel. 4/8 mm plochy do 100 m2 tl 60 mm</t>
  </si>
  <si>
    <t>-278046337</t>
  </si>
  <si>
    <t>55 "pod mlat</t>
  </si>
  <si>
    <t>564861013</t>
  </si>
  <si>
    <t>Podklad ze štěrkodrtě ŠD 0/63mm plochy do 100 m2 tl 220 mm</t>
  </si>
  <si>
    <t>1562530104</t>
  </si>
  <si>
    <t>564861014-1</t>
  </si>
  <si>
    <t>Podklad ze štěrkodrtě ŠD 0/32mm plochy do 100 m2 tl 230 mm</t>
  </si>
  <si>
    <t>1998817293</t>
  </si>
  <si>
    <t>160+185 "kamenná dlažba 18x18</t>
  </si>
  <si>
    <t>815+25 "dlažba 10x10</t>
  </si>
  <si>
    <t>0,15*(90+50+11+145+275) "obrubníky</t>
  </si>
  <si>
    <t>5*0,15*27 "dlážděný žlab</t>
  </si>
  <si>
    <t>28 "varovný signální pás</t>
  </si>
  <si>
    <t>564871011</t>
  </si>
  <si>
    <t>Podklad ze štěrkodrtě ŠD 0/63mm plochy do 100 m2 tl 250 mm</t>
  </si>
  <si>
    <t>-1972516731</t>
  </si>
  <si>
    <t>564871111-1</t>
  </si>
  <si>
    <t>Podklad ze štěrkodrtě ŠD 0/32mm plochy přes 100 m2 tl 250 mm</t>
  </si>
  <si>
    <t>-330017172</t>
  </si>
  <si>
    <t>215 "kostky 4x6</t>
  </si>
  <si>
    <t>571907115-1</t>
  </si>
  <si>
    <t>Posyp podkladu nebo krytu s rozprostřením a zhutněním kamenivem drceným 0/4 mm (tl.30 mm)v množství přes 50 do 55 kg/m2</t>
  </si>
  <si>
    <t>414645001</t>
  </si>
  <si>
    <t>55 "mlatový povrch</t>
  </si>
  <si>
    <t>573111113</t>
  </si>
  <si>
    <t>Postřik živičný infiltrační s posypem z asfaltu množství 1,5 kg/m2</t>
  </si>
  <si>
    <t>748210788</t>
  </si>
  <si>
    <t>573211112</t>
  </si>
  <si>
    <t>Postřik živičný spojovací z asfaltu v množství 0,70 kg/m2</t>
  </si>
  <si>
    <t>83917548</t>
  </si>
  <si>
    <t>577134111</t>
  </si>
  <si>
    <t>Asfaltový beton vrstva obrusná ACO 11 (ABS) tř. I tl 40 mm š do 3 m z nemodifikovaného asfaltu</t>
  </si>
  <si>
    <t>1735905825</t>
  </si>
  <si>
    <t>577175112</t>
  </si>
  <si>
    <t>Asfaltový beton vrstva ložní ACL 16 (ABH) tl. 80 mm š do 3 m z nemodifikovaného asfaltu</t>
  </si>
  <si>
    <t>322885768</t>
  </si>
  <si>
    <t>345*1,01 'Přepočtené koeficientem množství</t>
  </si>
  <si>
    <t>5911201R</t>
  </si>
  <si>
    <t>Vyskládání VZD z kostek 10x10</t>
  </si>
  <si>
    <t>1437837025</t>
  </si>
  <si>
    <t>711321334</t>
  </si>
  <si>
    <t>28 "reliéfní signální pás</t>
  </si>
  <si>
    <t>-1896334205</t>
  </si>
  <si>
    <t>868*1,02 'Přepočtené koeficientem množství</t>
  </si>
  <si>
    <t>591411111-2</t>
  </si>
  <si>
    <t>1322479544</t>
  </si>
  <si>
    <t>Poznámka k položce:_x000d_
- ztížená pracnost při použití starých kostek_x000d_
- kladení do oblouku</t>
  </si>
  <si>
    <t>58381004-1</t>
  </si>
  <si>
    <t xml:space="preserve">kostka štípaná dlažební mozaika žula 4/6 </t>
  </si>
  <si>
    <t>1406710423</t>
  </si>
  <si>
    <t>215*1,02 'Přepočtené koeficientem množství</t>
  </si>
  <si>
    <t>-1869060117</t>
  </si>
  <si>
    <t>-291223178</t>
  </si>
  <si>
    <t>59245018</t>
  </si>
  <si>
    <t>dlažba tvar obdélník betonová 200x100x60mm přírodní</t>
  </si>
  <si>
    <t>442467117</t>
  </si>
  <si>
    <t>13*1,03 'Přepočtené koeficientem množství</t>
  </si>
  <si>
    <t>596211211</t>
  </si>
  <si>
    <t>Kladení zámkové dlažby komunikací pro pěší ručně tl 80 mm skupiny A pl přes 50 do 100 m2</t>
  </si>
  <si>
    <t>-405580994</t>
  </si>
  <si>
    <t>59245020</t>
  </si>
  <si>
    <t>dlažba tvar obdélník betonová 200x100x80mm přírodní</t>
  </si>
  <si>
    <t>-356552706</t>
  </si>
  <si>
    <t>90*1,03 'Přepočtené koeficientem množství</t>
  </si>
  <si>
    <t>596811311</t>
  </si>
  <si>
    <t>Kladení velkoformátové betonové dlažby tl do 100 mm velikosti do 0,5 m2 pl do 300 m2</t>
  </si>
  <si>
    <t>-797693989</t>
  </si>
  <si>
    <t>22 "lemování pro nevidomé</t>
  </si>
  <si>
    <t>58381144</t>
  </si>
  <si>
    <t>deska dlažební broušená žula 600x300mm tl 50mm</t>
  </si>
  <si>
    <t>-1536719938</t>
  </si>
  <si>
    <t>22*1,03 'Přepočtené koeficientem množství</t>
  </si>
  <si>
    <t>Rigol dlážděný do lože z betonu tl 100 mm z dlažebních kostek drobných 10/10</t>
  </si>
  <si>
    <t>27*0,6</t>
  </si>
  <si>
    <t>16,2*1,02 'Přepočtené koeficientem množství</t>
  </si>
  <si>
    <t>900002R</t>
  </si>
  <si>
    <t xml:space="preserve">Osazení úřední desky s ukotvením do základu </t>
  </si>
  <si>
    <t>806513085</t>
  </si>
  <si>
    <t>900003R</t>
  </si>
  <si>
    <t>Instalace úřední desky vč. zprovoznění</t>
  </si>
  <si>
    <t>-1463901846</t>
  </si>
  <si>
    <t>elektronická úřední deska SMART stojanová</t>
  </si>
  <si>
    <t>1191182472</t>
  </si>
  <si>
    <t>Poznámka k položce:_x000d_
- displej 46"_x000d_
- rozměr 995 x 280 x 2030 mm_x000d_
- ostatní technické parametry dle specifikace_x000d_
- záruka 3 roky</t>
  </si>
  <si>
    <t>912111111</t>
  </si>
  <si>
    <t>Montáž zábrany parkovací sloupku v do 800 mm zabetonovaného</t>
  </si>
  <si>
    <t>1394179798</t>
  </si>
  <si>
    <t>74910177</t>
  </si>
  <si>
    <t>sloupek parkovací pevný 60x60x800mm Zn základní k zabetonování</t>
  </si>
  <si>
    <t>1287055847</t>
  </si>
  <si>
    <t>74910163</t>
  </si>
  <si>
    <t>sloupek parkovací sklopný 60x60x800mm Zn základní zámek vložkový</t>
  </si>
  <si>
    <t>-218286249</t>
  </si>
  <si>
    <t>914111111</t>
  </si>
  <si>
    <t>Montáž svislé dopravní značky do velikosti 1 m2 objímkami na sloupek nebo konzolu</t>
  </si>
  <si>
    <t>2070660839</t>
  </si>
  <si>
    <t>40445619</t>
  </si>
  <si>
    <t>zákazové, příkazové dopravní značky B1-B34, C1-15 500mm</t>
  </si>
  <si>
    <t>-1281866026</t>
  </si>
  <si>
    <t>40445625</t>
  </si>
  <si>
    <t>informativní značky provozní IP8, IP9, IP11-IP13 500x700mm</t>
  </si>
  <si>
    <t>-1885027524</t>
  </si>
  <si>
    <t>40445650</t>
  </si>
  <si>
    <t>dodatkové tabulky E7, E12, E13 500x300mm</t>
  </si>
  <si>
    <t>-1254326234</t>
  </si>
  <si>
    <t>914511111</t>
  </si>
  <si>
    <t>Montáž sloupku dopravních značek délky do 3,5 m s betonovým základem</t>
  </si>
  <si>
    <t>-1759158963</t>
  </si>
  <si>
    <t>4 "nové</t>
  </si>
  <si>
    <t>2 "přesunutá - Golfareál, cyklostezka</t>
  </si>
  <si>
    <t>40445225</t>
  </si>
  <si>
    <t>sloupek pro dopravní značku Zn D 60mm v 3,5m</t>
  </si>
  <si>
    <t>-1285396142</t>
  </si>
  <si>
    <t>275*0,17 'Přepočtené koeficientem množství</t>
  </si>
  <si>
    <t>916111121</t>
  </si>
  <si>
    <t>Osazení obruby z drobných kostek bez boční opěry do lože z kameniva těženého</t>
  </si>
  <si>
    <t>-1361939220</t>
  </si>
  <si>
    <t>52 "parkovací stání</t>
  </si>
  <si>
    <t>1129346459</t>
  </si>
  <si>
    <t>52*0,12</t>
  </si>
  <si>
    <t>6,24*1,02 'Přepočtené koeficientem množství</t>
  </si>
  <si>
    <t>916131212</t>
  </si>
  <si>
    <t>Osazení silničního obrubníku betonového stojatého bez boční opěry do lože z betonu prostého</t>
  </si>
  <si>
    <t>490116190</t>
  </si>
  <si>
    <t>50+11 "snížený</t>
  </si>
  <si>
    <t>916131213</t>
  </si>
  <si>
    <t>Osazení silničního obrubníku betonového stojatého s boční opěrou do lože z betonu prostého</t>
  </si>
  <si>
    <t>-50525859</t>
  </si>
  <si>
    <t>90+145</t>
  </si>
  <si>
    <t>59217031</t>
  </si>
  <si>
    <t>obrubník betonový silniční 1000x150x250mm</t>
  </si>
  <si>
    <t>1290767176</t>
  </si>
  <si>
    <t>151*1,02 'Přepočtené koeficientem množství</t>
  </si>
  <si>
    <t>5921701M</t>
  </si>
  <si>
    <t>obrubník betonový chodníkový 1000x120x250mm</t>
  </si>
  <si>
    <t>-1893816602</t>
  </si>
  <si>
    <t>145*1,03 'Přepočtené koeficientem množství</t>
  </si>
  <si>
    <t>919732211</t>
  </si>
  <si>
    <t>Styčná spára napojení nového živičného povrchu na stávající za tepla š 15 mm hl 25 mm s prořezáním</t>
  </si>
  <si>
    <t>-536127343</t>
  </si>
  <si>
    <t>1194164167</t>
  </si>
  <si>
    <t>919791013</t>
  </si>
  <si>
    <t>Montáž ochrany stromů v komunikaci s vnitřní výplní a zabetonovaným rámem plochy přes 1 m2</t>
  </si>
  <si>
    <t>2080616325</t>
  </si>
  <si>
    <t>74910199M</t>
  </si>
  <si>
    <t>mříže ke stromům tvárná litina kruhové d 1800mm R1</t>
  </si>
  <si>
    <t>-466476199</t>
  </si>
  <si>
    <t>74910134</t>
  </si>
  <si>
    <t>koš odpadkový betonový v 800mm 400x400mm</t>
  </si>
  <si>
    <t>1657509267</t>
  </si>
  <si>
    <t>936124113</t>
  </si>
  <si>
    <t>Montáž lavičky stabilní kotvené šrouby na pevný podklad</t>
  </si>
  <si>
    <t>421886861</t>
  </si>
  <si>
    <t>74910112</t>
  </si>
  <si>
    <t>parková lavička dl. 1500mm, v. 450mm</t>
  </si>
  <si>
    <t>-1126511544</t>
  </si>
  <si>
    <t>Poznámka k položce:_x000d_
- konstrukce česká litina_x000d_
- sedák a opěradlo z masivu dub lakovaný</t>
  </si>
  <si>
    <t>966001211</t>
  </si>
  <si>
    <t>Odstranění lavičky stabilní zabetonované</t>
  </si>
  <si>
    <t>1840066485</t>
  </si>
  <si>
    <t>966001311</t>
  </si>
  <si>
    <t>Odstranění odpadkového koše s betonovou patkou</t>
  </si>
  <si>
    <t>-1135155706</t>
  </si>
  <si>
    <t>966006132</t>
  </si>
  <si>
    <t>Odstranění značek dopravních nebo orientačních se sloupky s betonovými patkami</t>
  </si>
  <si>
    <t>-268362912</t>
  </si>
  <si>
    <t>966006211</t>
  </si>
  <si>
    <t>Odstranění svislých dopravních značek ze sloupů, sloupků nebo konzol</t>
  </si>
  <si>
    <t>-312062502</t>
  </si>
  <si>
    <t>1 "přesunudá značka</t>
  </si>
  <si>
    <t>96600991R</t>
  </si>
  <si>
    <t>Odstranění betonového květináče s odvozem do 1km</t>
  </si>
  <si>
    <t>-146051356</t>
  </si>
  <si>
    <t>1176316944</t>
  </si>
  <si>
    <t>718,2*14 'Přepočtené koeficientem množství</t>
  </si>
  <si>
    <t>104</t>
  </si>
  <si>
    <t>105</t>
  </si>
  <si>
    <t>997221861</t>
  </si>
  <si>
    <t>Poplatek za uložení stavebního odpadu na recyklační skládce (skládkovné) z prostého betonu pod kódem 17 01 01</t>
  </si>
  <si>
    <t>-2014603108</t>
  </si>
  <si>
    <t>0,72+21,115 "obrubníky, vybouraný beton</t>
  </si>
  <si>
    <t>106</t>
  </si>
  <si>
    <t>107</t>
  </si>
  <si>
    <t>997221875</t>
  </si>
  <si>
    <t>Poplatek za uložení stavebního odpadu na recyklační skládce (skládkovné) asfaltového bez obsahu dehtu zatříděného do Katalogu odpadů pod kódem 17 03 02</t>
  </si>
  <si>
    <t>499339064</t>
  </si>
  <si>
    <t>108</t>
  </si>
  <si>
    <t>109</t>
  </si>
  <si>
    <t>110</t>
  </si>
  <si>
    <t>174,364+196,55+25,877+23,394+1,413 "kamenná dlažba ze skládky OÚ</t>
  </si>
  <si>
    <t>4 - Obnova tůně, dešťové skluzy, terénní úpravy</t>
  </si>
  <si>
    <t>112251102</t>
  </si>
  <si>
    <t>Odstranění pařezů průměru přes 300 do 500 mm</t>
  </si>
  <si>
    <t>486349384</t>
  </si>
  <si>
    <t>113106290</t>
  </si>
  <si>
    <t>Rozebrání vozovek ze silničních dílců se spárami vyplněnými kamenivem strojně pl přes 50 do 200 m2</t>
  </si>
  <si>
    <t>872148274</t>
  </si>
  <si>
    <t>46,3*3 "staveništní komunikace</t>
  </si>
  <si>
    <t>115001105</t>
  </si>
  <si>
    <t>Převedení vody potrubím DN přes 300 do 600</t>
  </si>
  <si>
    <t>-1968812426</t>
  </si>
  <si>
    <t>2*8 "staveništní komunikace</t>
  </si>
  <si>
    <t>115101203</t>
  </si>
  <si>
    <t>Čerpání vody na dopravní výšku do 10 m průměrný přítok přes 1 000 do 2 000 l/min</t>
  </si>
  <si>
    <t>hod</t>
  </si>
  <si>
    <t>-790863124</t>
  </si>
  <si>
    <t>80 "tůň</t>
  </si>
  <si>
    <t>115101303</t>
  </si>
  <si>
    <t>Pohotovost čerpací soupravy pro dopravní výšku do 10 m přítok přes 1 000 do 2 000 l/min</t>
  </si>
  <si>
    <t>den</t>
  </si>
  <si>
    <t>-96323669</t>
  </si>
  <si>
    <t>20 "tůň</t>
  </si>
  <si>
    <t>121112003</t>
  </si>
  <si>
    <t>Sejmutí ornice tl vrstvy do 200 mm ručně</t>
  </si>
  <si>
    <t>1130400168</t>
  </si>
  <si>
    <t>(15,5+16)*2,2 "skluzy</t>
  </si>
  <si>
    <t>121151213</t>
  </si>
  <si>
    <t>Sejmutí lesní půdy plochy přes 100 do 500 m2 tl vrstvy přes 150 do 200 mm strojně</t>
  </si>
  <si>
    <t>-674369471</t>
  </si>
  <si>
    <t>395 "násyp N1</t>
  </si>
  <si>
    <t>265 "staveništní komunikace</t>
  </si>
  <si>
    <t>121151223</t>
  </si>
  <si>
    <t>Sejmutí lesní půdy plochy přes 500 m2 tl vrstvy přes 150 do 200 mm strojně</t>
  </si>
  <si>
    <t>-104639069</t>
  </si>
  <si>
    <t>610 "tůň</t>
  </si>
  <si>
    <t>122251104</t>
  </si>
  <si>
    <t>Odkopávky a prokopávky nezapažené v hornině třídy těžitelnosti I skupiny 3 objem do 500 m3 strojně</t>
  </si>
  <si>
    <t>-1439789119</t>
  </si>
  <si>
    <t>159 "staveništní komunikace</t>
  </si>
  <si>
    <t>122251105</t>
  </si>
  <si>
    <t>Odkopávky a prokopávky nezapažené v hornině třídy těžitelnosti I skupiny 3 objem do 1000 m3 strojně</t>
  </si>
  <si>
    <t>-583706708</t>
  </si>
  <si>
    <t>594 "tůň</t>
  </si>
  <si>
    <t>132112221</t>
  </si>
  <si>
    <t>Hloubení zapažených rýh šířky do 2000 mm v soudržných horninách třídy těžitelnosti I skupiny 1 a 2 ručně</t>
  </si>
  <si>
    <t>268393647</t>
  </si>
  <si>
    <t>(15,5+16)*2,0*0,25 "skluzy</t>
  </si>
  <si>
    <t>132251251</t>
  </si>
  <si>
    <t>Hloubení rýh nezapažených š do 2000 mm v hornině třídy těžitelnosti I skupiny 3 objem do 20 m3 strojně</t>
  </si>
  <si>
    <t>1633750183</t>
  </si>
  <si>
    <t>(2,2+4,0)*1,0*0,6 "skluzy</t>
  </si>
  <si>
    <t>4,8*1,25*1,4 "tůň</t>
  </si>
  <si>
    <t>153311111-1</t>
  </si>
  <si>
    <t>Zřízení armování svahů, násypů a opěrných stěn vrstvou z geomříže tkané sklonu do 1:2, kotvení typovými trny</t>
  </si>
  <si>
    <t>-2128711744</t>
  </si>
  <si>
    <t>247 "tůň</t>
  </si>
  <si>
    <t>69321121</t>
  </si>
  <si>
    <t>georohož protierozní</t>
  </si>
  <si>
    <t>-1769127129</t>
  </si>
  <si>
    <t>247*1,1845 'Přepočtené koeficientem množství</t>
  </si>
  <si>
    <t>155132111</t>
  </si>
  <si>
    <t>Zřízení protierozního zpevnění svahů geobuňkami sklonu do 1:2 včetně kotvení</t>
  </si>
  <si>
    <t>1410667486</t>
  </si>
  <si>
    <t>103,2 "tůň</t>
  </si>
  <si>
    <t>69321040</t>
  </si>
  <si>
    <t>geobuňky z perforovaných pásů HDPE počet buněk 21-30/m2 v 100mm</t>
  </si>
  <si>
    <t>-2051003319</t>
  </si>
  <si>
    <t>103,2*1,2 'Přepočtené koeficientem množství</t>
  </si>
  <si>
    <t>162201422</t>
  </si>
  <si>
    <t>Vodorovné přemístění pařezů do 1 km D přes 300 do 500 mm</t>
  </si>
  <si>
    <t>1498047859</t>
  </si>
  <si>
    <t>162211311</t>
  </si>
  <si>
    <t>Vodorovné přemístění výkopku z horniny třídy těžitelnosti I skupiny 1 až 3 stavebním kolečkem do 10 m</t>
  </si>
  <si>
    <t>303383935</t>
  </si>
  <si>
    <t>15,8 "skluzy</t>
  </si>
  <si>
    <t>162211319</t>
  </si>
  <si>
    <t>Příplatek k vodorovnému přemístění výkopku z horniny třídy těžitelnosti I skupiny 1 až 3 stavebním kolečkem za každých dalších 10 m</t>
  </si>
  <si>
    <t>-1259505827</t>
  </si>
  <si>
    <t>-2144251972</t>
  </si>
  <si>
    <t>410 "z tůně na násyp N1</t>
  </si>
  <si>
    <t>162301972</t>
  </si>
  <si>
    <t>Příplatek k vodorovnému přemístění pařezů D přes 300 do 500 mm ZKD 1 km</t>
  </si>
  <si>
    <t>-1103436390</t>
  </si>
  <si>
    <t>14*14 'Přepočtené koeficientem množství</t>
  </si>
  <si>
    <t>162401302</t>
  </si>
  <si>
    <t>Vodorovné přemístění lesní hrabanky přes 1 500 do 2 000 m</t>
  </si>
  <si>
    <t>-1343781093</t>
  </si>
  <si>
    <t>2*1270 "na mezideponii a zpět</t>
  </si>
  <si>
    <t>-872078495</t>
  </si>
  <si>
    <t>594-410 "tůň</t>
  </si>
  <si>
    <t>15,8-7,9 "skluzy</t>
  </si>
  <si>
    <t>816703083</t>
  </si>
  <si>
    <t>191,9*5 'Přepočtené koeficientem množství</t>
  </si>
  <si>
    <t>171151103</t>
  </si>
  <si>
    <t>Uložení sypaniny z hornin soudržných do násypů zhutněných strojně</t>
  </si>
  <si>
    <t>121545444</t>
  </si>
  <si>
    <t>410 "násyp N1</t>
  </si>
  <si>
    <t>58981100</t>
  </si>
  <si>
    <t>recyklát směsný frakce 0/16</t>
  </si>
  <si>
    <t>-737203538</t>
  </si>
  <si>
    <t>159*1,85 "staveništní komunikace</t>
  </si>
  <si>
    <t>171251201</t>
  </si>
  <si>
    <t>Uložení sypaniny na skládky nebo meziskládky</t>
  </si>
  <si>
    <t>1111323434</t>
  </si>
  <si>
    <t>1270*0,15 "skrývka lesní zeminy</t>
  </si>
  <si>
    <t>174111101</t>
  </si>
  <si>
    <t>Zásyp jam, šachet rýh nebo kolem objektů sypaninou se zhutněním ručně</t>
  </si>
  <si>
    <t>-224821732</t>
  </si>
  <si>
    <t>(15,5+16)*0,25 "skluzy</t>
  </si>
  <si>
    <t>-1351642459</t>
  </si>
  <si>
    <t>3,7-2,5-0,6 "skluzy</t>
  </si>
  <si>
    <t>8,4-2,7 "tůň</t>
  </si>
  <si>
    <t>175151101</t>
  </si>
  <si>
    <t>Obsypání potrubí strojně sypaninou bez prohození, uloženou do 3 m</t>
  </si>
  <si>
    <t>46205596</t>
  </si>
  <si>
    <t>6,2*1*0,45-6,2*3,14*0,125*0,125 "skluzy</t>
  </si>
  <si>
    <t>58337344</t>
  </si>
  <si>
    <t>štěrkopísek frakce 0/32</t>
  </si>
  <si>
    <t>-1049515891</t>
  </si>
  <si>
    <t>2,486*2 'Přepočtené koeficientem množství</t>
  </si>
  <si>
    <t>181351103</t>
  </si>
  <si>
    <t>Rozprostření ornice tl vrstvy do 200 mm pl přes 100 do 500 m2 v rovině nebo ve svahu do 1:5 strojně</t>
  </si>
  <si>
    <t>1603583987</t>
  </si>
  <si>
    <t>190 "násyp N1</t>
  </si>
  <si>
    <t>180 "tůň</t>
  </si>
  <si>
    <t>181411121</t>
  </si>
  <si>
    <t>Založení lučního trávníku výsevem pl do 1000 m2 v rovině a ve svahu do 1:5</t>
  </si>
  <si>
    <t>766650915</t>
  </si>
  <si>
    <t>181411122</t>
  </si>
  <si>
    <t>Založení lučního trávníku výsevem pl do 1000 m2 ve svahu přes 1:5 do 1:2</t>
  </si>
  <si>
    <t>-1395301766</t>
  </si>
  <si>
    <t>205 "násyp N1</t>
  </si>
  <si>
    <t>00572470</t>
  </si>
  <si>
    <t>osivo směs travní univerzál</t>
  </si>
  <si>
    <t>559294213</t>
  </si>
  <si>
    <t>635+205</t>
  </si>
  <si>
    <t>840*0,02 'Přepočtené koeficientem množství</t>
  </si>
  <si>
    <t>-1307418980</t>
  </si>
  <si>
    <t>173 "tůň</t>
  </si>
  <si>
    <t>182151111</t>
  </si>
  <si>
    <t>Svahování v zářezech v hornině třídy těžitelnosti I skupiny 1 až 3 strojně</t>
  </si>
  <si>
    <t>-1717047232</t>
  </si>
  <si>
    <t>259 "tůň</t>
  </si>
  <si>
    <t>182251101</t>
  </si>
  <si>
    <t>Svahování násypů strojně</t>
  </si>
  <si>
    <t>-203533608</t>
  </si>
  <si>
    <t>182311123</t>
  </si>
  <si>
    <t>Rozprostření ornice ve svahu přes 1:5 tl vrstvy do 200 mm ručně</t>
  </si>
  <si>
    <t>259728309</t>
  </si>
  <si>
    <t>279,7+103,2 "tůň</t>
  </si>
  <si>
    <t>182311125</t>
  </si>
  <si>
    <t>Rozprostření ornice ve svahu přes 1:5 tl vrstvy přes 250 do 300 mm ručně</t>
  </si>
  <si>
    <t>1014485620</t>
  </si>
  <si>
    <t>175,5 "tůň</t>
  </si>
  <si>
    <t>10364100</t>
  </si>
  <si>
    <t>zemina pro terénní úpravy - tříděná</t>
  </si>
  <si>
    <t>854077772</t>
  </si>
  <si>
    <t>279,7*0,05+103,2*0,15+175,5*0,3</t>
  </si>
  <si>
    <t>82,115*1,8 'Přepočtené koeficientem množství</t>
  </si>
  <si>
    <t>321213112</t>
  </si>
  <si>
    <t>Zdivo nadzákladové z lomového kamene vodních staveb výplňové na maltu MC 10</t>
  </si>
  <si>
    <t>-1716024020</t>
  </si>
  <si>
    <t>(1,8*1,6+1,5*1,4)*0,35+5*1,3*0,58*0,25 "tůň</t>
  </si>
  <si>
    <t>451571111</t>
  </si>
  <si>
    <t>Lože pod dlažby ze štěrkopísku vrstva tl do 100 mm</t>
  </si>
  <si>
    <t>341534523</t>
  </si>
  <si>
    <t>(15,5+16)*1,5 "skluzy</t>
  </si>
  <si>
    <t>5*1,5 "tůň</t>
  </si>
  <si>
    <t>451573111</t>
  </si>
  <si>
    <t>Lože pod potrubí otevřený výkop ze štěrkopísku</t>
  </si>
  <si>
    <t>1942069142</t>
  </si>
  <si>
    <t>6,2*1*0,1 "skluzy</t>
  </si>
  <si>
    <t>457531112</t>
  </si>
  <si>
    <t>Filtrační vrstvy z hrubého drceného kameniva bez zhutnění frakce od 16 až 63 do 32 až 63 mm</t>
  </si>
  <si>
    <t>1028338585</t>
  </si>
  <si>
    <t>5,3*1*0,5 "tůň</t>
  </si>
  <si>
    <t>2*(1,5*1,5*0,2+3,14*0,9*0,8*0,4) "čerpací objekt</t>
  </si>
  <si>
    <t>457971121</t>
  </si>
  <si>
    <t>Zřízení vrstvy z geotextilie o sklonu přes 10° do 35° š do 3 m</t>
  </si>
  <si>
    <t>1627416904</t>
  </si>
  <si>
    <t>2*171,8 "tůň</t>
  </si>
  <si>
    <t>69311081</t>
  </si>
  <si>
    <t>geotextilie netkaná separační, ochranná, filtrační, drenážní PES 300g/m2</t>
  </si>
  <si>
    <t>-950620190</t>
  </si>
  <si>
    <t>171,8*1,2 'Přepočtené koeficientem množství</t>
  </si>
  <si>
    <t>56284517</t>
  </si>
  <si>
    <t>rohož bentonitová 5,0 kg/m2</t>
  </si>
  <si>
    <t>-648701670</t>
  </si>
  <si>
    <t>463211141</t>
  </si>
  <si>
    <t>Rovnanina objemu do 3 m3 z lomového kamene tříděného hmotnosti do 80 kg s urovnáním líce</t>
  </si>
  <si>
    <t>-61236838</t>
  </si>
  <si>
    <t>(15,5+16)*1*0,25 "skluzy</t>
  </si>
  <si>
    <t>5*1*0,25 "tůň</t>
  </si>
  <si>
    <t>464571124</t>
  </si>
  <si>
    <t>Pohoz z kameniva těženého hrubého zrno 63 až 125 mm z terénu</t>
  </si>
  <si>
    <t>-1021285197</t>
  </si>
  <si>
    <t>19,7*0,2 "tůň</t>
  </si>
  <si>
    <t>64,8*0,3 "koryto toku</t>
  </si>
  <si>
    <t>584121111</t>
  </si>
  <si>
    <t>Osazení silničních dílců z ŽB do lože z kameniva těženého tl 40 mm plochy do 200 m2</t>
  </si>
  <si>
    <t>-204727121</t>
  </si>
  <si>
    <t>46,3*3,0 "staveništní komunikace</t>
  </si>
  <si>
    <t>59381003</t>
  </si>
  <si>
    <t>panel silniční 3,00x1,50x0,15m</t>
  </si>
  <si>
    <t>-2021100800</t>
  </si>
  <si>
    <t>8 "panely zhotovitele, výměra 25% z důvodu poškození</t>
  </si>
  <si>
    <t>998226011</t>
  </si>
  <si>
    <t>Přesun hmot pro pozemní komunikace a letiště s krytem montovaným z ŽB dílců</t>
  </si>
  <si>
    <t>-558589357</t>
  </si>
  <si>
    <t>871360310</t>
  </si>
  <si>
    <t>Montáž kanalizačního potrubí hladkého plnostěnného SN 10 z polypropylenu DN 250</t>
  </si>
  <si>
    <t>555810693</t>
  </si>
  <si>
    <t>2+4 "skluzy</t>
  </si>
  <si>
    <t>28611140</t>
  </si>
  <si>
    <t>trubka kanalizační PVC DN 250x1000mm SN4</t>
  </si>
  <si>
    <t>-505717948</t>
  </si>
  <si>
    <t>6*1,015 'Přepočtené koeficientem množství</t>
  </si>
  <si>
    <t>894411311</t>
  </si>
  <si>
    <t>Osazení betonových nebo železobetonových dílců pro šachty skruží rovných</t>
  </si>
  <si>
    <t>-237798002</t>
  </si>
  <si>
    <t>2 "čerpací objekt</t>
  </si>
  <si>
    <t>59224410</t>
  </si>
  <si>
    <t>skruž betonové šachty DN 800 kanalizační 80x100x9cm, bez stupadel</t>
  </si>
  <si>
    <t>-579577209</t>
  </si>
  <si>
    <t>919722711</t>
  </si>
  <si>
    <t>Zásyp geobuněk pro stabilizaci podkladu tl do 200 mm</t>
  </si>
  <si>
    <t>-1416772860</t>
  </si>
  <si>
    <t>977131119</t>
  </si>
  <si>
    <t>Vrty příklepovými vrtáky D přes 28 do 32 mm do cihelného zdiva nebo prostého betonu</t>
  </si>
  <si>
    <t>-223476180</t>
  </si>
  <si>
    <t>20*0,09 "skruže čerpacího objektu</t>
  </si>
  <si>
    <t>998332011</t>
  </si>
  <si>
    <t>Přesun hmot pro úpravy vodních toků a kanály</t>
  </si>
  <si>
    <t>569690285</t>
  </si>
  <si>
    <t>562,463-(294,15+4,972+147,807)</t>
  </si>
  <si>
    <t>5 - zeleň - rostliny</t>
  </si>
  <si>
    <t>183101221</t>
  </si>
  <si>
    <t>Jamky pro výsadbu s výměnou 50 % půdy zeminy skupiny 1 až 4 obj přes 0,4 do 1 m3 v rovině a svahu do 1:5</t>
  </si>
  <si>
    <t>401654393</t>
  </si>
  <si>
    <t>10321100</t>
  </si>
  <si>
    <t>zahradní substrát pro výsadbu VL</t>
  </si>
  <si>
    <t>1427948379</t>
  </si>
  <si>
    <t>4*0,5 'Přepočtené koeficientem množství</t>
  </si>
  <si>
    <t>183111213</t>
  </si>
  <si>
    <t>Jamky pro výsadbu s výměnou 50 % půdy zeminy skupiny 1 až 4 obj přes 0,005 do 0,01 m3 v rovině a svahu do 1:5</t>
  </si>
  <si>
    <t>1534666089</t>
  </si>
  <si>
    <t>1578138060</t>
  </si>
  <si>
    <t>234*0,005 'Přepočtené koeficientem množství</t>
  </si>
  <si>
    <t>183211322</t>
  </si>
  <si>
    <t>Výsadba květin krytokořenných průměru kontejneru přes 80 do 120 mm</t>
  </si>
  <si>
    <t>-777152019</t>
  </si>
  <si>
    <t>0279901M</t>
  </si>
  <si>
    <t>třtina ostrokvětá "Karl Foerster"</t>
  </si>
  <si>
    <t>-1805986348</t>
  </si>
  <si>
    <t>0279902M</t>
  </si>
  <si>
    <t>proso prutnaté "Rehbraun"</t>
  </si>
  <si>
    <t>-1111436902</t>
  </si>
  <si>
    <t>0279903M</t>
  </si>
  <si>
    <t>kavyl vousatý</t>
  </si>
  <si>
    <t>-1587112516</t>
  </si>
  <si>
    <t>0279904M</t>
  </si>
  <si>
    <t>denivka "Sousth Seas"</t>
  </si>
  <si>
    <t>-1382645144</t>
  </si>
  <si>
    <t>0279905M</t>
  </si>
  <si>
    <t>třapatka nachová</t>
  </si>
  <si>
    <t>-977412120</t>
  </si>
  <si>
    <t>0279906M</t>
  </si>
  <si>
    <t>mavuň červená "Coccineus"</t>
  </si>
  <si>
    <t>459602692</t>
  </si>
  <si>
    <t>0279907M</t>
  </si>
  <si>
    <t>krásnoočko přeslenité "Ruby Red"</t>
  </si>
  <si>
    <t>1479833784</t>
  </si>
  <si>
    <t>0279908M</t>
  </si>
  <si>
    <t>kakost vznešený</t>
  </si>
  <si>
    <t>-791676798</t>
  </si>
  <si>
    <t>0279909M</t>
  </si>
  <si>
    <t>hvězdnice keříčková "Prof. Kippenberg"</t>
  </si>
  <si>
    <t>2695280</t>
  </si>
  <si>
    <t>184102116</t>
  </si>
  <si>
    <t>Výsadba dřeviny s balem D přes 0,6 do 0,8 m do jamky se zalitím v rovině a svahu do 1:5</t>
  </si>
  <si>
    <t>-1269935356</t>
  </si>
  <si>
    <t>0265031M</t>
  </si>
  <si>
    <t xml:space="preserve">javor červený acer rubrum obvod kmene 20-25cm </t>
  </si>
  <si>
    <t>1953902022</t>
  </si>
  <si>
    <t>184501121</t>
  </si>
  <si>
    <t>Zhotovení obalu z juty v jedné vrstvě v rovině a svahu do 1:5</t>
  </si>
  <si>
    <t>-127890931</t>
  </si>
  <si>
    <t>4*0,25*2,0</t>
  </si>
  <si>
    <t>184911311</t>
  </si>
  <si>
    <t>Položení mulčovací textilie v rovině a svahu do 1:5</t>
  </si>
  <si>
    <t>1532365479</t>
  </si>
  <si>
    <t>69311011</t>
  </si>
  <si>
    <t>geotextilie tkaná PES 100/50kN/m</t>
  </si>
  <si>
    <t>-213603941</t>
  </si>
  <si>
    <t>100*1,15 'Přepočtené koeficientem množství</t>
  </si>
  <si>
    <t>-1713580658</t>
  </si>
  <si>
    <t>1308063085</t>
  </si>
  <si>
    <t>100*0,103 'Přepočtené koeficientem množství</t>
  </si>
  <si>
    <t>185804312</t>
  </si>
  <si>
    <t>Zalití rostlin vodou plocha přes 20 m2</t>
  </si>
  <si>
    <t>-1589858512</t>
  </si>
  <si>
    <t>100*0,01 "10 l/m2</t>
  </si>
  <si>
    <t>4*0,05 "50 l/strom</t>
  </si>
  <si>
    <t>998231311</t>
  </si>
  <si>
    <t>Přesun hmot pro sadovnické a krajinářské úpravy vodorovně do 5000 m</t>
  </si>
  <si>
    <t>-550738750</t>
  </si>
  <si>
    <t>6 - VRN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</si>
  <si>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</si>
  <si>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</si>
  <si>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</si>
  <si>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</si>
  <si>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</si>
  <si>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</si>
  <si>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012103001</t>
  </si>
  <si>
    <t>Geodetické práce před výstavbou</t>
  </si>
  <si>
    <t>1017963201</t>
  </si>
  <si>
    <t>012303002</t>
  </si>
  <si>
    <t>Geodetické práce po výstavbě - zaměření stávajícího stavu</t>
  </si>
  <si>
    <t>21064213</t>
  </si>
  <si>
    <t>013254000</t>
  </si>
  <si>
    <t>Dokumentace skutečného provedení stavby</t>
  </si>
  <si>
    <t>1831704212</t>
  </si>
  <si>
    <t>VRN3</t>
  </si>
  <si>
    <t>Zařízení staveniště</t>
  </si>
  <si>
    <t>032103000</t>
  </si>
  <si>
    <t>Náklady na stavební buňky</t>
  </si>
  <si>
    <t>-1078065504</t>
  </si>
  <si>
    <t>032803000</t>
  </si>
  <si>
    <t>Ostatní vybavení staveniště - mobilní WC</t>
  </si>
  <si>
    <t>-1871942370</t>
  </si>
  <si>
    <t>033103000</t>
  </si>
  <si>
    <t>Připojení energií</t>
  </si>
  <si>
    <t>766557280</t>
  </si>
  <si>
    <t>033203000</t>
  </si>
  <si>
    <t>Energie pro zařízení staveniště</t>
  </si>
  <si>
    <t>239084331</t>
  </si>
  <si>
    <t>034103000</t>
  </si>
  <si>
    <t>Oplocení staveniště</t>
  </si>
  <si>
    <t>527526454</t>
  </si>
  <si>
    <t>039103000</t>
  </si>
  <si>
    <t>Rozebrání, bourání a odvoz zařízení staveniště</t>
  </si>
  <si>
    <t>207106032</t>
  </si>
  <si>
    <t>VRN7</t>
  </si>
  <si>
    <t>Provozní vlivy</t>
  </si>
  <si>
    <t>072103011</t>
  </si>
  <si>
    <t xml:space="preserve">Zajištění DIO komunikace </t>
  </si>
  <si>
    <t>-2046629321</t>
  </si>
  <si>
    <t>VRN9</t>
  </si>
  <si>
    <t>Ostatní náklady</t>
  </si>
  <si>
    <t>091003001</t>
  </si>
  <si>
    <t>Ostatní náklady bez rozlišení - čištění a úprava komunikací mimo vyhrazený prostor staveniště</t>
  </si>
  <si>
    <t>1121328152</t>
  </si>
  <si>
    <t>094104000</t>
  </si>
  <si>
    <t>Náklady na opatření BOZP</t>
  </si>
  <si>
    <t>1036434107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</si>
</sst>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2209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hazlov - obnovení a nové využití areálu zámku - etapa 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16. 4. 2023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Atelier Stöeckl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>Zdeněk Pospíšil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ROUND(AG95+AG101+AG106+SUM(AG109:AG111),2)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ROUND(AS95+AS101+AS106+SUM(AS109:AS111),2)</f>
        <v>0</v>
      </c>
      <c r="AT94" s="113">
        <f>ROUND(SUM(AV94:AW94),2)</f>
        <v>0</v>
      </c>
      <c r="AU94" s="114">
        <f>ROUND(AU95+AU101+AU106+SUM(AU109:AU111),5)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ROUND(AZ95+AZ101+AZ106+SUM(AZ109:AZ111),2)</f>
        <v>0</v>
      </c>
      <c r="BA94" s="113">
        <f>ROUND(BA95+BA101+BA106+SUM(BA109:BA111),2)</f>
        <v>0</v>
      </c>
      <c r="BB94" s="113">
        <f>ROUND(BB95+BB101+BB106+SUM(BB109:BB111),2)</f>
        <v>0</v>
      </c>
      <c r="BC94" s="113">
        <f>ROUND(BC95+BC101+BC106+SUM(BC109:BC111),2)</f>
        <v>0</v>
      </c>
      <c r="BD94" s="115">
        <f>ROUND(BD95+BD101+BD106+SUM(BD109:BD111),2)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7"/>
      <c r="B95" s="118"/>
      <c r="C95" s="119"/>
      <c r="D95" s="120" t="s">
        <v>80</v>
      </c>
      <c r="E95" s="120"/>
      <c r="F95" s="120"/>
      <c r="G95" s="120"/>
      <c r="H95" s="120"/>
      <c r="I95" s="121"/>
      <c r="J95" s="120" t="s">
        <v>81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ROUND(SUM(AG96:AG100),2)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82</v>
      </c>
      <c r="AR95" s="125"/>
      <c r="AS95" s="126">
        <f>ROUND(SUM(AS96:AS100),2)</f>
        <v>0</v>
      </c>
      <c r="AT95" s="127">
        <f>ROUND(SUM(AV95:AW95),2)</f>
        <v>0</v>
      </c>
      <c r="AU95" s="128">
        <f>ROUND(SUM(AU96:AU100),5)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ROUND(SUM(AZ96:AZ100),2)</f>
        <v>0</v>
      </c>
      <c r="BA95" s="127">
        <f>ROUND(SUM(BA96:BA100),2)</f>
        <v>0</v>
      </c>
      <c r="BB95" s="127">
        <f>ROUND(SUM(BB96:BB100),2)</f>
        <v>0</v>
      </c>
      <c r="BC95" s="127">
        <f>ROUND(SUM(BC96:BC100),2)</f>
        <v>0</v>
      </c>
      <c r="BD95" s="129">
        <f>ROUND(SUM(BD96:BD100),2)</f>
        <v>0</v>
      </c>
      <c r="BE95" s="7"/>
      <c r="BS95" s="130" t="s">
        <v>75</v>
      </c>
      <c r="BT95" s="130" t="s">
        <v>80</v>
      </c>
      <c r="BU95" s="130" t="s">
        <v>77</v>
      </c>
      <c r="BV95" s="130" t="s">
        <v>78</v>
      </c>
      <c r="BW95" s="130" t="s">
        <v>83</v>
      </c>
      <c r="BX95" s="130" t="s">
        <v>5</v>
      </c>
      <c r="CL95" s="130" t="s">
        <v>1</v>
      </c>
      <c r="CM95" s="130" t="s">
        <v>84</v>
      </c>
    </row>
    <row r="96" s="4" customFormat="1" ht="16.5" customHeight="1">
      <c r="A96" s="131" t="s">
        <v>85</v>
      </c>
      <c r="B96" s="69"/>
      <c r="C96" s="132"/>
      <c r="D96" s="132"/>
      <c r="E96" s="133" t="s">
        <v>86</v>
      </c>
      <c r="F96" s="133"/>
      <c r="G96" s="133"/>
      <c r="H96" s="133"/>
      <c r="I96" s="133"/>
      <c r="J96" s="132"/>
      <c r="K96" s="133" t="s">
        <v>87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'1.1 - dešťová kanalizace'!J32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88</v>
      </c>
      <c r="AR96" s="71"/>
      <c r="AS96" s="136">
        <v>0</v>
      </c>
      <c r="AT96" s="137">
        <f>ROUND(SUM(AV96:AW96),2)</f>
        <v>0</v>
      </c>
      <c r="AU96" s="138">
        <f>'1.1 - dešťová kanalizace'!P131</f>
        <v>0</v>
      </c>
      <c r="AV96" s="137">
        <f>'1.1 - dešťová kanalizace'!J35</f>
        <v>0</v>
      </c>
      <c r="AW96" s="137">
        <f>'1.1 - dešťová kanalizace'!J36</f>
        <v>0</v>
      </c>
      <c r="AX96" s="137">
        <f>'1.1 - dešťová kanalizace'!J37</f>
        <v>0</v>
      </c>
      <c r="AY96" s="137">
        <f>'1.1 - dešťová kanalizace'!J38</f>
        <v>0</v>
      </c>
      <c r="AZ96" s="137">
        <f>'1.1 - dešťová kanalizace'!F35</f>
        <v>0</v>
      </c>
      <c r="BA96" s="137">
        <f>'1.1 - dešťová kanalizace'!F36</f>
        <v>0</v>
      </c>
      <c r="BB96" s="137">
        <f>'1.1 - dešťová kanalizace'!F37</f>
        <v>0</v>
      </c>
      <c r="BC96" s="137">
        <f>'1.1 - dešťová kanalizace'!F38</f>
        <v>0</v>
      </c>
      <c r="BD96" s="139">
        <f>'1.1 - dešťová kanalizace'!F39</f>
        <v>0</v>
      </c>
      <c r="BE96" s="4"/>
      <c r="BT96" s="140" t="s">
        <v>84</v>
      </c>
      <c r="BV96" s="140" t="s">
        <v>78</v>
      </c>
      <c r="BW96" s="140" t="s">
        <v>89</v>
      </c>
      <c r="BX96" s="140" t="s">
        <v>83</v>
      </c>
      <c r="CL96" s="140" t="s">
        <v>1</v>
      </c>
    </row>
    <row r="97" s="4" customFormat="1" ht="16.5" customHeight="1">
      <c r="A97" s="131" t="s">
        <v>85</v>
      </c>
      <c r="B97" s="69"/>
      <c r="C97" s="132"/>
      <c r="D97" s="132"/>
      <c r="E97" s="133" t="s">
        <v>90</v>
      </c>
      <c r="F97" s="133"/>
      <c r="G97" s="133"/>
      <c r="H97" s="133"/>
      <c r="I97" s="133"/>
      <c r="J97" s="132"/>
      <c r="K97" s="133" t="s">
        <v>91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'1.2 - splašková kanalizace'!J32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88</v>
      </c>
      <c r="AR97" s="71"/>
      <c r="AS97" s="136">
        <v>0</v>
      </c>
      <c r="AT97" s="137">
        <f>ROUND(SUM(AV97:AW97),2)</f>
        <v>0</v>
      </c>
      <c r="AU97" s="138">
        <f>'1.2 - splašková kanalizace'!P128</f>
        <v>0</v>
      </c>
      <c r="AV97" s="137">
        <f>'1.2 - splašková kanalizace'!J35</f>
        <v>0</v>
      </c>
      <c r="AW97" s="137">
        <f>'1.2 - splašková kanalizace'!J36</f>
        <v>0</v>
      </c>
      <c r="AX97" s="137">
        <f>'1.2 - splašková kanalizace'!J37</f>
        <v>0</v>
      </c>
      <c r="AY97" s="137">
        <f>'1.2 - splašková kanalizace'!J38</f>
        <v>0</v>
      </c>
      <c r="AZ97" s="137">
        <f>'1.2 - splašková kanalizace'!F35</f>
        <v>0</v>
      </c>
      <c r="BA97" s="137">
        <f>'1.2 - splašková kanalizace'!F36</f>
        <v>0</v>
      </c>
      <c r="BB97" s="137">
        <f>'1.2 - splašková kanalizace'!F37</f>
        <v>0</v>
      </c>
      <c r="BC97" s="137">
        <f>'1.2 - splašková kanalizace'!F38</f>
        <v>0</v>
      </c>
      <c r="BD97" s="139">
        <f>'1.2 - splašková kanalizace'!F39</f>
        <v>0</v>
      </c>
      <c r="BE97" s="4"/>
      <c r="BT97" s="140" t="s">
        <v>84</v>
      </c>
      <c r="BV97" s="140" t="s">
        <v>78</v>
      </c>
      <c r="BW97" s="140" t="s">
        <v>92</v>
      </c>
      <c r="BX97" s="140" t="s">
        <v>83</v>
      </c>
      <c r="CL97" s="140" t="s">
        <v>1</v>
      </c>
    </row>
    <row r="98" s="4" customFormat="1" ht="16.5" customHeight="1">
      <c r="A98" s="131" t="s">
        <v>85</v>
      </c>
      <c r="B98" s="69"/>
      <c r="C98" s="132"/>
      <c r="D98" s="132"/>
      <c r="E98" s="133" t="s">
        <v>93</v>
      </c>
      <c r="F98" s="133"/>
      <c r="G98" s="133"/>
      <c r="H98" s="133"/>
      <c r="I98" s="133"/>
      <c r="J98" s="132"/>
      <c r="K98" s="133" t="s">
        <v>94</v>
      </c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'1.3 - vodovod - přeložka ...'!J32</f>
        <v>0</v>
      </c>
      <c r="AH98" s="132"/>
      <c r="AI98" s="132"/>
      <c r="AJ98" s="132"/>
      <c r="AK98" s="132"/>
      <c r="AL98" s="132"/>
      <c r="AM98" s="132"/>
      <c r="AN98" s="134">
        <f>SUM(AG98,AT98)</f>
        <v>0</v>
      </c>
      <c r="AO98" s="132"/>
      <c r="AP98" s="132"/>
      <c r="AQ98" s="135" t="s">
        <v>88</v>
      </c>
      <c r="AR98" s="71"/>
      <c r="AS98" s="136">
        <v>0</v>
      </c>
      <c r="AT98" s="137">
        <f>ROUND(SUM(AV98:AW98),2)</f>
        <v>0</v>
      </c>
      <c r="AU98" s="138">
        <f>'1.3 - vodovod - přeložka ...'!P128</f>
        <v>0</v>
      </c>
      <c r="AV98" s="137">
        <f>'1.3 - vodovod - přeložka ...'!J35</f>
        <v>0</v>
      </c>
      <c r="AW98" s="137">
        <f>'1.3 - vodovod - přeložka ...'!J36</f>
        <v>0</v>
      </c>
      <c r="AX98" s="137">
        <f>'1.3 - vodovod - přeložka ...'!J37</f>
        <v>0</v>
      </c>
      <c r="AY98" s="137">
        <f>'1.3 - vodovod - přeložka ...'!J38</f>
        <v>0</v>
      </c>
      <c r="AZ98" s="137">
        <f>'1.3 - vodovod - přeložka ...'!F35</f>
        <v>0</v>
      </c>
      <c r="BA98" s="137">
        <f>'1.3 - vodovod - přeložka ...'!F36</f>
        <v>0</v>
      </c>
      <c r="BB98" s="137">
        <f>'1.3 - vodovod - přeložka ...'!F37</f>
        <v>0</v>
      </c>
      <c r="BC98" s="137">
        <f>'1.3 - vodovod - přeložka ...'!F38</f>
        <v>0</v>
      </c>
      <c r="BD98" s="139">
        <f>'1.3 - vodovod - přeložka ...'!F39</f>
        <v>0</v>
      </c>
      <c r="BE98" s="4"/>
      <c r="BT98" s="140" t="s">
        <v>84</v>
      </c>
      <c r="BV98" s="140" t="s">
        <v>78</v>
      </c>
      <c r="BW98" s="140" t="s">
        <v>95</v>
      </c>
      <c r="BX98" s="140" t="s">
        <v>83</v>
      </c>
      <c r="CL98" s="140" t="s">
        <v>1</v>
      </c>
    </row>
    <row r="99" s="4" customFormat="1" ht="16.5" customHeight="1">
      <c r="A99" s="131" t="s">
        <v>85</v>
      </c>
      <c r="B99" s="69"/>
      <c r="C99" s="132"/>
      <c r="D99" s="132"/>
      <c r="E99" s="133" t="s">
        <v>96</v>
      </c>
      <c r="F99" s="133"/>
      <c r="G99" s="133"/>
      <c r="H99" s="133"/>
      <c r="I99" s="133"/>
      <c r="J99" s="132"/>
      <c r="K99" s="133" t="s">
        <v>97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'1.4 - zahradní vodovod'!J32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88</v>
      </c>
      <c r="AR99" s="71"/>
      <c r="AS99" s="136">
        <v>0</v>
      </c>
      <c r="AT99" s="137">
        <f>ROUND(SUM(AV99:AW99),2)</f>
        <v>0</v>
      </c>
      <c r="AU99" s="138">
        <f>'1.4 - zahradní vodovod'!P125</f>
        <v>0</v>
      </c>
      <c r="AV99" s="137">
        <f>'1.4 - zahradní vodovod'!J35</f>
        <v>0</v>
      </c>
      <c r="AW99" s="137">
        <f>'1.4 - zahradní vodovod'!J36</f>
        <v>0</v>
      </c>
      <c r="AX99" s="137">
        <f>'1.4 - zahradní vodovod'!J37</f>
        <v>0</v>
      </c>
      <c r="AY99" s="137">
        <f>'1.4 - zahradní vodovod'!J38</f>
        <v>0</v>
      </c>
      <c r="AZ99" s="137">
        <f>'1.4 - zahradní vodovod'!F35</f>
        <v>0</v>
      </c>
      <c r="BA99" s="137">
        <f>'1.4 - zahradní vodovod'!F36</f>
        <v>0</v>
      </c>
      <c r="BB99" s="137">
        <f>'1.4 - zahradní vodovod'!F37</f>
        <v>0</v>
      </c>
      <c r="BC99" s="137">
        <f>'1.4 - zahradní vodovod'!F38</f>
        <v>0</v>
      </c>
      <c r="BD99" s="139">
        <f>'1.4 - zahradní vodovod'!F39</f>
        <v>0</v>
      </c>
      <c r="BE99" s="4"/>
      <c r="BT99" s="140" t="s">
        <v>84</v>
      </c>
      <c r="BV99" s="140" t="s">
        <v>78</v>
      </c>
      <c r="BW99" s="140" t="s">
        <v>98</v>
      </c>
      <c r="BX99" s="140" t="s">
        <v>83</v>
      </c>
      <c r="CL99" s="140" t="s">
        <v>1</v>
      </c>
    </row>
    <row r="100" s="4" customFormat="1" ht="16.5" customHeight="1">
      <c r="A100" s="131" t="s">
        <v>85</v>
      </c>
      <c r="B100" s="69"/>
      <c r="C100" s="132"/>
      <c r="D100" s="132"/>
      <c r="E100" s="133" t="s">
        <v>99</v>
      </c>
      <c r="F100" s="133"/>
      <c r="G100" s="133"/>
      <c r="H100" s="133"/>
      <c r="I100" s="133"/>
      <c r="J100" s="132"/>
      <c r="K100" s="133" t="s">
        <v>100</v>
      </c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4">
        <f>'1.5 - přípojka plynu'!J32</f>
        <v>0</v>
      </c>
      <c r="AH100" s="132"/>
      <c r="AI100" s="132"/>
      <c r="AJ100" s="132"/>
      <c r="AK100" s="132"/>
      <c r="AL100" s="132"/>
      <c r="AM100" s="132"/>
      <c r="AN100" s="134">
        <f>SUM(AG100,AT100)</f>
        <v>0</v>
      </c>
      <c r="AO100" s="132"/>
      <c r="AP100" s="132"/>
      <c r="AQ100" s="135" t="s">
        <v>88</v>
      </c>
      <c r="AR100" s="71"/>
      <c r="AS100" s="136">
        <v>0</v>
      </c>
      <c r="AT100" s="137">
        <f>ROUND(SUM(AV100:AW100),2)</f>
        <v>0</v>
      </c>
      <c r="AU100" s="138">
        <f>'1.5 - přípojka plynu'!P129</f>
        <v>0</v>
      </c>
      <c r="AV100" s="137">
        <f>'1.5 - přípojka plynu'!J35</f>
        <v>0</v>
      </c>
      <c r="AW100" s="137">
        <f>'1.5 - přípojka plynu'!J36</f>
        <v>0</v>
      </c>
      <c r="AX100" s="137">
        <f>'1.5 - přípojka plynu'!J37</f>
        <v>0</v>
      </c>
      <c r="AY100" s="137">
        <f>'1.5 - přípojka plynu'!J38</f>
        <v>0</v>
      </c>
      <c r="AZ100" s="137">
        <f>'1.5 - přípojka plynu'!F35</f>
        <v>0</v>
      </c>
      <c r="BA100" s="137">
        <f>'1.5 - přípojka plynu'!F36</f>
        <v>0</v>
      </c>
      <c r="BB100" s="137">
        <f>'1.5 - přípojka plynu'!F37</f>
        <v>0</v>
      </c>
      <c r="BC100" s="137">
        <f>'1.5 - přípojka plynu'!F38</f>
        <v>0</v>
      </c>
      <c r="BD100" s="139">
        <f>'1.5 - přípojka plynu'!F39</f>
        <v>0</v>
      </c>
      <c r="BE100" s="4"/>
      <c r="BT100" s="140" t="s">
        <v>84</v>
      </c>
      <c r="BV100" s="140" t="s">
        <v>78</v>
      </c>
      <c r="BW100" s="140" t="s">
        <v>101</v>
      </c>
      <c r="BX100" s="140" t="s">
        <v>83</v>
      </c>
      <c r="CL100" s="140" t="s">
        <v>1</v>
      </c>
    </row>
    <row r="101" s="7" customFormat="1" ht="16.5" customHeight="1">
      <c r="A101" s="7"/>
      <c r="B101" s="118"/>
      <c r="C101" s="119"/>
      <c r="D101" s="120" t="s">
        <v>84</v>
      </c>
      <c r="E101" s="120"/>
      <c r="F101" s="120"/>
      <c r="G101" s="120"/>
      <c r="H101" s="120"/>
      <c r="I101" s="121"/>
      <c r="J101" s="120" t="s">
        <v>102</v>
      </c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2">
        <f>ROUND(SUM(AG102:AG105),2)</f>
        <v>0</v>
      </c>
      <c r="AH101" s="121"/>
      <c r="AI101" s="121"/>
      <c r="AJ101" s="121"/>
      <c r="AK101" s="121"/>
      <c r="AL101" s="121"/>
      <c r="AM101" s="121"/>
      <c r="AN101" s="123">
        <f>SUM(AG101,AT101)</f>
        <v>0</v>
      </c>
      <c r="AO101" s="121"/>
      <c r="AP101" s="121"/>
      <c r="AQ101" s="124" t="s">
        <v>82</v>
      </c>
      <c r="AR101" s="125"/>
      <c r="AS101" s="126">
        <f>ROUND(SUM(AS102:AS105),2)</f>
        <v>0</v>
      </c>
      <c r="AT101" s="127">
        <f>ROUND(SUM(AV101:AW101),2)</f>
        <v>0</v>
      </c>
      <c r="AU101" s="128">
        <f>ROUND(SUM(AU102:AU105),5)</f>
        <v>0</v>
      </c>
      <c r="AV101" s="127">
        <f>ROUND(AZ101*L29,2)</f>
        <v>0</v>
      </c>
      <c r="AW101" s="127">
        <f>ROUND(BA101*L30,2)</f>
        <v>0</v>
      </c>
      <c r="AX101" s="127">
        <f>ROUND(BB101*L29,2)</f>
        <v>0</v>
      </c>
      <c r="AY101" s="127">
        <f>ROUND(BC101*L30,2)</f>
        <v>0</v>
      </c>
      <c r="AZ101" s="127">
        <f>ROUND(SUM(AZ102:AZ105),2)</f>
        <v>0</v>
      </c>
      <c r="BA101" s="127">
        <f>ROUND(SUM(BA102:BA105),2)</f>
        <v>0</v>
      </c>
      <c r="BB101" s="127">
        <f>ROUND(SUM(BB102:BB105),2)</f>
        <v>0</v>
      </c>
      <c r="BC101" s="127">
        <f>ROUND(SUM(BC102:BC105),2)</f>
        <v>0</v>
      </c>
      <c r="BD101" s="129">
        <f>ROUND(SUM(BD102:BD105),2)</f>
        <v>0</v>
      </c>
      <c r="BE101" s="7"/>
      <c r="BS101" s="130" t="s">
        <v>75</v>
      </c>
      <c r="BT101" s="130" t="s">
        <v>80</v>
      </c>
      <c r="BU101" s="130" t="s">
        <v>77</v>
      </c>
      <c r="BV101" s="130" t="s">
        <v>78</v>
      </c>
      <c r="BW101" s="130" t="s">
        <v>103</v>
      </c>
      <c r="BX101" s="130" t="s">
        <v>5</v>
      </c>
      <c r="CL101" s="130" t="s">
        <v>1</v>
      </c>
      <c r="CM101" s="130" t="s">
        <v>84</v>
      </c>
    </row>
    <row r="102" s="4" customFormat="1" ht="16.5" customHeight="1">
      <c r="A102" s="131" t="s">
        <v>85</v>
      </c>
      <c r="B102" s="69"/>
      <c r="C102" s="132"/>
      <c r="D102" s="132"/>
      <c r="E102" s="133" t="s">
        <v>104</v>
      </c>
      <c r="F102" s="133"/>
      <c r="G102" s="133"/>
      <c r="H102" s="133"/>
      <c r="I102" s="133"/>
      <c r="J102" s="132"/>
      <c r="K102" s="133" t="s">
        <v>105</v>
      </c>
      <c r="L102" s="133"/>
      <c r="M102" s="133"/>
      <c r="N102" s="133"/>
      <c r="O102" s="133"/>
      <c r="P102" s="133"/>
      <c r="Q102" s="133"/>
      <c r="R102" s="133"/>
      <c r="S102" s="133"/>
      <c r="T102" s="133"/>
      <c r="U102" s="133"/>
      <c r="V102" s="133"/>
      <c r="W102" s="133"/>
      <c r="X102" s="133"/>
      <c r="Y102" s="133"/>
      <c r="Z102" s="133"/>
      <c r="AA102" s="133"/>
      <c r="AB102" s="133"/>
      <c r="AC102" s="133"/>
      <c r="AD102" s="133"/>
      <c r="AE102" s="133"/>
      <c r="AF102" s="133"/>
      <c r="AG102" s="134">
        <f>'2.1 - elektroinstalace - ...'!J32</f>
        <v>0</v>
      </c>
      <c r="AH102" s="132"/>
      <c r="AI102" s="132"/>
      <c r="AJ102" s="132"/>
      <c r="AK102" s="132"/>
      <c r="AL102" s="132"/>
      <c r="AM102" s="132"/>
      <c r="AN102" s="134">
        <f>SUM(AG102,AT102)</f>
        <v>0</v>
      </c>
      <c r="AO102" s="132"/>
      <c r="AP102" s="132"/>
      <c r="AQ102" s="135" t="s">
        <v>88</v>
      </c>
      <c r="AR102" s="71"/>
      <c r="AS102" s="136">
        <v>0</v>
      </c>
      <c r="AT102" s="137">
        <f>ROUND(SUM(AV102:AW102),2)</f>
        <v>0</v>
      </c>
      <c r="AU102" s="138">
        <f>'2.1 - elektroinstalace - ...'!P127</f>
        <v>0</v>
      </c>
      <c r="AV102" s="137">
        <f>'2.1 - elektroinstalace - ...'!J35</f>
        <v>0</v>
      </c>
      <c r="AW102" s="137">
        <f>'2.1 - elektroinstalace - ...'!J36</f>
        <v>0</v>
      </c>
      <c r="AX102" s="137">
        <f>'2.1 - elektroinstalace - ...'!J37</f>
        <v>0</v>
      </c>
      <c r="AY102" s="137">
        <f>'2.1 - elektroinstalace - ...'!J38</f>
        <v>0</v>
      </c>
      <c r="AZ102" s="137">
        <f>'2.1 - elektroinstalace - ...'!F35</f>
        <v>0</v>
      </c>
      <c r="BA102" s="137">
        <f>'2.1 - elektroinstalace - ...'!F36</f>
        <v>0</v>
      </c>
      <c r="BB102" s="137">
        <f>'2.1 - elektroinstalace - ...'!F37</f>
        <v>0</v>
      </c>
      <c r="BC102" s="137">
        <f>'2.1 - elektroinstalace - ...'!F38</f>
        <v>0</v>
      </c>
      <c r="BD102" s="139">
        <f>'2.1 - elektroinstalace - ...'!F39</f>
        <v>0</v>
      </c>
      <c r="BE102" s="4"/>
      <c r="BT102" s="140" t="s">
        <v>84</v>
      </c>
      <c r="BV102" s="140" t="s">
        <v>78</v>
      </c>
      <c r="BW102" s="140" t="s">
        <v>106</v>
      </c>
      <c r="BX102" s="140" t="s">
        <v>103</v>
      </c>
      <c r="CL102" s="140" t="s">
        <v>1</v>
      </c>
    </row>
    <row r="103" s="4" customFormat="1" ht="16.5" customHeight="1">
      <c r="A103" s="131" t="s">
        <v>85</v>
      </c>
      <c r="B103" s="69"/>
      <c r="C103" s="132"/>
      <c r="D103" s="132"/>
      <c r="E103" s="133" t="s">
        <v>107</v>
      </c>
      <c r="F103" s="133"/>
      <c r="G103" s="133"/>
      <c r="H103" s="133"/>
      <c r="I103" s="133"/>
      <c r="J103" s="132"/>
      <c r="K103" s="133" t="s">
        <v>108</v>
      </c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4">
        <f>'2.2 - elektroinstalace - ...'!J32</f>
        <v>0</v>
      </c>
      <c r="AH103" s="132"/>
      <c r="AI103" s="132"/>
      <c r="AJ103" s="132"/>
      <c r="AK103" s="132"/>
      <c r="AL103" s="132"/>
      <c r="AM103" s="132"/>
      <c r="AN103" s="134">
        <f>SUM(AG103,AT103)</f>
        <v>0</v>
      </c>
      <c r="AO103" s="132"/>
      <c r="AP103" s="132"/>
      <c r="AQ103" s="135" t="s">
        <v>88</v>
      </c>
      <c r="AR103" s="71"/>
      <c r="AS103" s="136">
        <v>0</v>
      </c>
      <c r="AT103" s="137">
        <f>ROUND(SUM(AV103:AW103),2)</f>
        <v>0</v>
      </c>
      <c r="AU103" s="138">
        <f>'2.2 - elektroinstalace - ...'!P127</f>
        <v>0</v>
      </c>
      <c r="AV103" s="137">
        <f>'2.2 - elektroinstalace - ...'!J35</f>
        <v>0</v>
      </c>
      <c r="AW103" s="137">
        <f>'2.2 - elektroinstalace - ...'!J36</f>
        <v>0</v>
      </c>
      <c r="AX103" s="137">
        <f>'2.2 - elektroinstalace - ...'!J37</f>
        <v>0</v>
      </c>
      <c r="AY103" s="137">
        <f>'2.2 - elektroinstalace - ...'!J38</f>
        <v>0</v>
      </c>
      <c r="AZ103" s="137">
        <f>'2.2 - elektroinstalace - ...'!F35</f>
        <v>0</v>
      </c>
      <c r="BA103" s="137">
        <f>'2.2 - elektroinstalace - ...'!F36</f>
        <v>0</v>
      </c>
      <c r="BB103" s="137">
        <f>'2.2 - elektroinstalace - ...'!F37</f>
        <v>0</v>
      </c>
      <c r="BC103" s="137">
        <f>'2.2 - elektroinstalace - ...'!F38</f>
        <v>0</v>
      </c>
      <c r="BD103" s="139">
        <f>'2.2 - elektroinstalace - ...'!F39</f>
        <v>0</v>
      </c>
      <c r="BE103" s="4"/>
      <c r="BT103" s="140" t="s">
        <v>84</v>
      </c>
      <c r="BV103" s="140" t="s">
        <v>78</v>
      </c>
      <c r="BW103" s="140" t="s">
        <v>109</v>
      </c>
      <c r="BX103" s="140" t="s">
        <v>103</v>
      </c>
      <c r="CL103" s="140" t="s">
        <v>1</v>
      </c>
    </row>
    <row r="104" s="4" customFormat="1" ht="16.5" customHeight="1">
      <c r="A104" s="131" t="s">
        <v>85</v>
      </c>
      <c r="B104" s="69"/>
      <c r="C104" s="132"/>
      <c r="D104" s="132"/>
      <c r="E104" s="133" t="s">
        <v>110</v>
      </c>
      <c r="F104" s="133"/>
      <c r="G104" s="133"/>
      <c r="H104" s="133"/>
      <c r="I104" s="133"/>
      <c r="J104" s="132"/>
      <c r="K104" s="133" t="s">
        <v>111</v>
      </c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4">
        <f>'2.3 - elektroinstalace - ...'!J32</f>
        <v>0</v>
      </c>
      <c r="AH104" s="132"/>
      <c r="AI104" s="132"/>
      <c r="AJ104" s="132"/>
      <c r="AK104" s="132"/>
      <c r="AL104" s="132"/>
      <c r="AM104" s="132"/>
      <c r="AN104" s="134">
        <f>SUM(AG104,AT104)</f>
        <v>0</v>
      </c>
      <c r="AO104" s="132"/>
      <c r="AP104" s="132"/>
      <c r="AQ104" s="135" t="s">
        <v>88</v>
      </c>
      <c r="AR104" s="71"/>
      <c r="AS104" s="136">
        <v>0</v>
      </c>
      <c r="AT104" s="137">
        <f>ROUND(SUM(AV104:AW104),2)</f>
        <v>0</v>
      </c>
      <c r="AU104" s="138">
        <f>'2.3 - elektroinstalace - ...'!P128</f>
        <v>0</v>
      </c>
      <c r="AV104" s="137">
        <f>'2.3 - elektroinstalace - ...'!J35</f>
        <v>0</v>
      </c>
      <c r="AW104" s="137">
        <f>'2.3 - elektroinstalace - ...'!J36</f>
        <v>0</v>
      </c>
      <c r="AX104" s="137">
        <f>'2.3 - elektroinstalace - ...'!J37</f>
        <v>0</v>
      </c>
      <c r="AY104" s="137">
        <f>'2.3 - elektroinstalace - ...'!J38</f>
        <v>0</v>
      </c>
      <c r="AZ104" s="137">
        <f>'2.3 - elektroinstalace - ...'!F35</f>
        <v>0</v>
      </c>
      <c r="BA104" s="137">
        <f>'2.3 - elektroinstalace - ...'!F36</f>
        <v>0</v>
      </c>
      <c r="BB104" s="137">
        <f>'2.3 - elektroinstalace - ...'!F37</f>
        <v>0</v>
      </c>
      <c r="BC104" s="137">
        <f>'2.3 - elektroinstalace - ...'!F38</f>
        <v>0</v>
      </c>
      <c r="BD104" s="139">
        <f>'2.3 - elektroinstalace - ...'!F39</f>
        <v>0</v>
      </c>
      <c r="BE104" s="4"/>
      <c r="BT104" s="140" t="s">
        <v>84</v>
      </c>
      <c r="BV104" s="140" t="s">
        <v>78</v>
      </c>
      <c r="BW104" s="140" t="s">
        <v>112</v>
      </c>
      <c r="BX104" s="140" t="s">
        <v>103</v>
      </c>
      <c r="CL104" s="140" t="s">
        <v>1</v>
      </c>
    </row>
    <row r="105" s="4" customFormat="1" ht="16.5" customHeight="1">
      <c r="A105" s="131" t="s">
        <v>85</v>
      </c>
      <c r="B105" s="69"/>
      <c r="C105" s="132"/>
      <c r="D105" s="132"/>
      <c r="E105" s="133" t="s">
        <v>113</v>
      </c>
      <c r="F105" s="133"/>
      <c r="G105" s="133"/>
      <c r="H105" s="133"/>
      <c r="I105" s="133"/>
      <c r="J105" s="132"/>
      <c r="K105" s="133" t="s">
        <v>114</v>
      </c>
      <c r="L105" s="133"/>
      <c r="M105" s="133"/>
      <c r="N105" s="133"/>
      <c r="O105" s="133"/>
      <c r="P105" s="133"/>
      <c r="Q105" s="133"/>
      <c r="R105" s="133"/>
      <c r="S105" s="133"/>
      <c r="T105" s="133"/>
      <c r="U105" s="133"/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4">
        <f>'2.4 - elektroinstalace - ...'!J32</f>
        <v>0</v>
      </c>
      <c r="AH105" s="132"/>
      <c r="AI105" s="132"/>
      <c r="AJ105" s="132"/>
      <c r="AK105" s="132"/>
      <c r="AL105" s="132"/>
      <c r="AM105" s="132"/>
      <c r="AN105" s="134">
        <f>SUM(AG105,AT105)</f>
        <v>0</v>
      </c>
      <c r="AO105" s="132"/>
      <c r="AP105" s="132"/>
      <c r="AQ105" s="135" t="s">
        <v>88</v>
      </c>
      <c r="AR105" s="71"/>
      <c r="AS105" s="136">
        <v>0</v>
      </c>
      <c r="AT105" s="137">
        <f>ROUND(SUM(AV105:AW105),2)</f>
        <v>0</v>
      </c>
      <c r="AU105" s="138">
        <f>'2.4 - elektroinstalace - ...'!P127</f>
        <v>0</v>
      </c>
      <c r="AV105" s="137">
        <f>'2.4 - elektroinstalace - ...'!J35</f>
        <v>0</v>
      </c>
      <c r="AW105" s="137">
        <f>'2.4 - elektroinstalace - ...'!J36</f>
        <v>0</v>
      </c>
      <c r="AX105" s="137">
        <f>'2.4 - elektroinstalace - ...'!J37</f>
        <v>0</v>
      </c>
      <c r="AY105" s="137">
        <f>'2.4 - elektroinstalace - ...'!J38</f>
        <v>0</v>
      </c>
      <c r="AZ105" s="137">
        <f>'2.4 - elektroinstalace - ...'!F35</f>
        <v>0</v>
      </c>
      <c r="BA105" s="137">
        <f>'2.4 - elektroinstalace - ...'!F36</f>
        <v>0</v>
      </c>
      <c r="BB105" s="137">
        <f>'2.4 - elektroinstalace - ...'!F37</f>
        <v>0</v>
      </c>
      <c r="BC105" s="137">
        <f>'2.4 - elektroinstalace - ...'!F38</f>
        <v>0</v>
      </c>
      <c r="BD105" s="139">
        <f>'2.4 - elektroinstalace - ...'!F39</f>
        <v>0</v>
      </c>
      <c r="BE105" s="4"/>
      <c r="BT105" s="140" t="s">
        <v>84</v>
      </c>
      <c r="BV105" s="140" t="s">
        <v>78</v>
      </c>
      <c r="BW105" s="140" t="s">
        <v>115</v>
      </c>
      <c r="BX105" s="140" t="s">
        <v>103</v>
      </c>
      <c r="CL105" s="140" t="s">
        <v>1</v>
      </c>
    </row>
    <row r="106" s="7" customFormat="1" ht="16.5" customHeight="1">
      <c r="A106" s="7"/>
      <c r="B106" s="118"/>
      <c r="C106" s="119"/>
      <c r="D106" s="120" t="s">
        <v>116</v>
      </c>
      <c r="E106" s="120"/>
      <c r="F106" s="120"/>
      <c r="G106" s="120"/>
      <c r="H106" s="120"/>
      <c r="I106" s="121"/>
      <c r="J106" s="120" t="s">
        <v>117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20"/>
      <c r="AA106" s="120"/>
      <c r="AB106" s="120"/>
      <c r="AC106" s="120"/>
      <c r="AD106" s="120"/>
      <c r="AE106" s="120"/>
      <c r="AF106" s="120"/>
      <c r="AG106" s="122">
        <f>ROUND(SUM(AG107:AG108),2)</f>
        <v>0</v>
      </c>
      <c r="AH106" s="121"/>
      <c r="AI106" s="121"/>
      <c r="AJ106" s="121"/>
      <c r="AK106" s="121"/>
      <c r="AL106" s="121"/>
      <c r="AM106" s="121"/>
      <c r="AN106" s="123">
        <f>SUM(AG106,AT106)</f>
        <v>0</v>
      </c>
      <c r="AO106" s="121"/>
      <c r="AP106" s="121"/>
      <c r="AQ106" s="124" t="s">
        <v>82</v>
      </c>
      <c r="AR106" s="125"/>
      <c r="AS106" s="126">
        <f>ROUND(SUM(AS107:AS108),2)</f>
        <v>0</v>
      </c>
      <c r="AT106" s="127">
        <f>ROUND(SUM(AV106:AW106),2)</f>
        <v>0</v>
      </c>
      <c r="AU106" s="128">
        <f>ROUND(SUM(AU107:AU108),5)</f>
        <v>0</v>
      </c>
      <c r="AV106" s="127">
        <f>ROUND(AZ106*L29,2)</f>
        <v>0</v>
      </c>
      <c r="AW106" s="127">
        <f>ROUND(BA106*L30,2)</f>
        <v>0</v>
      </c>
      <c r="AX106" s="127">
        <f>ROUND(BB106*L29,2)</f>
        <v>0</v>
      </c>
      <c r="AY106" s="127">
        <f>ROUND(BC106*L30,2)</f>
        <v>0</v>
      </c>
      <c r="AZ106" s="127">
        <f>ROUND(SUM(AZ107:AZ108),2)</f>
        <v>0</v>
      </c>
      <c r="BA106" s="127">
        <f>ROUND(SUM(BA107:BA108),2)</f>
        <v>0</v>
      </c>
      <c r="BB106" s="127">
        <f>ROUND(SUM(BB107:BB108),2)</f>
        <v>0</v>
      </c>
      <c r="BC106" s="127">
        <f>ROUND(SUM(BC107:BC108),2)</f>
        <v>0</v>
      </c>
      <c r="BD106" s="129">
        <f>ROUND(SUM(BD107:BD108),2)</f>
        <v>0</v>
      </c>
      <c r="BE106" s="7"/>
      <c r="BS106" s="130" t="s">
        <v>75</v>
      </c>
      <c r="BT106" s="130" t="s">
        <v>80</v>
      </c>
      <c r="BU106" s="130" t="s">
        <v>77</v>
      </c>
      <c r="BV106" s="130" t="s">
        <v>78</v>
      </c>
      <c r="BW106" s="130" t="s">
        <v>118</v>
      </c>
      <c r="BX106" s="130" t="s">
        <v>5</v>
      </c>
      <c r="CL106" s="130" t="s">
        <v>1</v>
      </c>
      <c r="CM106" s="130" t="s">
        <v>84</v>
      </c>
    </row>
    <row r="107" s="4" customFormat="1" ht="16.5" customHeight="1">
      <c r="A107" s="131" t="s">
        <v>85</v>
      </c>
      <c r="B107" s="69"/>
      <c r="C107" s="132"/>
      <c r="D107" s="132"/>
      <c r="E107" s="133" t="s">
        <v>119</v>
      </c>
      <c r="F107" s="133"/>
      <c r="G107" s="133"/>
      <c r="H107" s="133"/>
      <c r="I107" s="133"/>
      <c r="J107" s="132"/>
      <c r="K107" s="133" t="s">
        <v>120</v>
      </c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4">
        <f>'3.1 - fáze 1'!J32</f>
        <v>0</v>
      </c>
      <c r="AH107" s="132"/>
      <c r="AI107" s="132"/>
      <c r="AJ107" s="132"/>
      <c r="AK107" s="132"/>
      <c r="AL107" s="132"/>
      <c r="AM107" s="132"/>
      <c r="AN107" s="134">
        <f>SUM(AG107,AT107)</f>
        <v>0</v>
      </c>
      <c r="AO107" s="132"/>
      <c r="AP107" s="132"/>
      <c r="AQ107" s="135" t="s">
        <v>88</v>
      </c>
      <c r="AR107" s="71"/>
      <c r="AS107" s="136">
        <v>0</v>
      </c>
      <c r="AT107" s="137">
        <f>ROUND(SUM(AV107:AW107),2)</f>
        <v>0</v>
      </c>
      <c r="AU107" s="138">
        <f>'3.1 - fáze 1'!P129</f>
        <v>0</v>
      </c>
      <c r="AV107" s="137">
        <f>'3.1 - fáze 1'!J35</f>
        <v>0</v>
      </c>
      <c r="AW107" s="137">
        <f>'3.1 - fáze 1'!J36</f>
        <v>0</v>
      </c>
      <c r="AX107" s="137">
        <f>'3.1 - fáze 1'!J37</f>
        <v>0</v>
      </c>
      <c r="AY107" s="137">
        <f>'3.1 - fáze 1'!J38</f>
        <v>0</v>
      </c>
      <c r="AZ107" s="137">
        <f>'3.1 - fáze 1'!F35</f>
        <v>0</v>
      </c>
      <c r="BA107" s="137">
        <f>'3.1 - fáze 1'!F36</f>
        <v>0</v>
      </c>
      <c r="BB107" s="137">
        <f>'3.1 - fáze 1'!F37</f>
        <v>0</v>
      </c>
      <c r="BC107" s="137">
        <f>'3.1 - fáze 1'!F38</f>
        <v>0</v>
      </c>
      <c r="BD107" s="139">
        <f>'3.1 - fáze 1'!F39</f>
        <v>0</v>
      </c>
      <c r="BE107" s="4"/>
      <c r="BT107" s="140" t="s">
        <v>84</v>
      </c>
      <c r="BV107" s="140" t="s">
        <v>78</v>
      </c>
      <c r="BW107" s="140" t="s">
        <v>121</v>
      </c>
      <c r="BX107" s="140" t="s">
        <v>118</v>
      </c>
      <c r="CL107" s="140" t="s">
        <v>1</v>
      </c>
    </row>
    <row r="108" s="4" customFormat="1" ht="16.5" customHeight="1">
      <c r="A108" s="131" t="s">
        <v>85</v>
      </c>
      <c r="B108" s="69"/>
      <c r="C108" s="132"/>
      <c r="D108" s="132"/>
      <c r="E108" s="133" t="s">
        <v>122</v>
      </c>
      <c r="F108" s="133"/>
      <c r="G108" s="133"/>
      <c r="H108" s="133"/>
      <c r="I108" s="133"/>
      <c r="J108" s="132"/>
      <c r="K108" s="133" t="s">
        <v>123</v>
      </c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4">
        <f>'3.2 - fáze 2'!J32</f>
        <v>0</v>
      </c>
      <c r="AH108" s="132"/>
      <c r="AI108" s="132"/>
      <c r="AJ108" s="132"/>
      <c r="AK108" s="132"/>
      <c r="AL108" s="132"/>
      <c r="AM108" s="132"/>
      <c r="AN108" s="134">
        <f>SUM(AG108,AT108)</f>
        <v>0</v>
      </c>
      <c r="AO108" s="132"/>
      <c r="AP108" s="132"/>
      <c r="AQ108" s="135" t="s">
        <v>88</v>
      </c>
      <c r="AR108" s="71"/>
      <c r="AS108" s="136">
        <v>0</v>
      </c>
      <c r="AT108" s="137">
        <f>ROUND(SUM(AV108:AW108),2)</f>
        <v>0</v>
      </c>
      <c r="AU108" s="138">
        <f>'3.2 - fáze 2'!P127</f>
        <v>0</v>
      </c>
      <c r="AV108" s="137">
        <f>'3.2 - fáze 2'!J35</f>
        <v>0</v>
      </c>
      <c r="AW108" s="137">
        <f>'3.2 - fáze 2'!J36</f>
        <v>0</v>
      </c>
      <c r="AX108" s="137">
        <f>'3.2 - fáze 2'!J37</f>
        <v>0</v>
      </c>
      <c r="AY108" s="137">
        <f>'3.2 - fáze 2'!J38</f>
        <v>0</v>
      </c>
      <c r="AZ108" s="137">
        <f>'3.2 - fáze 2'!F35</f>
        <v>0</v>
      </c>
      <c r="BA108" s="137">
        <f>'3.2 - fáze 2'!F36</f>
        <v>0</v>
      </c>
      <c r="BB108" s="137">
        <f>'3.2 - fáze 2'!F37</f>
        <v>0</v>
      </c>
      <c r="BC108" s="137">
        <f>'3.2 - fáze 2'!F38</f>
        <v>0</v>
      </c>
      <c r="BD108" s="139">
        <f>'3.2 - fáze 2'!F39</f>
        <v>0</v>
      </c>
      <c r="BE108" s="4"/>
      <c r="BT108" s="140" t="s">
        <v>84</v>
      </c>
      <c r="BV108" s="140" t="s">
        <v>78</v>
      </c>
      <c r="BW108" s="140" t="s">
        <v>124</v>
      </c>
      <c r="BX108" s="140" t="s">
        <v>118</v>
      </c>
      <c r="CL108" s="140" t="s">
        <v>1</v>
      </c>
    </row>
    <row r="109" s="7" customFormat="1" ht="24.75" customHeight="1">
      <c r="A109" s="131" t="s">
        <v>85</v>
      </c>
      <c r="B109" s="118"/>
      <c r="C109" s="119"/>
      <c r="D109" s="120" t="s">
        <v>125</v>
      </c>
      <c r="E109" s="120"/>
      <c r="F109" s="120"/>
      <c r="G109" s="120"/>
      <c r="H109" s="120"/>
      <c r="I109" s="121"/>
      <c r="J109" s="120" t="s">
        <v>126</v>
      </c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3">
        <f>'4 - Obnova tůně, dešťové ...'!J30</f>
        <v>0</v>
      </c>
      <c r="AH109" s="121"/>
      <c r="AI109" s="121"/>
      <c r="AJ109" s="121"/>
      <c r="AK109" s="121"/>
      <c r="AL109" s="121"/>
      <c r="AM109" s="121"/>
      <c r="AN109" s="123">
        <f>SUM(AG109,AT109)</f>
        <v>0</v>
      </c>
      <c r="AO109" s="121"/>
      <c r="AP109" s="121"/>
      <c r="AQ109" s="124" t="s">
        <v>82</v>
      </c>
      <c r="AR109" s="125"/>
      <c r="AS109" s="126">
        <v>0</v>
      </c>
      <c r="AT109" s="127">
        <f>ROUND(SUM(AV109:AW109),2)</f>
        <v>0</v>
      </c>
      <c r="AU109" s="128">
        <f>'4 - Obnova tůně, dešťové ...'!P124</f>
        <v>0</v>
      </c>
      <c r="AV109" s="127">
        <f>'4 - Obnova tůně, dešťové ...'!J33</f>
        <v>0</v>
      </c>
      <c r="AW109" s="127">
        <f>'4 - Obnova tůně, dešťové ...'!J34</f>
        <v>0</v>
      </c>
      <c r="AX109" s="127">
        <f>'4 - Obnova tůně, dešťové ...'!J35</f>
        <v>0</v>
      </c>
      <c r="AY109" s="127">
        <f>'4 - Obnova tůně, dešťové ...'!J36</f>
        <v>0</v>
      </c>
      <c r="AZ109" s="127">
        <f>'4 - Obnova tůně, dešťové ...'!F33</f>
        <v>0</v>
      </c>
      <c r="BA109" s="127">
        <f>'4 - Obnova tůně, dešťové ...'!F34</f>
        <v>0</v>
      </c>
      <c r="BB109" s="127">
        <f>'4 - Obnova tůně, dešťové ...'!F35</f>
        <v>0</v>
      </c>
      <c r="BC109" s="127">
        <f>'4 - Obnova tůně, dešťové ...'!F36</f>
        <v>0</v>
      </c>
      <c r="BD109" s="129">
        <f>'4 - Obnova tůně, dešťové ...'!F37</f>
        <v>0</v>
      </c>
      <c r="BE109" s="7"/>
      <c r="BT109" s="130" t="s">
        <v>80</v>
      </c>
      <c r="BV109" s="130" t="s">
        <v>78</v>
      </c>
      <c r="BW109" s="130" t="s">
        <v>127</v>
      </c>
      <c r="BX109" s="130" t="s">
        <v>5</v>
      </c>
      <c r="CL109" s="130" t="s">
        <v>1</v>
      </c>
      <c r="CM109" s="130" t="s">
        <v>84</v>
      </c>
    </row>
    <row r="110" s="7" customFormat="1" ht="16.5" customHeight="1">
      <c r="A110" s="131" t="s">
        <v>85</v>
      </c>
      <c r="B110" s="118"/>
      <c r="C110" s="119"/>
      <c r="D110" s="120" t="s">
        <v>128</v>
      </c>
      <c r="E110" s="120"/>
      <c r="F110" s="120"/>
      <c r="G110" s="120"/>
      <c r="H110" s="120"/>
      <c r="I110" s="121"/>
      <c r="J110" s="120" t="s">
        <v>129</v>
      </c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120"/>
      <c r="Y110" s="120"/>
      <c r="Z110" s="120"/>
      <c r="AA110" s="120"/>
      <c r="AB110" s="120"/>
      <c r="AC110" s="120"/>
      <c r="AD110" s="120"/>
      <c r="AE110" s="120"/>
      <c r="AF110" s="120"/>
      <c r="AG110" s="123">
        <f>'5 - zeleň - rostliny'!J30</f>
        <v>0</v>
      </c>
      <c r="AH110" s="121"/>
      <c r="AI110" s="121"/>
      <c r="AJ110" s="121"/>
      <c r="AK110" s="121"/>
      <c r="AL110" s="121"/>
      <c r="AM110" s="121"/>
      <c r="AN110" s="123">
        <f>SUM(AG110,AT110)</f>
        <v>0</v>
      </c>
      <c r="AO110" s="121"/>
      <c r="AP110" s="121"/>
      <c r="AQ110" s="124" t="s">
        <v>82</v>
      </c>
      <c r="AR110" s="125"/>
      <c r="AS110" s="126">
        <v>0</v>
      </c>
      <c r="AT110" s="127">
        <f>ROUND(SUM(AV110:AW110),2)</f>
        <v>0</v>
      </c>
      <c r="AU110" s="128">
        <f>'5 - zeleň - rostliny'!P119</f>
        <v>0</v>
      </c>
      <c r="AV110" s="127">
        <f>'5 - zeleň - rostliny'!J33</f>
        <v>0</v>
      </c>
      <c r="AW110" s="127">
        <f>'5 - zeleň - rostliny'!J34</f>
        <v>0</v>
      </c>
      <c r="AX110" s="127">
        <f>'5 - zeleň - rostliny'!J35</f>
        <v>0</v>
      </c>
      <c r="AY110" s="127">
        <f>'5 - zeleň - rostliny'!J36</f>
        <v>0</v>
      </c>
      <c r="AZ110" s="127">
        <f>'5 - zeleň - rostliny'!F33</f>
        <v>0</v>
      </c>
      <c r="BA110" s="127">
        <f>'5 - zeleň - rostliny'!F34</f>
        <v>0</v>
      </c>
      <c r="BB110" s="127">
        <f>'5 - zeleň - rostliny'!F35</f>
        <v>0</v>
      </c>
      <c r="BC110" s="127">
        <f>'5 - zeleň - rostliny'!F36</f>
        <v>0</v>
      </c>
      <c r="BD110" s="129">
        <f>'5 - zeleň - rostliny'!F37</f>
        <v>0</v>
      </c>
      <c r="BE110" s="7"/>
      <c r="BT110" s="130" t="s">
        <v>80</v>
      </c>
      <c r="BV110" s="130" t="s">
        <v>78</v>
      </c>
      <c r="BW110" s="130" t="s">
        <v>130</v>
      </c>
      <c r="BX110" s="130" t="s">
        <v>5</v>
      </c>
      <c r="CL110" s="130" t="s">
        <v>1</v>
      </c>
      <c r="CM110" s="130" t="s">
        <v>84</v>
      </c>
    </row>
    <row r="111" s="7" customFormat="1" ht="16.5" customHeight="1">
      <c r="A111" s="131" t="s">
        <v>85</v>
      </c>
      <c r="B111" s="118"/>
      <c r="C111" s="119"/>
      <c r="D111" s="120" t="s">
        <v>131</v>
      </c>
      <c r="E111" s="120"/>
      <c r="F111" s="120"/>
      <c r="G111" s="120"/>
      <c r="H111" s="120"/>
      <c r="I111" s="121"/>
      <c r="J111" s="120" t="s">
        <v>132</v>
      </c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120"/>
      <c r="Y111" s="120"/>
      <c r="Z111" s="120"/>
      <c r="AA111" s="120"/>
      <c r="AB111" s="120"/>
      <c r="AC111" s="120"/>
      <c r="AD111" s="120"/>
      <c r="AE111" s="120"/>
      <c r="AF111" s="120"/>
      <c r="AG111" s="123">
        <f>'6 - VRN'!J30</f>
        <v>0</v>
      </c>
      <c r="AH111" s="121"/>
      <c r="AI111" s="121"/>
      <c r="AJ111" s="121"/>
      <c r="AK111" s="121"/>
      <c r="AL111" s="121"/>
      <c r="AM111" s="121"/>
      <c r="AN111" s="123">
        <f>SUM(AG111,AT111)</f>
        <v>0</v>
      </c>
      <c r="AO111" s="121"/>
      <c r="AP111" s="121"/>
      <c r="AQ111" s="124" t="s">
        <v>82</v>
      </c>
      <c r="AR111" s="125"/>
      <c r="AS111" s="141">
        <v>0</v>
      </c>
      <c r="AT111" s="142">
        <f>ROUND(SUM(AV111:AW111),2)</f>
        <v>0</v>
      </c>
      <c r="AU111" s="143">
        <f>'6 - VRN'!P121</f>
        <v>0</v>
      </c>
      <c r="AV111" s="142">
        <f>'6 - VRN'!J33</f>
        <v>0</v>
      </c>
      <c r="AW111" s="142">
        <f>'6 - VRN'!J34</f>
        <v>0</v>
      </c>
      <c r="AX111" s="142">
        <f>'6 - VRN'!J35</f>
        <v>0</v>
      </c>
      <c r="AY111" s="142">
        <f>'6 - VRN'!J36</f>
        <v>0</v>
      </c>
      <c r="AZ111" s="142">
        <f>'6 - VRN'!F33</f>
        <v>0</v>
      </c>
      <c r="BA111" s="142">
        <f>'6 - VRN'!F34</f>
        <v>0</v>
      </c>
      <c r="BB111" s="142">
        <f>'6 - VRN'!F35</f>
        <v>0</v>
      </c>
      <c r="BC111" s="142">
        <f>'6 - VRN'!F36</f>
        <v>0</v>
      </c>
      <c r="BD111" s="144">
        <f>'6 - VRN'!F37</f>
        <v>0</v>
      </c>
      <c r="BE111" s="7"/>
      <c r="BT111" s="130" t="s">
        <v>80</v>
      </c>
      <c r="BV111" s="130" t="s">
        <v>78</v>
      </c>
      <c r="BW111" s="130" t="s">
        <v>133</v>
      </c>
      <c r="BX111" s="130" t="s">
        <v>5</v>
      </c>
      <c r="CL111" s="130" t="s">
        <v>1</v>
      </c>
      <c r="CM111" s="130" t="s">
        <v>84</v>
      </c>
    </row>
    <row r="112" s="2" customFormat="1" ht="30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43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43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</row>
  </sheetData>
  <sheetProtection sheet="1" formatColumns="0" formatRows="0" objects="1" scenarios="1" spinCount="100000" saltValue="ivgxJyhW9C0QxnmkJG2H7Yu+xAuRnX/7F/NRFemhfwm3tElBEtVwXgGf4ha4/KKSgScHI2J9eS/t0ujItfu5pw==" hashValue="nBmBEdkGIfAf/O5feDlj8Fz/DYUrKbJNdqGwUaBZSsST+1zyEb1rsjW0t23vokvbZ5lNh1mdXDDZMzU67MNZBA==" algorithmName="SHA-512" password="CC35"/>
  <mergeCells count="106">
    <mergeCell ref="C92:G92"/>
    <mergeCell ref="D101:H101"/>
    <mergeCell ref="D95:H95"/>
    <mergeCell ref="E100:I100"/>
    <mergeCell ref="E96:I96"/>
    <mergeCell ref="E104:I104"/>
    <mergeCell ref="E97:I97"/>
    <mergeCell ref="E102:I102"/>
    <mergeCell ref="E98:I98"/>
    <mergeCell ref="E99:I99"/>
    <mergeCell ref="E103:I103"/>
    <mergeCell ref="I92:AF92"/>
    <mergeCell ref="J101:AF101"/>
    <mergeCell ref="J95:AF95"/>
    <mergeCell ref="K102:AF102"/>
    <mergeCell ref="K98:AF98"/>
    <mergeCell ref="K103:AF103"/>
    <mergeCell ref="K100:AF100"/>
    <mergeCell ref="K96:AF96"/>
    <mergeCell ref="K104:AF104"/>
    <mergeCell ref="K99:AF99"/>
    <mergeCell ref="K97:AF97"/>
    <mergeCell ref="L85:AO85"/>
    <mergeCell ref="E105:I105"/>
    <mergeCell ref="K105:AF105"/>
    <mergeCell ref="D106:H106"/>
    <mergeCell ref="J106:AF106"/>
    <mergeCell ref="E107:I107"/>
    <mergeCell ref="K107:AF107"/>
    <mergeCell ref="E108:I108"/>
    <mergeCell ref="K108:AF108"/>
    <mergeCell ref="D109:H109"/>
    <mergeCell ref="J109:AF109"/>
    <mergeCell ref="D110:H110"/>
    <mergeCell ref="J110:AF110"/>
    <mergeCell ref="D111:H111"/>
    <mergeCell ref="J111:AF111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2:AM102"/>
    <mergeCell ref="AG103:AM103"/>
    <mergeCell ref="AG100:AM100"/>
    <mergeCell ref="AG101:AM101"/>
    <mergeCell ref="AG104:AM104"/>
    <mergeCell ref="AG98:AM98"/>
    <mergeCell ref="AG97:AM97"/>
    <mergeCell ref="AG96:AM96"/>
    <mergeCell ref="AG95:AM95"/>
    <mergeCell ref="AG99:AM99"/>
    <mergeCell ref="AG92:AM92"/>
    <mergeCell ref="AM87:AN87"/>
    <mergeCell ref="AM89:AP89"/>
    <mergeCell ref="AM90:AP90"/>
    <mergeCell ref="AN99:AP99"/>
    <mergeCell ref="AN104:AP104"/>
    <mergeCell ref="AN103:AP103"/>
    <mergeCell ref="AN92:AP92"/>
    <mergeCell ref="AN102:AP102"/>
    <mergeCell ref="AN95:AP95"/>
    <mergeCell ref="AN100:AP100"/>
    <mergeCell ref="AN96:AP96"/>
    <mergeCell ref="AN97:AP97"/>
    <mergeCell ref="AN101:AP101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94:AP94"/>
  </mergeCells>
  <hyperlinks>
    <hyperlink ref="A96" location="'1.1 - dešťová kanalizace'!C2" display="/"/>
    <hyperlink ref="A97" location="'1.2 - splašková kanalizace'!C2" display="/"/>
    <hyperlink ref="A98" location="'1.3 - vodovod - přeložka ...'!C2" display="/"/>
    <hyperlink ref="A99" location="'1.4 - zahradní vodovod'!C2" display="/"/>
    <hyperlink ref="A100" location="'1.5 - přípojka plynu'!C2" display="/"/>
    <hyperlink ref="A102" location="'2.1 - elektroinstalace - ...'!C2" display="/"/>
    <hyperlink ref="A103" location="'2.2 - elektroinstalace - ...'!C2" display="/"/>
    <hyperlink ref="A104" location="'2.3 - elektroinstalace - ...'!C2" display="/"/>
    <hyperlink ref="A105" location="'2.4 - elektroinstalace - ...'!C2" display="/"/>
    <hyperlink ref="A107" location="'3.1 - fáze 1'!C2" display="/"/>
    <hyperlink ref="A108" location="'3.2 - fáze 2'!C2" display="/"/>
    <hyperlink ref="A109" location="'4 - Obnova tůně, dešťové ...'!C2" display="/"/>
    <hyperlink ref="A110" location="'5 - zeleň - rostliny'!C2" display="/"/>
    <hyperlink ref="A111" location="'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898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1369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ROUND((SUM(BE127:BE277)),  2)</f>
        <v>0</v>
      </c>
      <c r="G35" s="37"/>
      <c r="H35" s="37"/>
      <c r="I35" s="163">
        <v>0.20999999999999999</v>
      </c>
      <c r="J35" s="162">
        <f>ROUND(((SUM(BE127:BE277))*I35),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ROUND((SUM(BF127:BF277)),  2)</f>
        <v>0</v>
      </c>
      <c r="G36" s="37"/>
      <c r="H36" s="37"/>
      <c r="I36" s="163">
        <v>0.14999999999999999</v>
      </c>
      <c r="J36" s="162">
        <f>ROUND(((SUM(BF127:BF277))*I36),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ROUND((SUM(BG127:BG277)),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ROUND((SUM(BH127:BH277)),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ROUND((SUM(BI127:BI277)),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898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2.4 - elektroinstalace - etapa IIIb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148</v>
      </c>
      <c r="E101" s="195"/>
      <c r="F101" s="195"/>
      <c r="G101" s="195"/>
      <c r="H101" s="195"/>
      <c r="I101" s="195"/>
      <c r="J101" s="196">
        <f>J143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900</v>
      </c>
      <c r="E102" s="195"/>
      <c r="F102" s="195"/>
      <c r="G102" s="195"/>
      <c r="H102" s="195"/>
      <c r="I102" s="195"/>
      <c r="J102" s="196">
        <f>J150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826</v>
      </c>
      <c r="E103" s="190"/>
      <c r="F103" s="190"/>
      <c r="G103" s="190"/>
      <c r="H103" s="190"/>
      <c r="I103" s="190"/>
      <c r="J103" s="191">
        <f>J156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901</v>
      </c>
      <c r="E104" s="195"/>
      <c r="F104" s="195"/>
      <c r="G104" s="195"/>
      <c r="H104" s="195"/>
      <c r="I104" s="195"/>
      <c r="J104" s="196">
        <f>J157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902</v>
      </c>
      <c r="E105" s="195"/>
      <c r="F105" s="195"/>
      <c r="G105" s="195"/>
      <c r="H105" s="195"/>
      <c r="I105" s="195"/>
      <c r="J105" s="196">
        <f>J229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155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hazlov - obnovení a nové využití areálu zámku - etapa 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135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898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137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2.4 - elektroinstalace - etapa IIIb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16. 4. 2023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>Atelier Stöeckl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>Zdeněk Pospíšil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156</v>
      </c>
      <c r="D126" s="201" t="s">
        <v>61</v>
      </c>
      <c r="E126" s="201" t="s">
        <v>57</v>
      </c>
      <c r="F126" s="201" t="s">
        <v>58</v>
      </c>
      <c r="G126" s="201" t="s">
        <v>157</v>
      </c>
      <c r="H126" s="201" t="s">
        <v>158</v>
      </c>
      <c r="I126" s="201" t="s">
        <v>159</v>
      </c>
      <c r="J126" s="201" t="s">
        <v>141</v>
      </c>
      <c r="K126" s="202" t="s">
        <v>160</v>
      </c>
      <c r="L126" s="203"/>
      <c r="M126" s="99" t="s">
        <v>1</v>
      </c>
      <c r="N126" s="100" t="s">
        <v>40</v>
      </c>
      <c r="O126" s="100" t="s">
        <v>161</v>
      </c>
      <c r="P126" s="100" t="s">
        <v>162</v>
      </c>
      <c r="Q126" s="100" t="s">
        <v>163</v>
      </c>
      <c r="R126" s="100" t="s">
        <v>164</v>
      </c>
      <c r="S126" s="100" t="s">
        <v>165</v>
      </c>
      <c r="T126" s="101" t="s">
        <v>166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167</v>
      </c>
      <c r="D127" s="39"/>
      <c r="E127" s="39"/>
      <c r="F127" s="39"/>
      <c r="G127" s="39"/>
      <c r="H127" s="39"/>
      <c r="I127" s="39"/>
      <c r="J127" s="204">
        <f>BK127</f>
        <v>0</v>
      </c>
      <c r="K127" s="39"/>
      <c r="L127" s="43"/>
      <c r="M127" s="102"/>
      <c r="N127" s="205"/>
      <c r="O127" s="103"/>
      <c r="P127" s="206">
        <f>P128+P156</f>
        <v>0</v>
      </c>
      <c r="Q127" s="103"/>
      <c r="R127" s="206">
        <f>R128+R156</f>
        <v>27.256763900000003</v>
      </c>
      <c r="S127" s="103"/>
      <c r="T127" s="207">
        <f>T128+T156</f>
        <v>21.409999999999997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143</v>
      </c>
      <c r="BK127" s="208">
        <f>BK128+BK156</f>
        <v>0</v>
      </c>
    </row>
    <row r="128" s="12" customFormat="1" ht="25.92" customHeight="1">
      <c r="A128" s="12"/>
      <c r="B128" s="209"/>
      <c r="C128" s="210"/>
      <c r="D128" s="211" t="s">
        <v>75</v>
      </c>
      <c r="E128" s="212" t="s">
        <v>168</v>
      </c>
      <c r="F128" s="212" t="s">
        <v>169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P129+P143+P150</f>
        <v>0</v>
      </c>
      <c r="Q128" s="217"/>
      <c r="R128" s="218">
        <f>R129+R143+R150</f>
        <v>25.210640000000001</v>
      </c>
      <c r="S128" s="217"/>
      <c r="T128" s="219">
        <f>T129+T143+T150</f>
        <v>17.689999999999998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80</v>
      </c>
      <c r="AT128" s="221" t="s">
        <v>75</v>
      </c>
      <c r="AU128" s="221" t="s">
        <v>76</v>
      </c>
      <c r="AY128" s="220" t="s">
        <v>170</v>
      </c>
      <c r="BK128" s="222">
        <f>BK129+BK143+BK150</f>
        <v>0</v>
      </c>
    </row>
    <row r="129" s="12" customFormat="1" ht="22.8" customHeight="1">
      <c r="A129" s="12"/>
      <c r="B129" s="209"/>
      <c r="C129" s="210"/>
      <c r="D129" s="211" t="s">
        <v>75</v>
      </c>
      <c r="E129" s="223" t="s">
        <v>80</v>
      </c>
      <c r="F129" s="223" t="s">
        <v>171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SUM(P130:P142)</f>
        <v>0</v>
      </c>
      <c r="Q129" s="217"/>
      <c r="R129" s="218">
        <f>SUM(R130:R142)</f>
        <v>0</v>
      </c>
      <c r="S129" s="217"/>
      <c r="T129" s="219">
        <f>SUM(T130:T142)</f>
        <v>17.689999999999998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80</v>
      </c>
      <c r="AY129" s="220" t="s">
        <v>170</v>
      </c>
      <c r="BK129" s="222">
        <f>SUM(BK130:BK142)</f>
        <v>0</v>
      </c>
    </row>
    <row r="130" s="2" customFormat="1" ht="33" customHeight="1">
      <c r="A130" s="37"/>
      <c r="B130" s="38"/>
      <c r="C130" s="225" t="s">
        <v>80</v>
      </c>
      <c r="D130" s="225" t="s">
        <v>172</v>
      </c>
      <c r="E130" s="226" t="s">
        <v>903</v>
      </c>
      <c r="F130" s="227" t="s">
        <v>904</v>
      </c>
      <c r="G130" s="228" t="s">
        <v>195</v>
      </c>
      <c r="H130" s="229">
        <v>61</v>
      </c>
      <c r="I130" s="230"/>
      <c r="J130" s="231">
        <f>ROUND(I130*H130,2)</f>
        <v>0</v>
      </c>
      <c r="K130" s="227" t="s">
        <v>176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17.689999999999998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125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905</v>
      </c>
    </row>
    <row r="131" s="13" customFormat="1">
      <c r="A131" s="13"/>
      <c r="B131" s="238"/>
      <c r="C131" s="239"/>
      <c r="D131" s="240" t="s">
        <v>178</v>
      </c>
      <c r="E131" s="241" t="s">
        <v>1</v>
      </c>
      <c r="F131" s="242" t="s">
        <v>1370</v>
      </c>
      <c r="G131" s="239"/>
      <c r="H131" s="243">
        <v>49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178</v>
      </c>
      <c r="AU131" s="249" t="s">
        <v>84</v>
      </c>
      <c r="AV131" s="13" t="s">
        <v>84</v>
      </c>
      <c r="AW131" s="13" t="s">
        <v>33</v>
      </c>
      <c r="AX131" s="13" t="s">
        <v>76</v>
      </c>
      <c r="AY131" s="249" t="s">
        <v>170</v>
      </c>
    </row>
    <row r="132" s="13" customFormat="1">
      <c r="A132" s="13"/>
      <c r="B132" s="238"/>
      <c r="C132" s="239"/>
      <c r="D132" s="240" t="s">
        <v>178</v>
      </c>
      <c r="E132" s="241" t="s">
        <v>1</v>
      </c>
      <c r="F132" s="242" t="s">
        <v>1371</v>
      </c>
      <c r="G132" s="239"/>
      <c r="H132" s="243">
        <v>12</v>
      </c>
      <c r="I132" s="244"/>
      <c r="J132" s="239"/>
      <c r="K132" s="239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178</v>
      </c>
      <c r="AU132" s="249" t="s">
        <v>84</v>
      </c>
      <c r="AV132" s="13" t="s">
        <v>84</v>
      </c>
      <c r="AW132" s="13" t="s">
        <v>33</v>
      </c>
      <c r="AX132" s="13" t="s">
        <v>76</v>
      </c>
      <c r="AY132" s="249" t="s">
        <v>170</v>
      </c>
    </row>
    <row r="133" s="2" customFormat="1" ht="33" customHeight="1">
      <c r="A133" s="37"/>
      <c r="B133" s="38"/>
      <c r="C133" s="225" t="s">
        <v>84</v>
      </c>
      <c r="D133" s="225" t="s">
        <v>172</v>
      </c>
      <c r="E133" s="226" t="s">
        <v>907</v>
      </c>
      <c r="F133" s="227" t="s">
        <v>908</v>
      </c>
      <c r="G133" s="228" t="s">
        <v>175</v>
      </c>
      <c r="H133" s="229">
        <v>6.9560000000000004</v>
      </c>
      <c r="I133" s="230"/>
      <c r="J133" s="231">
        <f>ROUND(I133*H133,2)</f>
        <v>0</v>
      </c>
      <c r="K133" s="227" t="s">
        <v>176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460</v>
      </c>
      <c r="AT133" s="236" t="s">
        <v>172</v>
      </c>
      <c r="AU133" s="236" t="s">
        <v>84</v>
      </c>
      <c r="AY133" s="16" t="s">
        <v>170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80</v>
      </c>
      <c r="BK133" s="237">
        <f>ROUND(I133*H133,2)</f>
        <v>0</v>
      </c>
      <c r="BL133" s="16" t="s">
        <v>460</v>
      </c>
      <c r="BM133" s="236" t="s">
        <v>909</v>
      </c>
    </row>
    <row r="134" s="13" customFormat="1">
      <c r="A134" s="13"/>
      <c r="B134" s="238"/>
      <c r="C134" s="239"/>
      <c r="D134" s="240" t="s">
        <v>178</v>
      </c>
      <c r="E134" s="241" t="s">
        <v>1</v>
      </c>
      <c r="F134" s="242" t="s">
        <v>1372</v>
      </c>
      <c r="G134" s="239"/>
      <c r="H134" s="243">
        <v>0.216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178</v>
      </c>
      <c r="AU134" s="249" t="s">
        <v>84</v>
      </c>
      <c r="AV134" s="13" t="s">
        <v>84</v>
      </c>
      <c r="AW134" s="13" t="s">
        <v>33</v>
      </c>
      <c r="AX134" s="13" t="s">
        <v>76</v>
      </c>
      <c r="AY134" s="249" t="s">
        <v>170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1373</v>
      </c>
      <c r="G135" s="239"/>
      <c r="H135" s="243">
        <v>2.25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13" customFormat="1">
      <c r="A136" s="13"/>
      <c r="B136" s="238"/>
      <c r="C136" s="239"/>
      <c r="D136" s="240" t="s">
        <v>178</v>
      </c>
      <c r="E136" s="241" t="s">
        <v>1</v>
      </c>
      <c r="F136" s="242" t="s">
        <v>1374</v>
      </c>
      <c r="G136" s="239"/>
      <c r="H136" s="243">
        <v>1.3799999999999999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178</v>
      </c>
      <c r="AU136" s="249" t="s">
        <v>84</v>
      </c>
      <c r="AV136" s="13" t="s">
        <v>84</v>
      </c>
      <c r="AW136" s="13" t="s">
        <v>33</v>
      </c>
      <c r="AX136" s="13" t="s">
        <v>76</v>
      </c>
      <c r="AY136" s="249" t="s">
        <v>170</v>
      </c>
    </row>
    <row r="137" s="13" customFormat="1">
      <c r="A137" s="13"/>
      <c r="B137" s="238"/>
      <c r="C137" s="239"/>
      <c r="D137" s="240" t="s">
        <v>178</v>
      </c>
      <c r="E137" s="241" t="s">
        <v>1</v>
      </c>
      <c r="F137" s="242" t="s">
        <v>1375</v>
      </c>
      <c r="G137" s="239"/>
      <c r="H137" s="243">
        <v>3.1101767270541001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33</v>
      </c>
      <c r="AX137" s="13" t="s">
        <v>76</v>
      </c>
      <c r="AY137" s="249" t="s">
        <v>170</v>
      </c>
    </row>
    <row r="138" s="2" customFormat="1" ht="37.8" customHeight="1">
      <c r="A138" s="37"/>
      <c r="B138" s="38"/>
      <c r="C138" s="225" t="s">
        <v>116</v>
      </c>
      <c r="D138" s="225" t="s">
        <v>172</v>
      </c>
      <c r="E138" s="226" t="s">
        <v>206</v>
      </c>
      <c r="F138" s="227" t="s">
        <v>207</v>
      </c>
      <c r="G138" s="228" t="s">
        <v>175</v>
      </c>
      <c r="H138" s="229">
        <v>6.9560000000000004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1376</v>
      </c>
    </row>
    <row r="139" s="2" customFormat="1" ht="37.8" customHeight="1">
      <c r="A139" s="37"/>
      <c r="B139" s="38"/>
      <c r="C139" s="225" t="s">
        <v>125</v>
      </c>
      <c r="D139" s="225" t="s">
        <v>172</v>
      </c>
      <c r="E139" s="226" t="s">
        <v>212</v>
      </c>
      <c r="F139" s="227" t="s">
        <v>213</v>
      </c>
      <c r="G139" s="228" t="s">
        <v>175</v>
      </c>
      <c r="H139" s="229">
        <v>34.780000000000001</v>
      </c>
      <c r="I139" s="230"/>
      <c r="J139" s="231">
        <f>ROUND(I139*H139,2)</f>
        <v>0</v>
      </c>
      <c r="K139" s="227" t="s">
        <v>176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125</v>
      </c>
      <c r="AT139" s="236" t="s">
        <v>172</v>
      </c>
      <c r="AU139" s="236" t="s">
        <v>84</v>
      </c>
      <c r="AY139" s="16" t="s">
        <v>170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125</v>
      </c>
      <c r="BM139" s="236" t="s">
        <v>1377</v>
      </c>
    </row>
    <row r="140" s="13" customFormat="1">
      <c r="A140" s="13"/>
      <c r="B140" s="238"/>
      <c r="C140" s="239"/>
      <c r="D140" s="240" t="s">
        <v>178</v>
      </c>
      <c r="E140" s="239"/>
      <c r="F140" s="242" t="s">
        <v>1378</v>
      </c>
      <c r="G140" s="239"/>
      <c r="H140" s="243">
        <v>34.780000000000001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178</v>
      </c>
      <c r="AU140" s="249" t="s">
        <v>84</v>
      </c>
      <c r="AV140" s="13" t="s">
        <v>84</v>
      </c>
      <c r="AW140" s="13" t="s">
        <v>4</v>
      </c>
      <c r="AX140" s="13" t="s">
        <v>80</v>
      </c>
      <c r="AY140" s="249" t="s">
        <v>170</v>
      </c>
    </row>
    <row r="141" s="2" customFormat="1" ht="33" customHeight="1">
      <c r="A141" s="37"/>
      <c r="B141" s="38"/>
      <c r="C141" s="225" t="s">
        <v>128</v>
      </c>
      <c r="D141" s="225" t="s">
        <v>172</v>
      </c>
      <c r="E141" s="226" t="s">
        <v>222</v>
      </c>
      <c r="F141" s="227" t="s">
        <v>223</v>
      </c>
      <c r="G141" s="228" t="s">
        <v>224</v>
      </c>
      <c r="H141" s="229">
        <v>6.9560000000000004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1379</v>
      </c>
    </row>
    <row r="142" s="13" customFormat="1">
      <c r="A142" s="13"/>
      <c r="B142" s="238"/>
      <c r="C142" s="239"/>
      <c r="D142" s="240" t="s">
        <v>178</v>
      </c>
      <c r="E142" s="239"/>
      <c r="F142" s="242" t="s">
        <v>1380</v>
      </c>
      <c r="G142" s="239"/>
      <c r="H142" s="243">
        <v>6.9560000000000004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84</v>
      </c>
      <c r="AV142" s="13" t="s">
        <v>84</v>
      </c>
      <c r="AW142" s="13" t="s">
        <v>4</v>
      </c>
      <c r="AX142" s="13" t="s">
        <v>80</v>
      </c>
      <c r="AY142" s="249" t="s">
        <v>170</v>
      </c>
    </row>
    <row r="143" s="12" customFormat="1" ht="22.8" customHeight="1">
      <c r="A143" s="12"/>
      <c r="B143" s="209"/>
      <c r="C143" s="210"/>
      <c r="D143" s="211" t="s">
        <v>75</v>
      </c>
      <c r="E143" s="223" t="s">
        <v>128</v>
      </c>
      <c r="F143" s="223" t="s">
        <v>270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SUM(P144:P149)</f>
        <v>0</v>
      </c>
      <c r="Q143" s="217"/>
      <c r="R143" s="218">
        <f>SUM(R144:R149)</f>
        <v>25.210640000000001</v>
      </c>
      <c r="S143" s="217"/>
      <c r="T143" s="219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75</v>
      </c>
      <c r="AU143" s="221" t="s">
        <v>80</v>
      </c>
      <c r="AY143" s="220" t="s">
        <v>170</v>
      </c>
      <c r="BK143" s="222">
        <f>SUM(BK144:BK149)</f>
        <v>0</v>
      </c>
    </row>
    <row r="144" s="2" customFormat="1" ht="24.15" customHeight="1">
      <c r="A144" s="37"/>
      <c r="B144" s="38"/>
      <c r="C144" s="225" t="s">
        <v>131</v>
      </c>
      <c r="D144" s="225" t="s">
        <v>172</v>
      </c>
      <c r="E144" s="226" t="s">
        <v>1381</v>
      </c>
      <c r="F144" s="227" t="s">
        <v>1382</v>
      </c>
      <c r="G144" s="228" t="s">
        <v>195</v>
      </c>
      <c r="H144" s="229">
        <v>12</v>
      </c>
      <c r="I144" s="230"/>
      <c r="J144" s="231">
        <f>ROUND(I144*H144,2)</f>
        <v>0</v>
      </c>
      <c r="K144" s="227" t="s">
        <v>176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0.46000000000000002</v>
      </c>
      <c r="R144" s="234">
        <f>Q144*H144</f>
        <v>5.5200000000000005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125</v>
      </c>
      <c r="AT144" s="236" t="s">
        <v>172</v>
      </c>
      <c r="AU144" s="236" t="s">
        <v>84</v>
      </c>
      <c r="AY144" s="16" t="s">
        <v>170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125</v>
      </c>
      <c r="BM144" s="236" t="s">
        <v>1383</v>
      </c>
    </row>
    <row r="145" s="13" customFormat="1">
      <c r="A145" s="13"/>
      <c r="B145" s="238"/>
      <c r="C145" s="239"/>
      <c r="D145" s="240" t="s">
        <v>178</v>
      </c>
      <c r="E145" s="241" t="s">
        <v>1</v>
      </c>
      <c r="F145" s="242" t="s">
        <v>1371</v>
      </c>
      <c r="G145" s="239"/>
      <c r="H145" s="243">
        <v>12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84</v>
      </c>
      <c r="AV145" s="13" t="s">
        <v>84</v>
      </c>
      <c r="AW145" s="13" t="s">
        <v>33</v>
      </c>
      <c r="AX145" s="13" t="s">
        <v>76</v>
      </c>
      <c r="AY145" s="249" t="s">
        <v>170</v>
      </c>
    </row>
    <row r="146" s="2" customFormat="1" ht="37.8" customHeight="1">
      <c r="A146" s="37"/>
      <c r="B146" s="38"/>
      <c r="C146" s="225" t="s">
        <v>200</v>
      </c>
      <c r="D146" s="225" t="s">
        <v>172</v>
      </c>
      <c r="E146" s="226" t="s">
        <v>917</v>
      </c>
      <c r="F146" s="227" t="s">
        <v>918</v>
      </c>
      <c r="G146" s="228" t="s">
        <v>195</v>
      </c>
      <c r="H146" s="229">
        <v>49</v>
      </c>
      <c r="I146" s="230"/>
      <c r="J146" s="231">
        <f>ROUND(I146*H146,2)</f>
        <v>0</v>
      </c>
      <c r="K146" s="227" t="s">
        <v>176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0.38</v>
      </c>
      <c r="R146" s="234">
        <f>Q146*H146</f>
        <v>18.620000000000001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125</v>
      </c>
      <c r="AT146" s="236" t="s">
        <v>172</v>
      </c>
      <c r="AU146" s="236" t="s">
        <v>84</v>
      </c>
      <c r="AY146" s="16" t="s">
        <v>170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125</v>
      </c>
      <c r="BM146" s="236" t="s">
        <v>919</v>
      </c>
    </row>
    <row r="147" s="13" customFormat="1">
      <c r="A147" s="13"/>
      <c r="B147" s="238"/>
      <c r="C147" s="239"/>
      <c r="D147" s="240" t="s">
        <v>178</v>
      </c>
      <c r="E147" s="241" t="s">
        <v>1</v>
      </c>
      <c r="F147" s="242" t="s">
        <v>1370</v>
      </c>
      <c r="G147" s="239"/>
      <c r="H147" s="243">
        <v>49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178</v>
      </c>
      <c r="AU147" s="249" t="s">
        <v>84</v>
      </c>
      <c r="AV147" s="13" t="s">
        <v>84</v>
      </c>
      <c r="AW147" s="13" t="s">
        <v>33</v>
      </c>
      <c r="AX147" s="13" t="s">
        <v>76</v>
      </c>
      <c r="AY147" s="249" t="s">
        <v>170</v>
      </c>
    </row>
    <row r="148" s="2" customFormat="1" ht="24.15" customHeight="1">
      <c r="A148" s="37"/>
      <c r="B148" s="38"/>
      <c r="C148" s="225" t="s">
        <v>205</v>
      </c>
      <c r="D148" s="225" t="s">
        <v>172</v>
      </c>
      <c r="E148" s="226" t="s">
        <v>1384</v>
      </c>
      <c r="F148" s="227" t="s">
        <v>1385</v>
      </c>
      <c r="G148" s="228" t="s">
        <v>195</v>
      </c>
      <c r="H148" s="229">
        <v>12</v>
      </c>
      <c r="I148" s="230"/>
      <c r="J148" s="231">
        <f>ROUND(I148*H148,2)</f>
        <v>0</v>
      </c>
      <c r="K148" s="227" t="s">
        <v>176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0.089219999999999994</v>
      </c>
      <c r="R148" s="234">
        <f>Q148*H148</f>
        <v>1.07064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125</v>
      </c>
      <c r="AT148" s="236" t="s">
        <v>172</v>
      </c>
      <c r="AU148" s="236" t="s">
        <v>84</v>
      </c>
      <c r="AY148" s="16" t="s">
        <v>170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125</v>
      </c>
      <c r="BM148" s="236" t="s">
        <v>1386</v>
      </c>
    </row>
    <row r="149" s="2" customFormat="1" ht="33" customHeight="1">
      <c r="A149" s="37"/>
      <c r="B149" s="38"/>
      <c r="C149" s="225" t="s">
        <v>211</v>
      </c>
      <c r="D149" s="225" t="s">
        <v>172</v>
      </c>
      <c r="E149" s="226" t="s">
        <v>920</v>
      </c>
      <c r="F149" s="227" t="s">
        <v>921</v>
      </c>
      <c r="G149" s="228" t="s">
        <v>224</v>
      </c>
      <c r="H149" s="229">
        <v>25.210999999999999</v>
      </c>
      <c r="I149" s="230"/>
      <c r="J149" s="231">
        <f>ROUND(I149*H149,2)</f>
        <v>0</v>
      </c>
      <c r="K149" s="227" t="s">
        <v>176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125</v>
      </c>
      <c r="AT149" s="236" t="s">
        <v>172</v>
      </c>
      <c r="AU149" s="236" t="s">
        <v>84</v>
      </c>
      <c r="AY149" s="16" t="s">
        <v>170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125</v>
      </c>
      <c r="BM149" s="236" t="s">
        <v>922</v>
      </c>
    </row>
    <row r="150" s="12" customFormat="1" ht="22.8" customHeight="1">
      <c r="A150" s="12"/>
      <c r="B150" s="209"/>
      <c r="C150" s="210"/>
      <c r="D150" s="211" t="s">
        <v>75</v>
      </c>
      <c r="E150" s="223" t="s">
        <v>923</v>
      </c>
      <c r="F150" s="223" t="s">
        <v>924</v>
      </c>
      <c r="G150" s="210"/>
      <c r="H150" s="210"/>
      <c r="I150" s="213"/>
      <c r="J150" s="224">
        <f>BK150</f>
        <v>0</v>
      </c>
      <c r="K150" s="210"/>
      <c r="L150" s="215"/>
      <c r="M150" s="216"/>
      <c r="N150" s="217"/>
      <c r="O150" s="217"/>
      <c r="P150" s="218">
        <f>SUM(P151:P155)</f>
        <v>0</v>
      </c>
      <c r="Q150" s="217"/>
      <c r="R150" s="218">
        <f>SUM(R151:R155)</f>
        <v>0</v>
      </c>
      <c r="S150" s="217"/>
      <c r="T150" s="219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0" t="s">
        <v>80</v>
      </c>
      <c r="AT150" s="221" t="s">
        <v>75</v>
      </c>
      <c r="AU150" s="221" t="s">
        <v>80</v>
      </c>
      <c r="AY150" s="220" t="s">
        <v>170</v>
      </c>
      <c r="BK150" s="222">
        <f>SUM(BK151:BK155)</f>
        <v>0</v>
      </c>
    </row>
    <row r="151" s="2" customFormat="1" ht="21.75" customHeight="1">
      <c r="A151" s="37"/>
      <c r="B151" s="38"/>
      <c r="C151" s="225" t="s">
        <v>216</v>
      </c>
      <c r="D151" s="225" t="s">
        <v>172</v>
      </c>
      <c r="E151" s="226" t="s">
        <v>925</v>
      </c>
      <c r="F151" s="227" t="s">
        <v>926</v>
      </c>
      <c r="G151" s="228" t="s">
        <v>224</v>
      </c>
      <c r="H151" s="229">
        <v>17.690000000000001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125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125</v>
      </c>
      <c r="BM151" s="236" t="s">
        <v>927</v>
      </c>
    </row>
    <row r="152" s="2" customFormat="1" ht="24.15" customHeight="1">
      <c r="A152" s="37"/>
      <c r="B152" s="38"/>
      <c r="C152" s="225" t="s">
        <v>221</v>
      </c>
      <c r="D152" s="225" t="s">
        <v>172</v>
      </c>
      <c r="E152" s="226" t="s">
        <v>928</v>
      </c>
      <c r="F152" s="227" t="s">
        <v>929</v>
      </c>
      <c r="G152" s="228" t="s">
        <v>224</v>
      </c>
      <c r="H152" s="229">
        <v>247.66</v>
      </c>
      <c r="I152" s="230"/>
      <c r="J152" s="231">
        <f>ROUND(I152*H152,2)</f>
        <v>0</v>
      </c>
      <c r="K152" s="227" t="s">
        <v>176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125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125</v>
      </c>
      <c r="BM152" s="236" t="s">
        <v>930</v>
      </c>
    </row>
    <row r="153" s="13" customFormat="1">
      <c r="A153" s="13"/>
      <c r="B153" s="238"/>
      <c r="C153" s="239"/>
      <c r="D153" s="240" t="s">
        <v>178</v>
      </c>
      <c r="E153" s="239"/>
      <c r="F153" s="242" t="s">
        <v>1387</v>
      </c>
      <c r="G153" s="239"/>
      <c r="H153" s="243">
        <v>247.66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4</v>
      </c>
      <c r="AX153" s="13" t="s">
        <v>80</v>
      </c>
      <c r="AY153" s="249" t="s">
        <v>170</v>
      </c>
    </row>
    <row r="154" s="2" customFormat="1" ht="24.15" customHeight="1">
      <c r="A154" s="37"/>
      <c r="B154" s="38"/>
      <c r="C154" s="225" t="s">
        <v>227</v>
      </c>
      <c r="D154" s="225" t="s">
        <v>172</v>
      </c>
      <c r="E154" s="226" t="s">
        <v>932</v>
      </c>
      <c r="F154" s="227" t="s">
        <v>933</v>
      </c>
      <c r="G154" s="228" t="s">
        <v>224</v>
      </c>
      <c r="H154" s="229">
        <v>17.690000000000001</v>
      </c>
      <c r="I154" s="230"/>
      <c r="J154" s="231">
        <f>ROUND(I154*H154,2)</f>
        <v>0</v>
      </c>
      <c r="K154" s="227" t="s">
        <v>176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125</v>
      </c>
      <c r="AT154" s="236" t="s">
        <v>172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125</v>
      </c>
      <c r="BM154" s="236" t="s">
        <v>934</v>
      </c>
    </row>
    <row r="155" s="2" customFormat="1" ht="44.25" customHeight="1">
      <c r="A155" s="37"/>
      <c r="B155" s="38"/>
      <c r="C155" s="225" t="s">
        <v>234</v>
      </c>
      <c r="D155" s="225" t="s">
        <v>172</v>
      </c>
      <c r="E155" s="226" t="s">
        <v>935</v>
      </c>
      <c r="F155" s="227" t="s">
        <v>936</v>
      </c>
      <c r="G155" s="228" t="s">
        <v>224</v>
      </c>
      <c r="H155" s="229">
        <v>17.690000000000001</v>
      </c>
      <c r="I155" s="230"/>
      <c r="J155" s="231">
        <f>ROUND(I155*H155,2)</f>
        <v>0</v>
      </c>
      <c r="K155" s="227" t="s">
        <v>176</v>
      </c>
      <c r="L155" s="43"/>
      <c r="M155" s="232" t="s">
        <v>1</v>
      </c>
      <c r="N155" s="233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125</v>
      </c>
      <c r="AT155" s="236" t="s">
        <v>172</v>
      </c>
      <c r="AU155" s="236" t="s">
        <v>84</v>
      </c>
      <c r="AY155" s="16" t="s">
        <v>170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125</v>
      </c>
      <c r="BM155" s="236" t="s">
        <v>1388</v>
      </c>
    </row>
    <row r="156" s="12" customFormat="1" ht="25.92" customHeight="1">
      <c r="A156" s="12"/>
      <c r="B156" s="209"/>
      <c r="C156" s="210"/>
      <c r="D156" s="211" t="s">
        <v>75</v>
      </c>
      <c r="E156" s="212" t="s">
        <v>239</v>
      </c>
      <c r="F156" s="212" t="s">
        <v>871</v>
      </c>
      <c r="G156" s="210"/>
      <c r="H156" s="210"/>
      <c r="I156" s="213"/>
      <c r="J156" s="214">
        <f>BK156</f>
        <v>0</v>
      </c>
      <c r="K156" s="210"/>
      <c r="L156" s="215"/>
      <c r="M156" s="216"/>
      <c r="N156" s="217"/>
      <c r="O156" s="217"/>
      <c r="P156" s="218">
        <f>P157+P229</f>
        <v>0</v>
      </c>
      <c r="Q156" s="217"/>
      <c r="R156" s="218">
        <f>R157+R229</f>
        <v>2.0461239</v>
      </c>
      <c r="S156" s="217"/>
      <c r="T156" s="219">
        <f>T157+T229</f>
        <v>3.7200000000000002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116</v>
      </c>
      <c r="AT156" s="221" t="s">
        <v>75</v>
      </c>
      <c r="AU156" s="221" t="s">
        <v>76</v>
      </c>
      <c r="AY156" s="220" t="s">
        <v>170</v>
      </c>
      <c r="BK156" s="222">
        <f>BK157+BK229</f>
        <v>0</v>
      </c>
    </row>
    <row r="157" s="12" customFormat="1" ht="22.8" customHeight="1">
      <c r="A157" s="12"/>
      <c r="B157" s="209"/>
      <c r="C157" s="210"/>
      <c r="D157" s="211" t="s">
        <v>75</v>
      </c>
      <c r="E157" s="223" t="s">
        <v>938</v>
      </c>
      <c r="F157" s="223" t="s">
        <v>939</v>
      </c>
      <c r="G157" s="210"/>
      <c r="H157" s="210"/>
      <c r="I157" s="213"/>
      <c r="J157" s="224">
        <f>BK157</f>
        <v>0</v>
      </c>
      <c r="K157" s="210"/>
      <c r="L157" s="215"/>
      <c r="M157" s="216"/>
      <c r="N157" s="217"/>
      <c r="O157" s="217"/>
      <c r="P157" s="218">
        <f>SUM(P158:P228)</f>
        <v>0</v>
      </c>
      <c r="Q157" s="217"/>
      <c r="R157" s="218">
        <f>SUM(R158:R228)</f>
        <v>1.7325439999999999</v>
      </c>
      <c r="S157" s="217"/>
      <c r="T157" s="219">
        <f>SUM(T158:T228)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0" t="s">
        <v>116</v>
      </c>
      <c r="AT157" s="221" t="s">
        <v>75</v>
      </c>
      <c r="AU157" s="221" t="s">
        <v>80</v>
      </c>
      <c r="AY157" s="220" t="s">
        <v>170</v>
      </c>
      <c r="BK157" s="222">
        <f>SUM(BK158:BK228)</f>
        <v>0</v>
      </c>
    </row>
    <row r="158" s="2" customFormat="1" ht="24.15" customHeight="1">
      <c r="A158" s="37"/>
      <c r="B158" s="38"/>
      <c r="C158" s="225" t="s">
        <v>238</v>
      </c>
      <c r="D158" s="225" t="s">
        <v>172</v>
      </c>
      <c r="E158" s="226" t="s">
        <v>940</v>
      </c>
      <c r="F158" s="227" t="s">
        <v>941</v>
      </c>
      <c r="G158" s="228" t="s">
        <v>247</v>
      </c>
      <c r="H158" s="229">
        <v>87</v>
      </c>
      <c r="I158" s="230"/>
      <c r="J158" s="231">
        <f>ROUND(I158*H158,2)</f>
        <v>0</v>
      </c>
      <c r="K158" s="227" t="s">
        <v>176</v>
      </c>
      <c r="L158" s="43"/>
      <c r="M158" s="232" t="s">
        <v>1</v>
      </c>
      <c r="N158" s="233" t="s">
        <v>41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460</v>
      </c>
      <c r="AT158" s="236" t="s">
        <v>172</v>
      </c>
      <c r="AU158" s="236" t="s">
        <v>84</v>
      </c>
      <c r="AY158" s="16" t="s">
        <v>170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460</v>
      </c>
      <c r="BM158" s="236" t="s">
        <v>942</v>
      </c>
    </row>
    <row r="159" s="2" customFormat="1" ht="24.15" customHeight="1">
      <c r="A159" s="37"/>
      <c r="B159" s="38"/>
      <c r="C159" s="225" t="s">
        <v>8</v>
      </c>
      <c r="D159" s="225" t="s">
        <v>172</v>
      </c>
      <c r="E159" s="226" t="s">
        <v>943</v>
      </c>
      <c r="F159" s="227" t="s">
        <v>944</v>
      </c>
      <c r="G159" s="228" t="s">
        <v>247</v>
      </c>
      <c r="H159" s="229">
        <v>120</v>
      </c>
      <c r="I159" s="230"/>
      <c r="J159" s="231">
        <f>ROUND(I159*H159,2)</f>
        <v>0</v>
      </c>
      <c r="K159" s="227" t="s">
        <v>176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460</v>
      </c>
      <c r="AT159" s="236" t="s">
        <v>172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460</v>
      </c>
      <c r="BM159" s="236" t="s">
        <v>945</v>
      </c>
    </row>
    <row r="160" s="13" customFormat="1">
      <c r="A160" s="13"/>
      <c r="B160" s="238"/>
      <c r="C160" s="239"/>
      <c r="D160" s="240" t="s">
        <v>178</v>
      </c>
      <c r="E160" s="241" t="s">
        <v>1</v>
      </c>
      <c r="F160" s="242" t="s">
        <v>1389</v>
      </c>
      <c r="G160" s="239"/>
      <c r="H160" s="243">
        <v>120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178</v>
      </c>
      <c r="AU160" s="249" t="s">
        <v>84</v>
      </c>
      <c r="AV160" s="13" t="s">
        <v>84</v>
      </c>
      <c r="AW160" s="13" t="s">
        <v>33</v>
      </c>
      <c r="AX160" s="13" t="s">
        <v>76</v>
      </c>
      <c r="AY160" s="249" t="s">
        <v>170</v>
      </c>
    </row>
    <row r="161" s="2" customFormat="1" ht="24.15" customHeight="1">
      <c r="A161" s="37"/>
      <c r="B161" s="38"/>
      <c r="C161" s="225" t="s">
        <v>252</v>
      </c>
      <c r="D161" s="225" t="s">
        <v>172</v>
      </c>
      <c r="E161" s="226" t="s">
        <v>947</v>
      </c>
      <c r="F161" s="227" t="s">
        <v>948</v>
      </c>
      <c r="G161" s="228" t="s">
        <v>247</v>
      </c>
      <c r="H161" s="229">
        <v>44</v>
      </c>
      <c r="I161" s="230"/>
      <c r="J161" s="231">
        <f>ROUND(I161*H161,2)</f>
        <v>0</v>
      </c>
      <c r="K161" s="227" t="s">
        <v>176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460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460</v>
      </c>
      <c r="BM161" s="236" t="s">
        <v>949</v>
      </c>
    </row>
    <row r="162" s="2" customFormat="1" ht="16.5" customHeight="1">
      <c r="A162" s="37"/>
      <c r="B162" s="38"/>
      <c r="C162" s="225" t="s">
        <v>257</v>
      </c>
      <c r="D162" s="225" t="s">
        <v>172</v>
      </c>
      <c r="E162" s="226" t="s">
        <v>950</v>
      </c>
      <c r="F162" s="227" t="s">
        <v>951</v>
      </c>
      <c r="G162" s="228" t="s">
        <v>247</v>
      </c>
      <c r="H162" s="229">
        <v>6</v>
      </c>
      <c r="I162" s="230"/>
      <c r="J162" s="231">
        <f>ROUND(I162*H162,2)</f>
        <v>0</v>
      </c>
      <c r="K162" s="227" t="s">
        <v>1</v>
      </c>
      <c r="L162" s="43"/>
      <c r="M162" s="232" t="s">
        <v>1</v>
      </c>
      <c r="N162" s="233" t="s">
        <v>41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460</v>
      </c>
      <c r="AT162" s="236" t="s">
        <v>172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460</v>
      </c>
      <c r="BM162" s="236" t="s">
        <v>952</v>
      </c>
    </row>
    <row r="163" s="2" customFormat="1" ht="24.15" customHeight="1">
      <c r="A163" s="37"/>
      <c r="B163" s="38"/>
      <c r="C163" s="225" t="s">
        <v>262</v>
      </c>
      <c r="D163" s="225" t="s">
        <v>172</v>
      </c>
      <c r="E163" s="226" t="s">
        <v>953</v>
      </c>
      <c r="F163" s="227" t="s">
        <v>954</v>
      </c>
      <c r="G163" s="228" t="s">
        <v>247</v>
      </c>
      <c r="H163" s="229">
        <v>14</v>
      </c>
      <c r="I163" s="230"/>
      <c r="J163" s="231">
        <f>ROUND(I163*H163,2)</f>
        <v>0</v>
      </c>
      <c r="K163" s="227" t="s">
        <v>176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460</v>
      </c>
      <c r="AT163" s="236" t="s">
        <v>172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460</v>
      </c>
      <c r="BM163" s="236" t="s">
        <v>955</v>
      </c>
    </row>
    <row r="164" s="2" customFormat="1" ht="24.15" customHeight="1">
      <c r="A164" s="37"/>
      <c r="B164" s="38"/>
      <c r="C164" s="250" t="s">
        <v>266</v>
      </c>
      <c r="D164" s="250" t="s">
        <v>239</v>
      </c>
      <c r="E164" s="251" t="s">
        <v>956</v>
      </c>
      <c r="F164" s="252" t="s">
        <v>957</v>
      </c>
      <c r="G164" s="253" t="s">
        <v>247</v>
      </c>
      <c r="H164" s="254">
        <v>5</v>
      </c>
      <c r="I164" s="255"/>
      <c r="J164" s="256">
        <f>ROUND(I164*H164,2)</f>
        <v>0</v>
      </c>
      <c r="K164" s="252" t="s">
        <v>1</v>
      </c>
      <c r="L164" s="257"/>
      <c r="M164" s="258" t="s">
        <v>1</v>
      </c>
      <c r="N164" s="259" t="s">
        <v>41</v>
      </c>
      <c r="O164" s="90"/>
      <c r="P164" s="234">
        <f>O164*H164</f>
        <v>0</v>
      </c>
      <c r="Q164" s="234">
        <v>0.00611</v>
      </c>
      <c r="R164" s="234">
        <f>Q164*H164</f>
        <v>0.030550000000000001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879</v>
      </c>
      <c r="AT164" s="236" t="s">
        <v>239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460</v>
      </c>
      <c r="BM164" s="236" t="s">
        <v>958</v>
      </c>
    </row>
    <row r="165" s="2" customFormat="1" ht="24.15" customHeight="1">
      <c r="A165" s="37"/>
      <c r="B165" s="38"/>
      <c r="C165" s="250" t="s">
        <v>271</v>
      </c>
      <c r="D165" s="250" t="s">
        <v>239</v>
      </c>
      <c r="E165" s="251" t="s">
        <v>1390</v>
      </c>
      <c r="F165" s="252" t="s">
        <v>1391</v>
      </c>
      <c r="G165" s="253" t="s">
        <v>247</v>
      </c>
      <c r="H165" s="254">
        <v>4</v>
      </c>
      <c r="I165" s="255"/>
      <c r="J165" s="256">
        <f>ROUND(I165*H165,2)</f>
        <v>0</v>
      </c>
      <c r="K165" s="252" t="s">
        <v>1</v>
      </c>
      <c r="L165" s="257"/>
      <c r="M165" s="258" t="s">
        <v>1</v>
      </c>
      <c r="N165" s="259" t="s">
        <v>41</v>
      </c>
      <c r="O165" s="90"/>
      <c r="P165" s="234">
        <f>O165*H165</f>
        <v>0</v>
      </c>
      <c r="Q165" s="234">
        <v>0.00611</v>
      </c>
      <c r="R165" s="234">
        <f>Q165*H165</f>
        <v>0.02444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879</v>
      </c>
      <c r="AT165" s="236" t="s">
        <v>239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460</v>
      </c>
      <c r="BM165" s="236" t="s">
        <v>1392</v>
      </c>
    </row>
    <row r="166" s="2" customFormat="1" ht="16.5" customHeight="1">
      <c r="A166" s="37"/>
      <c r="B166" s="38"/>
      <c r="C166" s="250" t="s">
        <v>7</v>
      </c>
      <c r="D166" s="250" t="s">
        <v>239</v>
      </c>
      <c r="E166" s="251" t="s">
        <v>1393</v>
      </c>
      <c r="F166" s="252" t="s">
        <v>1394</v>
      </c>
      <c r="G166" s="253" t="s">
        <v>247</v>
      </c>
      <c r="H166" s="254">
        <v>3</v>
      </c>
      <c r="I166" s="255"/>
      <c r="J166" s="256">
        <f>ROUND(I166*H166,2)</f>
        <v>0</v>
      </c>
      <c r="K166" s="252" t="s">
        <v>1</v>
      </c>
      <c r="L166" s="257"/>
      <c r="M166" s="258" t="s">
        <v>1</v>
      </c>
      <c r="N166" s="259" t="s">
        <v>41</v>
      </c>
      <c r="O166" s="90"/>
      <c r="P166" s="234">
        <f>O166*H166</f>
        <v>0</v>
      </c>
      <c r="Q166" s="234">
        <v>0.00611</v>
      </c>
      <c r="R166" s="234">
        <f>Q166*H166</f>
        <v>0.018329999999999999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879</v>
      </c>
      <c r="AT166" s="236" t="s">
        <v>239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460</v>
      </c>
      <c r="BM166" s="236" t="s">
        <v>1395</v>
      </c>
    </row>
    <row r="167" s="2" customFormat="1" ht="21.75" customHeight="1">
      <c r="A167" s="37"/>
      <c r="B167" s="38"/>
      <c r="C167" s="250" t="s">
        <v>282</v>
      </c>
      <c r="D167" s="250" t="s">
        <v>239</v>
      </c>
      <c r="E167" s="251" t="s">
        <v>1396</v>
      </c>
      <c r="F167" s="252" t="s">
        <v>1397</v>
      </c>
      <c r="G167" s="253" t="s">
        <v>247</v>
      </c>
      <c r="H167" s="254">
        <v>1</v>
      </c>
      <c r="I167" s="255"/>
      <c r="J167" s="256">
        <f>ROUND(I167*H167,2)</f>
        <v>0</v>
      </c>
      <c r="K167" s="252" t="s">
        <v>1</v>
      </c>
      <c r="L167" s="257"/>
      <c r="M167" s="258" t="s">
        <v>1</v>
      </c>
      <c r="N167" s="259" t="s">
        <v>41</v>
      </c>
      <c r="O167" s="90"/>
      <c r="P167" s="234">
        <f>O167*H167</f>
        <v>0</v>
      </c>
      <c r="Q167" s="234">
        <v>0.00611</v>
      </c>
      <c r="R167" s="234">
        <f>Q167*H167</f>
        <v>0.00611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879</v>
      </c>
      <c r="AT167" s="236" t="s">
        <v>239</v>
      </c>
      <c r="AU167" s="236" t="s">
        <v>84</v>
      </c>
      <c r="AY167" s="16" t="s">
        <v>170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460</v>
      </c>
      <c r="BM167" s="236" t="s">
        <v>1398</v>
      </c>
    </row>
    <row r="168" s="2" customFormat="1" ht="21.75" customHeight="1">
      <c r="A168" s="37"/>
      <c r="B168" s="38"/>
      <c r="C168" s="250" t="s">
        <v>286</v>
      </c>
      <c r="D168" s="250" t="s">
        <v>239</v>
      </c>
      <c r="E168" s="251" t="s">
        <v>1399</v>
      </c>
      <c r="F168" s="252" t="s">
        <v>1400</v>
      </c>
      <c r="G168" s="253" t="s">
        <v>247</v>
      </c>
      <c r="H168" s="254">
        <v>1</v>
      </c>
      <c r="I168" s="255"/>
      <c r="J168" s="256">
        <f>ROUND(I168*H168,2)</f>
        <v>0</v>
      </c>
      <c r="K168" s="252" t="s">
        <v>1</v>
      </c>
      <c r="L168" s="257"/>
      <c r="M168" s="258" t="s">
        <v>1</v>
      </c>
      <c r="N168" s="259" t="s">
        <v>41</v>
      </c>
      <c r="O168" s="90"/>
      <c r="P168" s="234">
        <f>O168*H168</f>
        <v>0</v>
      </c>
      <c r="Q168" s="234">
        <v>0.00611</v>
      </c>
      <c r="R168" s="234">
        <f>Q168*H168</f>
        <v>0.00611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879</v>
      </c>
      <c r="AT168" s="236" t="s">
        <v>239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460</v>
      </c>
      <c r="BM168" s="236" t="s">
        <v>1401</v>
      </c>
    </row>
    <row r="169" s="2" customFormat="1" ht="24.15" customHeight="1">
      <c r="A169" s="37"/>
      <c r="B169" s="38"/>
      <c r="C169" s="225" t="s">
        <v>291</v>
      </c>
      <c r="D169" s="225" t="s">
        <v>172</v>
      </c>
      <c r="E169" s="226" t="s">
        <v>959</v>
      </c>
      <c r="F169" s="227" t="s">
        <v>960</v>
      </c>
      <c r="G169" s="228" t="s">
        <v>247</v>
      </c>
      <c r="H169" s="229">
        <v>14</v>
      </c>
      <c r="I169" s="230"/>
      <c r="J169" s="231">
        <f>ROUND(I169*H169,2)</f>
        <v>0</v>
      </c>
      <c r="K169" s="227" t="s">
        <v>176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460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460</v>
      </c>
      <c r="BM169" s="236" t="s">
        <v>961</v>
      </c>
    </row>
    <row r="170" s="2" customFormat="1" ht="24.15" customHeight="1">
      <c r="A170" s="37"/>
      <c r="B170" s="38"/>
      <c r="C170" s="250" t="s">
        <v>296</v>
      </c>
      <c r="D170" s="250" t="s">
        <v>239</v>
      </c>
      <c r="E170" s="251" t="s">
        <v>962</v>
      </c>
      <c r="F170" s="252" t="s">
        <v>963</v>
      </c>
      <c r="G170" s="253" t="s">
        <v>247</v>
      </c>
      <c r="H170" s="254">
        <v>9</v>
      </c>
      <c r="I170" s="255"/>
      <c r="J170" s="256">
        <f>ROUND(I170*H170,2)</f>
        <v>0</v>
      </c>
      <c r="K170" s="252" t="s">
        <v>1</v>
      </c>
      <c r="L170" s="257"/>
      <c r="M170" s="258" t="s">
        <v>1</v>
      </c>
      <c r="N170" s="259" t="s">
        <v>41</v>
      </c>
      <c r="O170" s="90"/>
      <c r="P170" s="234">
        <f>O170*H170</f>
        <v>0</v>
      </c>
      <c r="Q170" s="234">
        <v>0.050000000000000003</v>
      </c>
      <c r="R170" s="234">
        <f>Q170*H170</f>
        <v>0.45000000000000001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879</v>
      </c>
      <c r="AT170" s="236" t="s">
        <v>239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460</v>
      </c>
      <c r="BM170" s="236" t="s">
        <v>964</v>
      </c>
    </row>
    <row r="171" s="2" customFormat="1" ht="16.5" customHeight="1">
      <c r="A171" s="37"/>
      <c r="B171" s="38"/>
      <c r="C171" s="250" t="s">
        <v>301</v>
      </c>
      <c r="D171" s="250" t="s">
        <v>239</v>
      </c>
      <c r="E171" s="251" t="s">
        <v>1402</v>
      </c>
      <c r="F171" s="252" t="s">
        <v>1403</v>
      </c>
      <c r="G171" s="253" t="s">
        <v>247</v>
      </c>
      <c r="H171" s="254">
        <v>5</v>
      </c>
      <c r="I171" s="255"/>
      <c r="J171" s="256">
        <f>ROUND(I171*H171,2)</f>
        <v>0</v>
      </c>
      <c r="K171" s="252" t="s">
        <v>1</v>
      </c>
      <c r="L171" s="257"/>
      <c r="M171" s="258" t="s">
        <v>1</v>
      </c>
      <c r="N171" s="259" t="s">
        <v>41</v>
      </c>
      <c r="O171" s="90"/>
      <c r="P171" s="234">
        <f>O171*H171</f>
        <v>0</v>
      </c>
      <c r="Q171" s="234">
        <v>0.050000000000000003</v>
      </c>
      <c r="R171" s="234">
        <f>Q171*H171</f>
        <v>0.25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879</v>
      </c>
      <c r="AT171" s="236" t="s">
        <v>239</v>
      </c>
      <c r="AU171" s="236" t="s">
        <v>84</v>
      </c>
      <c r="AY171" s="16" t="s">
        <v>170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460</v>
      </c>
      <c r="BM171" s="236" t="s">
        <v>1404</v>
      </c>
    </row>
    <row r="172" s="2" customFormat="1" ht="16.5" customHeight="1">
      <c r="A172" s="37"/>
      <c r="B172" s="38"/>
      <c r="C172" s="225" t="s">
        <v>305</v>
      </c>
      <c r="D172" s="225" t="s">
        <v>172</v>
      </c>
      <c r="E172" s="226" t="s">
        <v>965</v>
      </c>
      <c r="F172" s="227" t="s">
        <v>966</v>
      </c>
      <c r="G172" s="228" t="s">
        <v>279</v>
      </c>
      <c r="H172" s="229">
        <v>101</v>
      </c>
      <c r="I172" s="230"/>
      <c r="J172" s="231">
        <f>ROUND(I172*H172,2)</f>
        <v>0</v>
      </c>
      <c r="K172" s="227" t="s">
        <v>1</v>
      </c>
      <c r="L172" s="43"/>
      <c r="M172" s="232" t="s">
        <v>1</v>
      </c>
      <c r="N172" s="233" t="s">
        <v>41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460</v>
      </c>
      <c r="AT172" s="236" t="s">
        <v>172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460</v>
      </c>
      <c r="BM172" s="236" t="s">
        <v>967</v>
      </c>
    </row>
    <row r="173" s="2" customFormat="1" ht="16.5" customHeight="1">
      <c r="A173" s="37"/>
      <c r="B173" s="38"/>
      <c r="C173" s="225" t="s">
        <v>309</v>
      </c>
      <c r="D173" s="225" t="s">
        <v>172</v>
      </c>
      <c r="E173" s="226" t="s">
        <v>968</v>
      </c>
      <c r="F173" s="227" t="s">
        <v>969</v>
      </c>
      <c r="G173" s="228" t="s">
        <v>247</v>
      </c>
      <c r="H173" s="229">
        <v>27</v>
      </c>
      <c r="I173" s="230"/>
      <c r="J173" s="231">
        <f>ROUND(I173*H173,2)</f>
        <v>0</v>
      </c>
      <c r="K173" s="227" t="s">
        <v>1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460</v>
      </c>
      <c r="AT173" s="236" t="s">
        <v>172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460</v>
      </c>
      <c r="BM173" s="236" t="s">
        <v>970</v>
      </c>
    </row>
    <row r="174" s="2" customFormat="1" ht="24.15" customHeight="1">
      <c r="A174" s="37"/>
      <c r="B174" s="38"/>
      <c r="C174" s="225" t="s">
        <v>314</v>
      </c>
      <c r="D174" s="225" t="s">
        <v>172</v>
      </c>
      <c r="E174" s="226" t="s">
        <v>1405</v>
      </c>
      <c r="F174" s="227" t="s">
        <v>1406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176</v>
      </c>
      <c r="L174" s="43"/>
      <c r="M174" s="232" t="s">
        <v>1</v>
      </c>
      <c r="N174" s="233" t="s">
        <v>41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460</v>
      </c>
      <c r="AT174" s="236" t="s">
        <v>172</v>
      </c>
      <c r="AU174" s="236" t="s">
        <v>84</v>
      </c>
      <c r="AY174" s="16" t="s">
        <v>170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460</v>
      </c>
      <c r="BM174" s="236" t="s">
        <v>1407</v>
      </c>
    </row>
    <row r="175" s="2" customFormat="1" ht="16.5" customHeight="1">
      <c r="A175" s="37"/>
      <c r="B175" s="38"/>
      <c r="C175" s="250" t="s">
        <v>318</v>
      </c>
      <c r="D175" s="250" t="s">
        <v>239</v>
      </c>
      <c r="E175" s="251" t="s">
        <v>1408</v>
      </c>
      <c r="F175" s="252" t="s">
        <v>1409</v>
      </c>
      <c r="G175" s="253" t="s">
        <v>247</v>
      </c>
      <c r="H175" s="254">
        <v>1</v>
      </c>
      <c r="I175" s="255"/>
      <c r="J175" s="256">
        <f>ROUND(I175*H175,2)</f>
        <v>0</v>
      </c>
      <c r="K175" s="252" t="s">
        <v>1</v>
      </c>
      <c r="L175" s="257"/>
      <c r="M175" s="258" t="s">
        <v>1</v>
      </c>
      <c r="N175" s="259" t="s">
        <v>41</v>
      </c>
      <c r="O175" s="90"/>
      <c r="P175" s="234">
        <f>O175*H175</f>
        <v>0</v>
      </c>
      <c r="Q175" s="234">
        <v>0.01</v>
      </c>
      <c r="R175" s="234">
        <f>Q175*H175</f>
        <v>0.01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879</v>
      </c>
      <c r="AT175" s="236" t="s">
        <v>239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460</v>
      </c>
      <c r="BM175" s="236" t="s">
        <v>1410</v>
      </c>
    </row>
    <row r="176" s="2" customFormat="1" ht="16.5" customHeight="1">
      <c r="A176" s="37"/>
      <c r="B176" s="38"/>
      <c r="C176" s="225" t="s">
        <v>322</v>
      </c>
      <c r="D176" s="225" t="s">
        <v>172</v>
      </c>
      <c r="E176" s="226" t="s">
        <v>971</v>
      </c>
      <c r="F176" s="227" t="s">
        <v>972</v>
      </c>
      <c r="G176" s="228" t="s">
        <v>247</v>
      </c>
      <c r="H176" s="229">
        <v>14</v>
      </c>
      <c r="I176" s="230"/>
      <c r="J176" s="231">
        <f>ROUND(I176*H176,2)</f>
        <v>0</v>
      </c>
      <c r="K176" s="227" t="s">
        <v>176</v>
      </c>
      <c r="L176" s="43"/>
      <c r="M176" s="232" t="s">
        <v>1</v>
      </c>
      <c r="N176" s="233" t="s">
        <v>41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460</v>
      </c>
      <c r="AT176" s="236" t="s">
        <v>172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460</v>
      </c>
      <c r="BM176" s="236" t="s">
        <v>973</v>
      </c>
    </row>
    <row r="177" s="2" customFormat="1" ht="24.15" customHeight="1">
      <c r="A177" s="37"/>
      <c r="B177" s="38"/>
      <c r="C177" s="250" t="s">
        <v>326</v>
      </c>
      <c r="D177" s="250" t="s">
        <v>239</v>
      </c>
      <c r="E177" s="251" t="s">
        <v>974</v>
      </c>
      <c r="F177" s="252" t="s">
        <v>975</v>
      </c>
      <c r="G177" s="253" t="s">
        <v>247</v>
      </c>
      <c r="H177" s="254">
        <v>11</v>
      </c>
      <c r="I177" s="255"/>
      <c r="J177" s="256">
        <f>ROUND(I177*H177,2)</f>
        <v>0</v>
      </c>
      <c r="K177" s="252" t="s">
        <v>1</v>
      </c>
      <c r="L177" s="257"/>
      <c r="M177" s="258" t="s">
        <v>1</v>
      </c>
      <c r="N177" s="259" t="s">
        <v>41</v>
      </c>
      <c r="O177" s="90"/>
      <c r="P177" s="234">
        <f>O177*H177</f>
        <v>0</v>
      </c>
      <c r="Q177" s="234">
        <v>0.001</v>
      </c>
      <c r="R177" s="234">
        <f>Q177*H177</f>
        <v>0.010999999999999999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879</v>
      </c>
      <c r="AT177" s="236" t="s">
        <v>239</v>
      </c>
      <c r="AU177" s="236" t="s">
        <v>84</v>
      </c>
      <c r="AY177" s="16" t="s">
        <v>170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460</v>
      </c>
      <c r="BM177" s="236" t="s">
        <v>976</v>
      </c>
    </row>
    <row r="178" s="2" customFormat="1" ht="24.15" customHeight="1">
      <c r="A178" s="37"/>
      <c r="B178" s="38"/>
      <c r="C178" s="250" t="s">
        <v>330</v>
      </c>
      <c r="D178" s="250" t="s">
        <v>239</v>
      </c>
      <c r="E178" s="251" t="s">
        <v>1411</v>
      </c>
      <c r="F178" s="252" t="s">
        <v>1412</v>
      </c>
      <c r="G178" s="253" t="s">
        <v>247</v>
      </c>
      <c r="H178" s="254">
        <v>3</v>
      </c>
      <c r="I178" s="255"/>
      <c r="J178" s="256">
        <f>ROUND(I178*H178,2)</f>
        <v>0</v>
      </c>
      <c r="K178" s="252" t="s">
        <v>1</v>
      </c>
      <c r="L178" s="257"/>
      <c r="M178" s="258" t="s">
        <v>1</v>
      </c>
      <c r="N178" s="259" t="s">
        <v>41</v>
      </c>
      <c r="O178" s="90"/>
      <c r="P178" s="234">
        <f>O178*H178</f>
        <v>0</v>
      </c>
      <c r="Q178" s="234">
        <v>0.001</v>
      </c>
      <c r="R178" s="234">
        <f>Q178*H178</f>
        <v>0.0030000000000000001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879</v>
      </c>
      <c r="AT178" s="236" t="s">
        <v>239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460</v>
      </c>
      <c r="BM178" s="236" t="s">
        <v>1413</v>
      </c>
    </row>
    <row r="179" s="2" customFormat="1" ht="37.8" customHeight="1">
      <c r="A179" s="37"/>
      <c r="B179" s="38"/>
      <c r="C179" s="225" t="s">
        <v>334</v>
      </c>
      <c r="D179" s="225" t="s">
        <v>172</v>
      </c>
      <c r="E179" s="226" t="s">
        <v>983</v>
      </c>
      <c r="F179" s="227" t="s">
        <v>984</v>
      </c>
      <c r="G179" s="228" t="s">
        <v>279</v>
      </c>
      <c r="H179" s="229">
        <v>394</v>
      </c>
      <c r="I179" s="230"/>
      <c r="J179" s="231">
        <f>ROUND(I179*H179,2)</f>
        <v>0</v>
      </c>
      <c r="K179" s="227" t="s">
        <v>176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460</v>
      </c>
      <c r="AT179" s="236" t="s">
        <v>172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460</v>
      </c>
      <c r="BM179" s="236" t="s">
        <v>985</v>
      </c>
    </row>
    <row r="180" s="2" customFormat="1" ht="16.5" customHeight="1">
      <c r="A180" s="37"/>
      <c r="B180" s="38"/>
      <c r="C180" s="250" t="s">
        <v>338</v>
      </c>
      <c r="D180" s="250" t="s">
        <v>239</v>
      </c>
      <c r="E180" s="251" t="s">
        <v>986</v>
      </c>
      <c r="F180" s="252" t="s">
        <v>987</v>
      </c>
      <c r="G180" s="253" t="s">
        <v>988</v>
      </c>
      <c r="H180" s="254">
        <v>394</v>
      </c>
      <c r="I180" s="255"/>
      <c r="J180" s="256">
        <f>ROUND(I180*H180,2)</f>
        <v>0</v>
      </c>
      <c r="K180" s="252" t="s">
        <v>176</v>
      </c>
      <c r="L180" s="257"/>
      <c r="M180" s="258" t="s">
        <v>1</v>
      </c>
      <c r="N180" s="259" t="s">
        <v>41</v>
      </c>
      <c r="O180" s="90"/>
      <c r="P180" s="234">
        <f>O180*H180</f>
        <v>0</v>
      </c>
      <c r="Q180" s="234">
        <v>0.001</v>
      </c>
      <c r="R180" s="234">
        <f>Q180*H180</f>
        <v>0.39400000000000002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879</v>
      </c>
      <c r="AT180" s="236" t="s">
        <v>239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460</v>
      </c>
      <c r="BM180" s="236" t="s">
        <v>989</v>
      </c>
    </row>
    <row r="181" s="2" customFormat="1" ht="24.15" customHeight="1">
      <c r="A181" s="37"/>
      <c r="B181" s="38"/>
      <c r="C181" s="250" t="s">
        <v>342</v>
      </c>
      <c r="D181" s="250" t="s">
        <v>239</v>
      </c>
      <c r="E181" s="251" t="s">
        <v>990</v>
      </c>
      <c r="F181" s="252" t="s">
        <v>991</v>
      </c>
      <c r="G181" s="253" t="s">
        <v>247</v>
      </c>
      <c r="H181" s="254">
        <v>42</v>
      </c>
      <c r="I181" s="255"/>
      <c r="J181" s="256">
        <f>ROUND(I181*H181,2)</f>
        <v>0</v>
      </c>
      <c r="K181" s="252" t="s">
        <v>176</v>
      </c>
      <c r="L181" s="257"/>
      <c r="M181" s="258" t="s">
        <v>1</v>
      </c>
      <c r="N181" s="259" t="s">
        <v>41</v>
      </c>
      <c r="O181" s="90"/>
      <c r="P181" s="234">
        <f>O181*H181</f>
        <v>0</v>
      </c>
      <c r="Q181" s="234">
        <v>0.00025999999999999998</v>
      </c>
      <c r="R181" s="234">
        <f>Q181*H181</f>
        <v>0.010919999999999999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879</v>
      </c>
      <c r="AT181" s="236" t="s">
        <v>239</v>
      </c>
      <c r="AU181" s="236" t="s">
        <v>84</v>
      </c>
      <c r="AY181" s="16" t="s">
        <v>170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460</v>
      </c>
      <c r="BM181" s="236" t="s">
        <v>992</v>
      </c>
    </row>
    <row r="182" s="2" customFormat="1" ht="21.75" customHeight="1">
      <c r="A182" s="37"/>
      <c r="B182" s="38"/>
      <c r="C182" s="225" t="s">
        <v>347</v>
      </c>
      <c r="D182" s="225" t="s">
        <v>172</v>
      </c>
      <c r="E182" s="226" t="s">
        <v>993</v>
      </c>
      <c r="F182" s="227" t="s">
        <v>994</v>
      </c>
      <c r="G182" s="228" t="s">
        <v>247</v>
      </c>
      <c r="H182" s="229">
        <v>14</v>
      </c>
      <c r="I182" s="230"/>
      <c r="J182" s="231">
        <f>ROUND(I182*H182,2)</f>
        <v>0</v>
      </c>
      <c r="K182" s="227" t="s">
        <v>176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460</v>
      </c>
      <c r="AT182" s="236" t="s">
        <v>172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460</v>
      </c>
      <c r="BM182" s="236" t="s">
        <v>995</v>
      </c>
    </row>
    <row r="183" s="2" customFormat="1" ht="16.5" customHeight="1">
      <c r="A183" s="37"/>
      <c r="B183" s="38"/>
      <c r="C183" s="250" t="s">
        <v>351</v>
      </c>
      <c r="D183" s="250" t="s">
        <v>239</v>
      </c>
      <c r="E183" s="251" t="s">
        <v>996</v>
      </c>
      <c r="F183" s="252" t="s">
        <v>997</v>
      </c>
      <c r="G183" s="253" t="s">
        <v>247</v>
      </c>
      <c r="H183" s="254">
        <v>14</v>
      </c>
      <c r="I183" s="255"/>
      <c r="J183" s="256">
        <f>ROUND(I183*H183,2)</f>
        <v>0</v>
      </c>
      <c r="K183" s="252" t="s">
        <v>1</v>
      </c>
      <c r="L183" s="257"/>
      <c r="M183" s="258" t="s">
        <v>1</v>
      </c>
      <c r="N183" s="259" t="s">
        <v>41</v>
      </c>
      <c r="O183" s="90"/>
      <c r="P183" s="234">
        <f>O183*H183</f>
        <v>0</v>
      </c>
      <c r="Q183" s="234">
        <v>0.00016000000000000001</v>
      </c>
      <c r="R183" s="234">
        <f>Q183*H183</f>
        <v>0.0022400000000000002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879</v>
      </c>
      <c r="AT183" s="236" t="s">
        <v>239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460</v>
      </c>
      <c r="BM183" s="236" t="s">
        <v>998</v>
      </c>
    </row>
    <row r="184" s="2" customFormat="1" ht="37.8" customHeight="1">
      <c r="A184" s="37"/>
      <c r="B184" s="38"/>
      <c r="C184" s="225" t="s">
        <v>355</v>
      </c>
      <c r="D184" s="225" t="s">
        <v>172</v>
      </c>
      <c r="E184" s="226" t="s">
        <v>1174</v>
      </c>
      <c r="F184" s="227" t="s">
        <v>1175</v>
      </c>
      <c r="G184" s="228" t="s">
        <v>279</v>
      </c>
      <c r="H184" s="229">
        <v>57</v>
      </c>
      <c r="I184" s="230"/>
      <c r="J184" s="231">
        <f>ROUND(I184*H184,2)</f>
        <v>0</v>
      </c>
      <c r="K184" s="227" t="s">
        <v>176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460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460</v>
      </c>
      <c r="BM184" s="236" t="s">
        <v>1414</v>
      </c>
    </row>
    <row r="185" s="2" customFormat="1" ht="24.15" customHeight="1">
      <c r="A185" s="37"/>
      <c r="B185" s="38"/>
      <c r="C185" s="250" t="s">
        <v>359</v>
      </c>
      <c r="D185" s="250" t="s">
        <v>239</v>
      </c>
      <c r="E185" s="251" t="s">
        <v>1177</v>
      </c>
      <c r="F185" s="252" t="s">
        <v>1178</v>
      </c>
      <c r="G185" s="253" t="s">
        <v>279</v>
      </c>
      <c r="H185" s="254">
        <v>65.549999999999997</v>
      </c>
      <c r="I185" s="255"/>
      <c r="J185" s="256">
        <f>ROUND(I185*H185,2)</f>
        <v>0</v>
      </c>
      <c r="K185" s="252" t="s">
        <v>176</v>
      </c>
      <c r="L185" s="257"/>
      <c r="M185" s="258" t="s">
        <v>1</v>
      </c>
      <c r="N185" s="259" t="s">
        <v>41</v>
      </c>
      <c r="O185" s="90"/>
      <c r="P185" s="234">
        <f>O185*H185</f>
        <v>0</v>
      </c>
      <c r="Q185" s="234">
        <v>2.0000000000000002E-05</v>
      </c>
      <c r="R185" s="234">
        <f>Q185*H185</f>
        <v>0.0013110000000000001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886</v>
      </c>
      <c r="AT185" s="236" t="s">
        <v>239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886</v>
      </c>
      <c r="BM185" s="236" t="s">
        <v>1415</v>
      </c>
    </row>
    <row r="186" s="13" customFormat="1">
      <c r="A186" s="13"/>
      <c r="B186" s="238"/>
      <c r="C186" s="239"/>
      <c r="D186" s="240" t="s">
        <v>178</v>
      </c>
      <c r="E186" s="239"/>
      <c r="F186" s="242" t="s">
        <v>1416</v>
      </c>
      <c r="G186" s="239"/>
      <c r="H186" s="243">
        <v>65.549999999999997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178</v>
      </c>
      <c r="AU186" s="249" t="s">
        <v>84</v>
      </c>
      <c r="AV186" s="13" t="s">
        <v>84</v>
      </c>
      <c r="AW186" s="13" t="s">
        <v>4</v>
      </c>
      <c r="AX186" s="13" t="s">
        <v>80</v>
      </c>
      <c r="AY186" s="249" t="s">
        <v>170</v>
      </c>
    </row>
    <row r="187" s="2" customFormat="1" ht="37.8" customHeight="1">
      <c r="A187" s="37"/>
      <c r="B187" s="38"/>
      <c r="C187" s="225" t="s">
        <v>363</v>
      </c>
      <c r="D187" s="225" t="s">
        <v>172</v>
      </c>
      <c r="E187" s="226" t="s">
        <v>999</v>
      </c>
      <c r="F187" s="227" t="s">
        <v>1000</v>
      </c>
      <c r="G187" s="228" t="s">
        <v>279</v>
      </c>
      <c r="H187" s="229">
        <v>144</v>
      </c>
      <c r="I187" s="230"/>
      <c r="J187" s="231">
        <f>ROUND(I187*H187,2)</f>
        <v>0</v>
      </c>
      <c r="K187" s="227" t="s">
        <v>176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460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460</v>
      </c>
      <c r="BM187" s="236" t="s">
        <v>1001</v>
      </c>
    </row>
    <row r="188" s="13" customFormat="1">
      <c r="A188" s="13"/>
      <c r="B188" s="238"/>
      <c r="C188" s="239"/>
      <c r="D188" s="240" t="s">
        <v>178</v>
      </c>
      <c r="E188" s="241" t="s">
        <v>1</v>
      </c>
      <c r="F188" s="242" t="s">
        <v>1417</v>
      </c>
      <c r="G188" s="239"/>
      <c r="H188" s="243">
        <v>144</v>
      </c>
      <c r="I188" s="244"/>
      <c r="J188" s="239"/>
      <c r="K188" s="239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178</v>
      </c>
      <c r="AU188" s="249" t="s">
        <v>84</v>
      </c>
      <c r="AV188" s="13" t="s">
        <v>84</v>
      </c>
      <c r="AW188" s="13" t="s">
        <v>33</v>
      </c>
      <c r="AX188" s="13" t="s">
        <v>76</v>
      </c>
      <c r="AY188" s="249" t="s">
        <v>170</v>
      </c>
    </row>
    <row r="189" s="2" customFormat="1" ht="24.15" customHeight="1">
      <c r="A189" s="37"/>
      <c r="B189" s="38"/>
      <c r="C189" s="250" t="s">
        <v>367</v>
      </c>
      <c r="D189" s="250" t="s">
        <v>239</v>
      </c>
      <c r="E189" s="251" t="s">
        <v>1002</v>
      </c>
      <c r="F189" s="252" t="s">
        <v>1003</v>
      </c>
      <c r="G189" s="253" t="s">
        <v>279</v>
      </c>
      <c r="H189" s="254">
        <v>113.84999999999999</v>
      </c>
      <c r="I189" s="255"/>
      <c r="J189" s="256">
        <f>ROUND(I189*H189,2)</f>
        <v>0</v>
      </c>
      <c r="K189" s="252" t="s">
        <v>176</v>
      </c>
      <c r="L189" s="257"/>
      <c r="M189" s="258" t="s">
        <v>1</v>
      </c>
      <c r="N189" s="259" t="s">
        <v>41</v>
      </c>
      <c r="O189" s="90"/>
      <c r="P189" s="234">
        <f>O189*H189</f>
        <v>0</v>
      </c>
      <c r="Q189" s="234">
        <v>0.00012</v>
      </c>
      <c r="R189" s="234">
        <f>Q189*H189</f>
        <v>0.013661999999999999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886</v>
      </c>
      <c r="AT189" s="236" t="s">
        <v>239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886</v>
      </c>
      <c r="BM189" s="236" t="s">
        <v>1004</v>
      </c>
    </row>
    <row r="190" s="2" customFormat="1">
      <c r="A190" s="37"/>
      <c r="B190" s="38"/>
      <c r="C190" s="39"/>
      <c r="D190" s="240" t="s">
        <v>249</v>
      </c>
      <c r="E190" s="39"/>
      <c r="F190" s="260" t="s">
        <v>1005</v>
      </c>
      <c r="G190" s="39"/>
      <c r="H190" s="39"/>
      <c r="I190" s="261"/>
      <c r="J190" s="39"/>
      <c r="K190" s="39"/>
      <c r="L190" s="43"/>
      <c r="M190" s="262"/>
      <c r="N190" s="263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249</v>
      </c>
      <c r="AU190" s="16" t="s">
        <v>84</v>
      </c>
    </row>
    <row r="191" s="13" customFormat="1">
      <c r="A191" s="13"/>
      <c r="B191" s="238"/>
      <c r="C191" s="239"/>
      <c r="D191" s="240" t="s">
        <v>178</v>
      </c>
      <c r="E191" s="239"/>
      <c r="F191" s="242" t="s">
        <v>1418</v>
      </c>
      <c r="G191" s="239"/>
      <c r="H191" s="243">
        <v>113.84999999999999</v>
      </c>
      <c r="I191" s="244"/>
      <c r="J191" s="239"/>
      <c r="K191" s="239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178</v>
      </c>
      <c r="AU191" s="249" t="s">
        <v>84</v>
      </c>
      <c r="AV191" s="13" t="s">
        <v>84</v>
      </c>
      <c r="AW191" s="13" t="s">
        <v>4</v>
      </c>
      <c r="AX191" s="13" t="s">
        <v>80</v>
      </c>
      <c r="AY191" s="249" t="s">
        <v>170</v>
      </c>
    </row>
    <row r="192" s="2" customFormat="1" ht="24.15" customHeight="1">
      <c r="A192" s="37"/>
      <c r="B192" s="38"/>
      <c r="C192" s="250" t="s">
        <v>372</v>
      </c>
      <c r="D192" s="250" t="s">
        <v>239</v>
      </c>
      <c r="E192" s="251" t="s">
        <v>1419</v>
      </c>
      <c r="F192" s="252" t="s">
        <v>1420</v>
      </c>
      <c r="G192" s="253" t="s">
        <v>279</v>
      </c>
      <c r="H192" s="254">
        <v>51.75</v>
      </c>
      <c r="I192" s="255"/>
      <c r="J192" s="256">
        <f>ROUND(I192*H192,2)</f>
        <v>0</v>
      </c>
      <c r="K192" s="252" t="s">
        <v>176</v>
      </c>
      <c r="L192" s="257"/>
      <c r="M192" s="258" t="s">
        <v>1</v>
      </c>
      <c r="N192" s="259" t="s">
        <v>41</v>
      </c>
      <c r="O192" s="90"/>
      <c r="P192" s="234">
        <f>O192*H192</f>
        <v>0</v>
      </c>
      <c r="Q192" s="234">
        <v>0.00017000000000000001</v>
      </c>
      <c r="R192" s="234">
        <f>Q192*H192</f>
        <v>0.0087974999999999998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886</v>
      </c>
      <c r="AT192" s="236" t="s">
        <v>239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886</v>
      </c>
      <c r="BM192" s="236" t="s">
        <v>1421</v>
      </c>
    </row>
    <row r="193" s="13" customFormat="1">
      <c r="A193" s="13"/>
      <c r="B193" s="238"/>
      <c r="C193" s="239"/>
      <c r="D193" s="240" t="s">
        <v>178</v>
      </c>
      <c r="E193" s="239"/>
      <c r="F193" s="242" t="s">
        <v>1422</v>
      </c>
      <c r="G193" s="239"/>
      <c r="H193" s="243">
        <v>51.75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178</v>
      </c>
      <c r="AU193" s="249" t="s">
        <v>84</v>
      </c>
      <c r="AV193" s="13" t="s">
        <v>84</v>
      </c>
      <c r="AW193" s="13" t="s">
        <v>4</v>
      </c>
      <c r="AX193" s="13" t="s">
        <v>80</v>
      </c>
      <c r="AY193" s="249" t="s">
        <v>170</v>
      </c>
    </row>
    <row r="194" s="2" customFormat="1" ht="37.8" customHeight="1">
      <c r="A194" s="37"/>
      <c r="B194" s="38"/>
      <c r="C194" s="225" t="s">
        <v>376</v>
      </c>
      <c r="D194" s="225" t="s">
        <v>172</v>
      </c>
      <c r="E194" s="226" t="s">
        <v>1015</v>
      </c>
      <c r="F194" s="227" t="s">
        <v>1016</v>
      </c>
      <c r="G194" s="228" t="s">
        <v>279</v>
      </c>
      <c r="H194" s="229">
        <v>440</v>
      </c>
      <c r="I194" s="230"/>
      <c r="J194" s="231">
        <f>ROUND(I194*H194,2)</f>
        <v>0</v>
      </c>
      <c r="K194" s="227" t="s">
        <v>176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460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460</v>
      </c>
      <c r="BM194" s="236" t="s">
        <v>1017</v>
      </c>
    </row>
    <row r="195" s="2" customFormat="1" ht="24.15" customHeight="1">
      <c r="A195" s="37"/>
      <c r="B195" s="38"/>
      <c r="C195" s="250" t="s">
        <v>380</v>
      </c>
      <c r="D195" s="250" t="s">
        <v>239</v>
      </c>
      <c r="E195" s="251" t="s">
        <v>1018</v>
      </c>
      <c r="F195" s="252" t="s">
        <v>1019</v>
      </c>
      <c r="G195" s="253" t="s">
        <v>279</v>
      </c>
      <c r="H195" s="254">
        <v>506</v>
      </c>
      <c r="I195" s="255"/>
      <c r="J195" s="256">
        <f>ROUND(I195*H195,2)</f>
        <v>0</v>
      </c>
      <c r="K195" s="252" t="s">
        <v>176</v>
      </c>
      <c r="L195" s="257"/>
      <c r="M195" s="258" t="s">
        <v>1</v>
      </c>
      <c r="N195" s="259" t="s">
        <v>41</v>
      </c>
      <c r="O195" s="90"/>
      <c r="P195" s="234">
        <f>O195*H195</f>
        <v>0</v>
      </c>
      <c r="Q195" s="234">
        <v>0.00064000000000000005</v>
      </c>
      <c r="R195" s="234">
        <f>Q195*H195</f>
        <v>0.32384000000000002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886</v>
      </c>
      <c r="AT195" s="236" t="s">
        <v>239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886</v>
      </c>
      <c r="BM195" s="236" t="s">
        <v>1020</v>
      </c>
    </row>
    <row r="196" s="2" customFormat="1">
      <c r="A196" s="37"/>
      <c r="B196" s="38"/>
      <c r="C196" s="39"/>
      <c r="D196" s="240" t="s">
        <v>249</v>
      </c>
      <c r="E196" s="39"/>
      <c r="F196" s="260" t="s">
        <v>1021</v>
      </c>
      <c r="G196" s="39"/>
      <c r="H196" s="39"/>
      <c r="I196" s="261"/>
      <c r="J196" s="39"/>
      <c r="K196" s="39"/>
      <c r="L196" s="43"/>
      <c r="M196" s="262"/>
      <c r="N196" s="263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249</v>
      </c>
      <c r="AU196" s="16" t="s">
        <v>84</v>
      </c>
    </row>
    <row r="197" s="13" customFormat="1">
      <c r="A197" s="13"/>
      <c r="B197" s="238"/>
      <c r="C197" s="239"/>
      <c r="D197" s="240" t="s">
        <v>178</v>
      </c>
      <c r="E197" s="239"/>
      <c r="F197" s="242" t="s">
        <v>1423</v>
      </c>
      <c r="G197" s="239"/>
      <c r="H197" s="243">
        <v>506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178</v>
      </c>
      <c r="AU197" s="249" t="s">
        <v>84</v>
      </c>
      <c r="AV197" s="13" t="s">
        <v>84</v>
      </c>
      <c r="AW197" s="13" t="s">
        <v>4</v>
      </c>
      <c r="AX197" s="13" t="s">
        <v>80</v>
      </c>
      <c r="AY197" s="249" t="s">
        <v>170</v>
      </c>
    </row>
    <row r="198" s="2" customFormat="1" ht="37.8" customHeight="1">
      <c r="A198" s="37"/>
      <c r="B198" s="38"/>
      <c r="C198" s="225" t="s">
        <v>384</v>
      </c>
      <c r="D198" s="225" t="s">
        <v>172</v>
      </c>
      <c r="E198" s="226" t="s">
        <v>1424</v>
      </c>
      <c r="F198" s="227" t="s">
        <v>1425</v>
      </c>
      <c r="G198" s="228" t="s">
        <v>279</v>
      </c>
      <c r="H198" s="229">
        <v>107</v>
      </c>
      <c r="I198" s="230"/>
      <c r="J198" s="231">
        <f>ROUND(I198*H198,2)</f>
        <v>0</v>
      </c>
      <c r="K198" s="227" t="s">
        <v>176</v>
      </c>
      <c r="L198" s="43"/>
      <c r="M198" s="232" t="s">
        <v>1</v>
      </c>
      <c r="N198" s="233" t="s">
        <v>41</v>
      </c>
      <c r="O198" s="90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460</v>
      </c>
      <c r="AT198" s="236" t="s">
        <v>172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460</v>
      </c>
      <c r="BM198" s="236" t="s">
        <v>1426</v>
      </c>
    </row>
    <row r="199" s="2" customFormat="1" ht="24.15" customHeight="1">
      <c r="A199" s="37"/>
      <c r="B199" s="38"/>
      <c r="C199" s="250" t="s">
        <v>388</v>
      </c>
      <c r="D199" s="250" t="s">
        <v>239</v>
      </c>
      <c r="E199" s="251" t="s">
        <v>1427</v>
      </c>
      <c r="F199" s="252" t="s">
        <v>1428</v>
      </c>
      <c r="G199" s="253" t="s">
        <v>279</v>
      </c>
      <c r="H199" s="254">
        <v>123.05</v>
      </c>
      <c r="I199" s="255"/>
      <c r="J199" s="256">
        <f>ROUND(I199*H199,2)</f>
        <v>0</v>
      </c>
      <c r="K199" s="252" t="s">
        <v>176</v>
      </c>
      <c r="L199" s="257"/>
      <c r="M199" s="258" t="s">
        <v>1</v>
      </c>
      <c r="N199" s="259" t="s">
        <v>41</v>
      </c>
      <c r="O199" s="90"/>
      <c r="P199" s="234">
        <f>O199*H199</f>
        <v>0</v>
      </c>
      <c r="Q199" s="234">
        <v>0.00025000000000000001</v>
      </c>
      <c r="R199" s="234">
        <f>Q199*H199</f>
        <v>0.030762500000000002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886</v>
      </c>
      <c r="AT199" s="236" t="s">
        <v>239</v>
      </c>
      <c r="AU199" s="236" t="s">
        <v>84</v>
      </c>
      <c r="AY199" s="16" t="s">
        <v>170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80</v>
      </c>
      <c r="BK199" s="237">
        <f>ROUND(I199*H199,2)</f>
        <v>0</v>
      </c>
      <c r="BL199" s="16" t="s">
        <v>886</v>
      </c>
      <c r="BM199" s="236" t="s">
        <v>1429</v>
      </c>
    </row>
    <row r="200" s="13" customFormat="1">
      <c r="A200" s="13"/>
      <c r="B200" s="238"/>
      <c r="C200" s="239"/>
      <c r="D200" s="240" t="s">
        <v>178</v>
      </c>
      <c r="E200" s="239"/>
      <c r="F200" s="242" t="s">
        <v>1430</v>
      </c>
      <c r="G200" s="239"/>
      <c r="H200" s="243">
        <v>123.05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178</v>
      </c>
      <c r="AU200" s="249" t="s">
        <v>84</v>
      </c>
      <c r="AV200" s="13" t="s">
        <v>84</v>
      </c>
      <c r="AW200" s="13" t="s">
        <v>4</v>
      </c>
      <c r="AX200" s="13" t="s">
        <v>80</v>
      </c>
      <c r="AY200" s="249" t="s">
        <v>170</v>
      </c>
    </row>
    <row r="201" s="2" customFormat="1" ht="37.8" customHeight="1">
      <c r="A201" s="37"/>
      <c r="B201" s="38"/>
      <c r="C201" s="225" t="s">
        <v>393</v>
      </c>
      <c r="D201" s="225" t="s">
        <v>172</v>
      </c>
      <c r="E201" s="226" t="s">
        <v>1431</v>
      </c>
      <c r="F201" s="227" t="s">
        <v>1432</v>
      </c>
      <c r="G201" s="228" t="s">
        <v>279</v>
      </c>
      <c r="H201" s="229">
        <v>118</v>
      </c>
      <c r="I201" s="230"/>
      <c r="J201" s="231">
        <f>ROUND(I201*H201,2)</f>
        <v>0</v>
      </c>
      <c r="K201" s="227" t="s">
        <v>176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460</v>
      </c>
      <c r="AT201" s="236" t="s">
        <v>172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460</v>
      </c>
      <c r="BM201" s="236" t="s">
        <v>1433</v>
      </c>
    </row>
    <row r="202" s="2" customFormat="1" ht="24.15" customHeight="1">
      <c r="A202" s="37"/>
      <c r="B202" s="38"/>
      <c r="C202" s="250" t="s">
        <v>398</v>
      </c>
      <c r="D202" s="250" t="s">
        <v>239</v>
      </c>
      <c r="E202" s="251" t="s">
        <v>1434</v>
      </c>
      <c r="F202" s="252" t="s">
        <v>1435</v>
      </c>
      <c r="G202" s="253" t="s">
        <v>279</v>
      </c>
      <c r="H202" s="254">
        <v>135.69999999999999</v>
      </c>
      <c r="I202" s="255"/>
      <c r="J202" s="256">
        <f>ROUND(I202*H202,2)</f>
        <v>0</v>
      </c>
      <c r="K202" s="252" t="s">
        <v>176</v>
      </c>
      <c r="L202" s="257"/>
      <c r="M202" s="258" t="s">
        <v>1</v>
      </c>
      <c r="N202" s="259" t="s">
        <v>41</v>
      </c>
      <c r="O202" s="90"/>
      <c r="P202" s="234">
        <f>O202*H202</f>
        <v>0</v>
      </c>
      <c r="Q202" s="234">
        <v>0.00034000000000000002</v>
      </c>
      <c r="R202" s="234">
        <f>Q202*H202</f>
        <v>0.046137999999999998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886</v>
      </c>
      <c r="AT202" s="236" t="s">
        <v>239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886</v>
      </c>
      <c r="BM202" s="236" t="s">
        <v>1436</v>
      </c>
    </row>
    <row r="203" s="13" customFormat="1">
      <c r="A203" s="13"/>
      <c r="B203" s="238"/>
      <c r="C203" s="239"/>
      <c r="D203" s="240" t="s">
        <v>178</v>
      </c>
      <c r="E203" s="239"/>
      <c r="F203" s="242" t="s">
        <v>1437</v>
      </c>
      <c r="G203" s="239"/>
      <c r="H203" s="243">
        <v>135.69999999999999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178</v>
      </c>
      <c r="AU203" s="249" t="s">
        <v>84</v>
      </c>
      <c r="AV203" s="13" t="s">
        <v>84</v>
      </c>
      <c r="AW203" s="13" t="s">
        <v>4</v>
      </c>
      <c r="AX203" s="13" t="s">
        <v>80</v>
      </c>
      <c r="AY203" s="249" t="s">
        <v>170</v>
      </c>
    </row>
    <row r="204" s="2" customFormat="1" ht="37.8" customHeight="1">
      <c r="A204" s="37"/>
      <c r="B204" s="38"/>
      <c r="C204" s="225" t="s">
        <v>402</v>
      </c>
      <c r="D204" s="225" t="s">
        <v>172</v>
      </c>
      <c r="E204" s="226" t="s">
        <v>1438</v>
      </c>
      <c r="F204" s="227" t="s">
        <v>1439</v>
      </c>
      <c r="G204" s="228" t="s">
        <v>279</v>
      </c>
      <c r="H204" s="229">
        <v>118</v>
      </c>
      <c r="I204" s="230"/>
      <c r="J204" s="231">
        <f>ROUND(I204*H204,2)</f>
        <v>0</v>
      </c>
      <c r="K204" s="227" t="s">
        <v>176</v>
      </c>
      <c r="L204" s="43"/>
      <c r="M204" s="232" t="s">
        <v>1</v>
      </c>
      <c r="N204" s="233" t="s">
        <v>41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460</v>
      </c>
      <c r="AT204" s="236" t="s">
        <v>172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460</v>
      </c>
      <c r="BM204" s="236" t="s">
        <v>1440</v>
      </c>
    </row>
    <row r="205" s="2" customFormat="1" ht="24.15" customHeight="1">
      <c r="A205" s="37"/>
      <c r="B205" s="38"/>
      <c r="C205" s="250" t="s">
        <v>406</v>
      </c>
      <c r="D205" s="250" t="s">
        <v>239</v>
      </c>
      <c r="E205" s="251" t="s">
        <v>1441</v>
      </c>
      <c r="F205" s="252" t="s">
        <v>1442</v>
      </c>
      <c r="G205" s="253" t="s">
        <v>279</v>
      </c>
      <c r="H205" s="254">
        <v>135.69999999999999</v>
      </c>
      <c r="I205" s="255"/>
      <c r="J205" s="256">
        <f>ROUND(I205*H205,2)</f>
        <v>0</v>
      </c>
      <c r="K205" s="252" t="s">
        <v>176</v>
      </c>
      <c r="L205" s="257"/>
      <c r="M205" s="258" t="s">
        <v>1</v>
      </c>
      <c r="N205" s="259" t="s">
        <v>41</v>
      </c>
      <c r="O205" s="90"/>
      <c r="P205" s="234">
        <f>O205*H205</f>
        <v>0</v>
      </c>
      <c r="Q205" s="234">
        <v>0.00031</v>
      </c>
      <c r="R205" s="234">
        <f>Q205*H205</f>
        <v>0.042066999999999993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886</v>
      </c>
      <c r="AT205" s="236" t="s">
        <v>239</v>
      </c>
      <c r="AU205" s="236" t="s">
        <v>84</v>
      </c>
      <c r="AY205" s="16" t="s">
        <v>170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80</v>
      </c>
      <c r="BK205" s="237">
        <f>ROUND(I205*H205,2)</f>
        <v>0</v>
      </c>
      <c r="BL205" s="16" t="s">
        <v>886</v>
      </c>
      <c r="BM205" s="236" t="s">
        <v>1443</v>
      </c>
    </row>
    <row r="206" s="13" customFormat="1">
      <c r="A206" s="13"/>
      <c r="B206" s="238"/>
      <c r="C206" s="239"/>
      <c r="D206" s="240" t="s">
        <v>178</v>
      </c>
      <c r="E206" s="239"/>
      <c r="F206" s="242" t="s">
        <v>1437</v>
      </c>
      <c r="G206" s="239"/>
      <c r="H206" s="243">
        <v>135.69999999999999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178</v>
      </c>
      <c r="AU206" s="249" t="s">
        <v>84</v>
      </c>
      <c r="AV206" s="13" t="s">
        <v>84</v>
      </c>
      <c r="AW206" s="13" t="s">
        <v>4</v>
      </c>
      <c r="AX206" s="13" t="s">
        <v>80</v>
      </c>
      <c r="AY206" s="249" t="s">
        <v>170</v>
      </c>
    </row>
    <row r="207" s="2" customFormat="1" ht="37.8" customHeight="1">
      <c r="A207" s="37"/>
      <c r="B207" s="38"/>
      <c r="C207" s="225" t="s">
        <v>410</v>
      </c>
      <c r="D207" s="225" t="s">
        <v>172</v>
      </c>
      <c r="E207" s="226" t="s">
        <v>1444</v>
      </c>
      <c r="F207" s="227" t="s">
        <v>1445</v>
      </c>
      <c r="G207" s="228" t="s">
        <v>279</v>
      </c>
      <c r="H207" s="229">
        <v>68</v>
      </c>
      <c r="I207" s="230"/>
      <c r="J207" s="231">
        <f>ROUND(I207*H207,2)</f>
        <v>0</v>
      </c>
      <c r="K207" s="227" t="s">
        <v>176</v>
      </c>
      <c r="L207" s="43"/>
      <c r="M207" s="232" t="s">
        <v>1</v>
      </c>
      <c r="N207" s="233" t="s">
        <v>41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460</v>
      </c>
      <c r="AT207" s="236" t="s">
        <v>172</v>
      </c>
      <c r="AU207" s="236" t="s">
        <v>84</v>
      </c>
      <c r="AY207" s="16" t="s">
        <v>170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80</v>
      </c>
      <c r="BK207" s="237">
        <f>ROUND(I207*H207,2)</f>
        <v>0</v>
      </c>
      <c r="BL207" s="16" t="s">
        <v>460</v>
      </c>
      <c r="BM207" s="236" t="s">
        <v>1446</v>
      </c>
    </row>
    <row r="208" s="2" customFormat="1" ht="24.15" customHeight="1">
      <c r="A208" s="37"/>
      <c r="B208" s="38"/>
      <c r="C208" s="250" t="s">
        <v>414</v>
      </c>
      <c r="D208" s="250" t="s">
        <v>239</v>
      </c>
      <c r="E208" s="251" t="s">
        <v>1447</v>
      </c>
      <c r="F208" s="252" t="s">
        <v>1448</v>
      </c>
      <c r="G208" s="253" t="s">
        <v>279</v>
      </c>
      <c r="H208" s="254">
        <v>78.200000000000003</v>
      </c>
      <c r="I208" s="255"/>
      <c r="J208" s="256">
        <f>ROUND(I208*H208,2)</f>
        <v>0</v>
      </c>
      <c r="K208" s="252" t="s">
        <v>176</v>
      </c>
      <c r="L208" s="257"/>
      <c r="M208" s="258" t="s">
        <v>1</v>
      </c>
      <c r="N208" s="259" t="s">
        <v>41</v>
      </c>
      <c r="O208" s="90"/>
      <c r="P208" s="234">
        <f>O208*H208</f>
        <v>0</v>
      </c>
      <c r="Q208" s="234">
        <v>0.00063000000000000003</v>
      </c>
      <c r="R208" s="234">
        <f>Q208*H208</f>
        <v>0.049266000000000004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886</v>
      </c>
      <c r="AT208" s="236" t="s">
        <v>239</v>
      </c>
      <c r="AU208" s="236" t="s">
        <v>84</v>
      </c>
      <c r="AY208" s="16" t="s">
        <v>170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80</v>
      </c>
      <c r="BK208" s="237">
        <f>ROUND(I208*H208,2)</f>
        <v>0</v>
      </c>
      <c r="BL208" s="16" t="s">
        <v>886</v>
      </c>
      <c r="BM208" s="236" t="s">
        <v>1449</v>
      </c>
    </row>
    <row r="209" s="13" customFormat="1">
      <c r="A209" s="13"/>
      <c r="B209" s="238"/>
      <c r="C209" s="239"/>
      <c r="D209" s="240" t="s">
        <v>178</v>
      </c>
      <c r="E209" s="239"/>
      <c r="F209" s="242" t="s">
        <v>1450</v>
      </c>
      <c r="G209" s="239"/>
      <c r="H209" s="243">
        <v>78.200000000000003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178</v>
      </c>
      <c r="AU209" s="249" t="s">
        <v>84</v>
      </c>
      <c r="AV209" s="13" t="s">
        <v>84</v>
      </c>
      <c r="AW209" s="13" t="s">
        <v>4</v>
      </c>
      <c r="AX209" s="13" t="s">
        <v>80</v>
      </c>
      <c r="AY209" s="249" t="s">
        <v>170</v>
      </c>
    </row>
    <row r="210" s="2" customFormat="1" ht="21.75" customHeight="1">
      <c r="A210" s="37"/>
      <c r="B210" s="38"/>
      <c r="C210" s="225" t="s">
        <v>419</v>
      </c>
      <c r="D210" s="225" t="s">
        <v>172</v>
      </c>
      <c r="E210" s="226" t="s">
        <v>1023</v>
      </c>
      <c r="F210" s="227" t="s">
        <v>1024</v>
      </c>
      <c r="G210" s="228" t="s">
        <v>279</v>
      </c>
      <c r="H210" s="229">
        <v>256</v>
      </c>
      <c r="I210" s="230"/>
      <c r="J210" s="231">
        <f>ROUND(I210*H210,2)</f>
        <v>0</v>
      </c>
      <c r="K210" s="227" t="s">
        <v>1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460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460</v>
      </c>
      <c r="BM210" s="236" t="s">
        <v>1025</v>
      </c>
    </row>
    <row r="211" s="2" customFormat="1" ht="16.5" customHeight="1">
      <c r="A211" s="37"/>
      <c r="B211" s="38"/>
      <c r="C211" s="225" t="s">
        <v>424</v>
      </c>
      <c r="D211" s="225" t="s">
        <v>172</v>
      </c>
      <c r="E211" s="226" t="s">
        <v>1026</v>
      </c>
      <c r="F211" s="227" t="s">
        <v>1027</v>
      </c>
      <c r="G211" s="228" t="s">
        <v>542</v>
      </c>
      <c r="H211" s="229">
        <v>1</v>
      </c>
      <c r="I211" s="230"/>
      <c r="J211" s="231">
        <f>ROUND(I211*H211,2)</f>
        <v>0</v>
      </c>
      <c r="K211" s="227" t="s">
        <v>1</v>
      </c>
      <c r="L211" s="43"/>
      <c r="M211" s="232" t="s">
        <v>1</v>
      </c>
      <c r="N211" s="233" t="s">
        <v>41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460</v>
      </c>
      <c r="AT211" s="236" t="s">
        <v>172</v>
      </c>
      <c r="AU211" s="236" t="s">
        <v>84</v>
      </c>
      <c r="AY211" s="16" t="s">
        <v>170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80</v>
      </c>
      <c r="BK211" s="237">
        <f>ROUND(I211*H211,2)</f>
        <v>0</v>
      </c>
      <c r="BL211" s="16" t="s">
        <v>460</v>
      </c>
      <c r="BM211" s="236" t="s">
        <v>1028</v>
      </c>
    </row>
    <row r="212" s="2" customFormat="1" ht="16.5" customHeight="1">
      <c r="A212" s="37"/>
      <c r="B212" s="38"/>
      <c r="C212" s="250" t="s">
        <v>428</v>
      </c>
      <c r="D212" s="250" t="s">
        <v>239</v>
      </c>
      <c r="E212" s="251" t="s">
        <v>1029</v>
      </c>
      <c r="F212" s="252" t="s">
        <v>1030</v>
      </c>
      <c r="G212" s="253" t="s">
        <v>542</v>
      </c>
      <c r="H212" s="254">
        <v>1</v>
      </c>
      <c r="I212" s="255"/>
      <c r="J212" s="256">
        <f>ROUND(I212*H212,2)</f>
        <v>0</v>
      </c>
      <c r="K212" s="252" t="s">
        <v>1</v>
      </c>
      <c r="L212" s="257"/>
      <c r="M212" s="258" t="s">
        <v>1</v>
      </c>
      <c r="N212" s="259" t="s">
        <v>41</v>
      </c>
      <c r="O212" s="90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886</v>
      </c>
      <c r="AT212" s="236" t="s">
        <v>239</v>
      </c>
      <c r="AU212" s="236" t="s">
        <v>84</v>
      </c>
      <c r="AY212" s="16" t="s">
        <v>170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80</v>
      </c>
      <c r="BK212" s="237">
        <f>ROUND(I212*H212,2)</f>
        <v>0</v>
      </c>
      <c r="BL212" s="16" t="s">
        <v>886</v>
      </c>
      <c r="BM212" s="236" t="s">
        <v>1031</v>
      </c>
    </row>
    <row r="213" s="2" customFormat="1" ht="16.5" customHeight="1">
      <c r="A213" s="37"/>
      <c r="B213" s="38"/>
      <c r="C213" s="225" t="s">
        <v>432</v>
      </c>
      <c r="D213" s="225" t="s">
        <v>172</v>
      </c>
      <c r="E213" s="226" t="s">
        <v>1032</v>
      </c>
      <c r="F213" s="227" t="s">
        <v>1033</v>
      </c>
      <c r="G213" s="228" t="s">
        <v>1034</v>
      </c>
      <c r="H213" s="229">
        <v>1</v>
      </c>
      <c r="I213" s="230"/>
      <c r="J213" s="231">
        <f>ROUND(I213*H213,2)</f>
        <v>0</v>
      </c>
      <c r="K213" s="227" t="s">
        <v>1</v>
      </c>
      <c r="L213" s="43"/>
      <c r="M213" s="232" t="s">
        <v>1</v>
      </c>
      <c r="N213" s="233" t="s">
        <v>41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460</v>
      </c>
      <c r="AT213" s="236" t="s">
        <v>172</v>
      </c>
      <c r="AU213" s="236" t="s">
        <v>84</v>
      </c>
      <c r="AY213" s="16" t="s">
        <v>170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80</v>
      </c>
      <c r="BK213" s="237">
        <f>ROUND(I213*H213,2)</f>
        <v>0</v>
      </c>
      <c r="BL213" s="16" t="s">
        <v>460</v>
      </c>
      <c r="BM213" s="236" t="s">
        <v>1035</v>
      </c>
    </row>
    <row r="214" s="2" customFormat="1" ht="16.5" customHeight="1">
      <c r="A214" s="37"/>
      <c r="B214" s="38"/>
      <c r="C214" s="225" t="s">
        <v>436</v>
      </c>
      <c r="D214" s="225" t="s">
        <v>172</v>
      </c>
      <c r="E214" s="226" t="s">
        <v>1036</v>
      </c>
      <c r="F214" s="227" t="s">
        <v>1037</v>
      </c>
      <c r="G214" s="228" t="s">
        <v>542</v>
      </c>
      <c r="H214" s="229">
        <v>1</v>
      </c>
      <c r="I214" s="230"/>
      <c r="J214" s="231">
        <f>ROUND(I214*H214,2)</f>
        <v>0</v>
      </c>
      <c r="K214" s="227" t="s">
        <v>1</v>
      </c>
      <c r="L214" s="43"/>
      <c r="M214" s="232" t="s">
        <v>1</v>
      </c>
      <c r="N214" s="233" t="s">
        <v>41</v>
      </c>
      <c r="O214" s="90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460</v>
      </c>
      <c r="AT214" s="236" t="s">
        <v>172</v>
      </c>
      <c r="AU214" s="236" t="s">
        <v>84</v>
      </c>
      <c r="AY214" s="16" t="s">
        <v>170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80</v>
      </c>
      <c r="BK214" s="237">
        <f>ROUND(I214*H214,2)</f>
        <v>0</v>
      </c>
      <c r="BL214" s="16" t="s">
        <v>460</v>
      </c>
      <c r="BM214" s="236" t="s">
        <v>1038</v>
      </c>
    </row>
    <row r="215" s="2" customFormat="1" ht="24.15" customHeight="1">
      <c r="A215" s="37"/>
      <c r="B215" s="38"/>
      <c r="C215" s="225" t="s">
        <v>440</v>
      </c>
      <c r="D215" s="225" t="s">
        <v>172</v>
      </c>
      <c r="E215" s="226" t="s">
        <v>1451</v>
      </c>
      <c r="F215" s="227" t="s">
        <v>1452</v>
      </c>
      <c r="G215" s="228" t="s">
        <v>247</v>
      </c>
      <c r="H215" s="229">
        <v>1</v>
      </c>
      <c r="I215" s="230"/>
      <c r="J215" s="231">
        <f>ROUND(I215*H215,2)</f>
        <v>0</v>
      </c>
      <c r="K215" s="227" t="s">
        <v>176</v>
      </c>
      <c r="L215" s="43"/>
      <c r="M215" s="232" t="s">
        <v>1</v>
      </c>
      <c r="N215" s="233" t="s">
        <v>41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460</v>
      </c>
      <c r="AT215" s="236" t="s">
        <v>172</v>
      </c>
      <c r="AU215" s="236" t="s">
        <v>84</v>
      </c>
      <c r="AY215" s="16" t="s">
        <v>170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80</v>
      </c>
      <c r="BK215" s="237">
        <f>ROUND(I215*H215,2)</f>
        <v>0</v>
      </c>
      <c r="BL215" s="16" t="s">
        <v>460</v>
      </c>
      <c r="BM215" s="236" t="s">
        <v>1453</v>
      </c>
    </row>
    <row r="216" s="2" customFormat="1" ht="24.15" customHeight="1">
      <c r="A216" s="37"/>
      <c r="B216" s="38"/>
      <c r="C216" s="225" t="s">
        <v>444</v>
      </c>
      <c r="D216" s="225" t="s">
        <v>172</v>
      </c>
      <c r="E216" s="226" t="s">
        <v>1454</v>
      </c>
      <c r="F216" s="227" t="s">
        <v>1455</v>
      </c>
      <c r="G216" s="228" t="s">
        <v>247</v>
      </c>
      <c r="H216" s="229">
        <v>19</v>
      </c>
      <c r="I216" s="230"/>
      <c r="J216" s="231">
        <f>ROUND(I216*H216,2)</f>
        <v>0</v>
      </c>
      <c r="K216" s="227" t="s">
        <v>176</v>
      </c>
      <c r="L216" s="43"/>
      <c r="M216" s="232" t="s">
        <v>1</v>
      </c>
      <c r="N216" s="233" t="s">
        <v>41</v>
      </c>
      <c r="O216" s="90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460</v>
      </c>
      <c r="AT216" s="236" t="s">
        <v>172</v>
      </c>
      <c r="AU216" s="236" t="s">
        <v>84</v>
      </c>
      <c r="AY216" s="16" t="s">
        <v>170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80</v>
      </c>
      <c r="BK216" s="237">
        <f>ROUND(I216*H216,2)</f>
        <v>0</v>
      </c>
      <c r="BL216" s="16" t="s">
        <v>460</v>
      </c>
      <c r="BM216" s="236" t="s">
        <v>1456</v>
      </c>
    </row>
    <row r="217" s="2" customFormat="1" ht="24.15" customHeight="1">
      <c r="A217" s="37"/>
      <c r="B217" s="38"/>
      <c r="C217" s="225" t="s">
        <v>448</v>
      </c>
      <c r="D217" s="225" t="s">
        <v>172</v>
      </c>
      <c r="E217" s="226" t="s">
        <v>1042</v>
      </c>
      <c r="F217" s="227" t="s">
        <v>1043</v>
      </c>
      <c r="G217" s="228" t="s">
        <v>247</v>
      </c>
      <c r="H217" s="229">
        <v>6</v>
      </c>
      <c r="I217" s="230"/>
      <c r="J217" s="231">
        <f>ROUND(I217*H217,2)</f>
        <v>0</v>
      </c>
      <c r="K217" s="227" t="s">
        <v>176</v>
      </c>
      <c r="L217" s="43"/>
      <c r="M217" s="232" t="s">
        <v>1</v>
      </c>
      <c r="N217" s="233" t="s">
        <v>41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460</v>
      </c>
      <c r="AT217" s="236" t="s">
        <v>172</v>
      </c>
      <c r="AU217" s="236" t="s">
        <v>84</v>
      </c>
      <c r="AY217" s="16" t="s">
        <v>170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80</v>
      </c>
      <c r="BK217" s="237">
        <f>ROUND(I217*H217,2)</f>
        <v>0</v>
      </c>
      <c r="BL217" s="16" t="s">
        <v>460</v>
      </c>
      <c r="BM217" s="236" t="s">
        <v>1044</v>
      </c>
    </row>
    <row r="218" s="13" customFormat="1">
      <c r="A218" s="13"/>
      <c r="B218" s="238"/>
      <c r="C218" s="239"/>
      <c r="D218" s="240" t="s">
        <v>178</v>
      </c>
      <c r="E218" s="241" t="s">
        <v>1</v>
      </c>
      <c r="F218" s="242" t="s">
        <v>1457</v>
      </c>
      <c r="G218" s="239"/>
      <c r="H218" s="243">
        <v>6</v>
      </c>
      <c r="I218" s="244"/>
      <c r="J218" s="239"/>
      <c r="K218" s="239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178</v>
      </c>
      <c r="AU218" s="249" t="s">
        <v>84</v>
      </c>
      <c r="AV218" s="13" t="s">
        <v>84</v>
      </c>
      <c r="AW218" s="13" t="s">
        <v>33</v>
      </c>
      <c r="AX218" s="13" t="s">
        <v>76</v>
      </c>
      <c r="AY218" s="249" t="s">
        <v>170</v>
      </c>
    </row>
    <row r="219" s="2" customFormat="1" ht="21.75" customHeight="1">
      <c r="A219" s="37"/>
      <c r="B219" s="38"/>
      <c r="C219" s="225" t="s">
        <v>452</v>
      </c>
      <c r="D219" s="225" t="s">
        <v>172</v>
      </c>
      <c r="E219" s="226" t="s">
        <v>1458</v>
      </c>
      <c r="F219" s="227" t="s">
        <v>1459</v>
      </c>
      <c r="G219" s="228" t="s">
        <v>247</v>
      </c>
      <c r="H219" s="229">
        <v>12</v>
      </c>
      <c r="I219" s="230"/>
      <c r="J219" s="231">
        <f>ROUND(I219*H219,2)</f>
        <v>0</v>
      </c>
      <c r="K219" s="227" t="s">
        <v>176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460</v>
      </c>
      <c r="AT219" s="236" t="s">
        <v>172</v>
      </c>
      <c r="AU219" s="236" t="s">
        <v>84</v>
      </c>
      <c r="AY219" s="16" t="s">
        <v>170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80</v>
      </c>
      <c r="BK219" s="237">
        <f>ROUND(I219*H219,2)</f>
        <v>0</v>
      </c>
      <c r="BL219" s="16" t="s">
        <v>460</v>
      </c>
      <c r="BM219" s="236" t="s">
        <v>1460</v>
      </c>
    </row>
    <row r="220" s="2" customFormat="1" ht="24.15" customHeight="1">
      <c r="A220" s="37"/>
      <c r="B220" s="38"/>
      <c r="C220" s="225" t="s">
        <v>456</v>
      </c>
      <c r="D220" s="225" t="s">
        <v>172</v>
      </c>
      <c r="E220" s="226" t="s">
        <v>1045</v>
      </c>
      <c r="F220" s="227" t="s">
        <v>1046</v>
      </c>
      <c r="G220" s="228" t="s">
        <v>247</v>
      </c>
      <c r="H220" s="229">
        <v>5</v>
      </c>
      <c r="I220" s="230"/>
      <c r="J220" s="231">
        <f>ROUND(I220*H220,2)</f>
        <v>0</v>
      </c>
      <c r="K220" s="227" t="s">
        <v>176</v>
      </c>
      <c r="L220" s="43"/>
      <c r="M220" s="232" t="s">
        <v>1</v>
      </c>
      <c r="N220" s="233" t="s">
        <v>41</v>
      </c>
      <c r="O220" s="90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6" t="s">
        <v>460</v>
      </c>
      <c r="AT220" s="236" t="s">
        <v>172</v>
      </c>
      <c r="AU220" s="236" t="s">
        <v>84</v>
      </c>
      <c r="AY220" s="16" t="s">
        <v>170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6" t="s">
        <v>80</v>
      </c>
      <c r="BK220" s="237">
        <f>ROUND(I220*H220,2)</f>
        <v>0</v>
      </c>
      <c r="BL220" s="16" t="s">
        <v>460</v>
      </c>
      <c r="BM220" s="236" t="s">
        <v>1047</v>
      </c>
    </row>
    <row r="221" s="13" customFormat="1">
      <c r="A221" s="13"/>
      <c r="B221" s="238"/>
      <c r="C221" s="239"/>
      <c r="D221" s="240" t="s">
        <v>178</v>
      </c>
      <c r="E221" s="241" t="s">
        <v>1</v>
      </c>
      <c r="F221" s="242" t="s">
        <v>1461</v>
      </c>
      <c r="G221" s="239"/>
      <c r="H221" s="243">
        <v>5</v>
      </c>
      <c r="I221" s="244"/>
      <c r="J221" s="239"/>
      <c r="K221" s="239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178</v>
      </c>
      <c r="AU221" s="249" t="s">
        <v>84</v>
      </c>
      <c r="AV221" s="13" t="s">
        <v>84</v>
      </c>
      <c r="AW221" s="13" t="s">
        <v>33</v>
      </c>
      <c r="AX221" s="13" t="s">
        <v>76</v>
      </c>
      <c r="AY221" s="249" t="s">
        <v>170</v>
      </c>
    </row>
    <row r="222" s="2" customFormat="1" ht="24.15" customHeight="1">
      <c r="A222" s="37"/>
      <c r="B222" s="38"/>
      <c r="C222" s="225" t="s">
        <v>460</v>
      </c>
      <c r="D222" s="225" t="s">
        <v>172</v>
      </c>
      <c r="E222" s="226" t="s">
        <v>1462</v>
      </c>
      <c r="F222" s="227" t="s">
        <v>1463</v>
      </c>
      <c r="G222" s="228" t="s">
        <v>247</v>
      </c>
      <c r="H222" s="229">
        <v>4</v>
      </c>
      <c r="I222" s="230"/>
      <c r="J222" s="231">
        <f>ROUND(I222*H222,2)</f>
        <v>0</v>
      </c>
      <c r="K222" s="227" t="s">
        <v>176</v>
      </c>
      <c r="L222" s="43"/>
      <c r="M222" s="232" t="s">
        <v>1</v>
      </c>
      <c r="N222" s="233" t="s">
        <v>41</v>
      </c>
      <c r="O222" s="90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460</v>
      </c>
      <c r="AT222" s="236" t="s">
        <v>172</v>
      </c>
      <c r="AU222" s="236" t="s">
        <v>84</v>
      </c>
      <c r="AY222" s="16" t="s">
        <v>170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80</v>
      </c>
      <c r="BK222" s="237">
        <f>ROUND(I222*H222,2)</f>
        <v>0</v>
      </c>
      <c r="BL222" s="16" t="s">
        <v>460</v>
      </c>
      <c r="BM222" s="236" t="s">
        <v>1464</v>
      </c>
    </row>
    <row r="223" s="2" customFormat="1" ht="16.5" customHeight="1">
      <c r="A223" s="37"/>
      <c r="B223" s="38"/>
      <c r="C223" s="225" t="s">
        <v>464</v>
      </c>
      <c r="D223" s="225" t="s">
        <v>172</v>
      </c>
      <c r="E223" s="226" t="s">
        <v>1267</v>
      </c>
      <c r="F223" s="227" t="s">
        <v>1159</v>
      </c>
      <c r="G223" s="228" t="s">
        <v>279</v>
      </c>
      <c r="H223" s="229">
        <v>4</v>
      </c>
      <c r="I223" s="230"/>
      <c r="J223" s="231">
        <f>ROUND(I223*H223,2)</f>
        <v>0</v>
      </c>
      <c r="K223" s="227" t="s">
        <v>1</v>
      </c>
      <c r="L223" s="43"/>
      <c r="M223" s="232" t="s">
        <v>1</v>
      </c>
      <c r="N223" s="233" t="s">
        <v>41</v>
      </c>
      <c r="O223" s="90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460</v>
      </c>
      <c r="AT223" s="236" t="s">
        <v>172</v>
      </c>
      <c r="AU223" s="236" t="s">
        <v>84</v>
      </c>
      <c r="AY223" s="16" t="s">
        <v>170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80</v>
      </c>
      <c r="BK223" s="237">
        <f>ROUND(I223*H223,2)</f>
        <v>0</v>
      </c>
      <c r="BL223" s="16" t="s">
        <v>460</v>
      </c>
      <c r="BM223" s="236" t="s">
        <v>1160</v>
      </c>
    </row>
    <row r="224" s="2" customFormat="1" ht="16.5" customHeight="1">
      <c r="A224" s="37"/>
      <c r="B224" s="38"/>
      <c r="C224" s="225" t="s">
        <v>468</v>
      </c>
      <c r="D224" s="225" t="s">
        <v>172</v>
      </c>
      <c r="E224" s="226" t="s">
        <v>1465</v>
      </c>
      <c r="F224" s="227" t="s">
        <v>1162</v>
      </c>
      <c r="G224" s="228" t="s">
        <v>279</v>
      </c>
      <c r="H224" s="229">
        <v>1</v>
      </c>
      <c r="I224" s="230"/>
      <c r="J224" s="231">
        <f>ROUND(I224*H224,2)</f>
        <v>0</v>
      </c>
      <c r="K224" s="227" t="s">
        <v>1</v>
      </c>
      <c r="L224" s="43"/>
      <c r="M224" s="232" t="s">
        <v>1</v>
      </c>
      <c r="N224" s="233" t="s">
        <v>41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460</v>
      </c>
      <c r="AT224" s="236" t="s">
        <v>172</v>
      </c>
      <c r="AU224" s="236" t="s">
        <v>84</v>
      </c>
      <c r="AY224" s="16" t="s">
        <v>170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80</v>
      </c>
      <c r="BK224" s="237">
        <f>ROUND(I224*H224,2)</f>
        <v>0</v>
      </c>
      <c r="BL224" s="16" t="s">
        <v>460</v>
      </c>
      <c r="BM224" s="236" t="s">
        <v>1163</v>
      </c>
    </row>
    <row r="225" s="2" customFormat="1" ht="16.5" customHeight="1">
      <c r="A225" s="37"/>
      <c r="B225" s="38"/>
      <c r="C225" s="225" t="s">
        <v>472</v>
      </c>
      <c r="D225" s="225" t="s">
        <v>172</v>
      </c>
      <c r="E225" s="226" t="s">
        <v>1292</v>
      </c>
      <c r="F225" s="227" t="s">
        <v>1293</v>
      </c>
      <c r="G225" s="228" t="s">
        <v>279</v>
      </c>
      <c r="H225" s="229">
        <v>4</v>
      </c>
      <c r="I225" s="230"/>
      <c r="J225" s="231">
        <f>ROUND(I225*H225,2)</f>
        <v>0</v>
      </c>
      <c r="K225" s="227" t="s">
        <v>1</v>
      </c>
      <c r="L225" s="43"/>
      <c r="M225" s="232" t="s">
        <v>1</v>
      </c>
      <c r="N225" s="233" t="s">
        <v>41</v>
      </c>
      <c r="O225" s="90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460</v>
      </c>
      <c r="AT225" s="236" t="s">
        <v>172</v>
      </c>
      <c r="AU225" s="236" t="s">
        <v>84</v>
      </c>
      <c r="AY225" s="16" t="s">
        <v>170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80</v>
      </c>
      <c r="BK225" s="237">
        <f>ROUND(I225*H225,2)</f>
        <v>0</v>
      </c>
      <c r="BL225" s="16" t="s">
        <v>460</v>
      </c>
      <c r="BM225" s="236" t="s">
        <v>1466</v>
      </c>
    </row>
    <row r="226" s="2" customFormat="1" ht="16.5" customHeight="1">
      <c r="A226" s="37"/>
      <c r="B226" s="38"/>
      <c r="C226" s="225" t="s">
        <v>476</v>
      </c>
      <c r="D226" s="225" t="s">
        <v>172</v>
      </c>
      <c r="E226" s="226" t="s">
        <v>1467</v>
      </c>
      <c r="F226" s="227" t="s">
        <v>1468</v>
      </c>
      <c r="G226" s="228" t="s">
        <v>279</v>
      </c>
      <c r="H226" s="229">
        <v>6</v>
      </c>
      <c r="I226" s="230"/>
      <c r="J226" s="231">
        <f>ROUND(I226*H226,2)</f>
        <v>0</v>
      </c>
      <c r="K226" s="227" t="s">
        <v>1</v>
      </c>
      <c r="L226" s="43"/>
      <c r="M226" s="232" t="s">
        <v>1</v>
      </c>
      <c r="N226" s="233" t="s">
        <v>41</v>
      </c>
      <c r="O226" s="90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460</v>
      </c>
      <c r="AT226" s="236" t="s">
        <v>172</v>
      </c>
      <c r="AU226" s="236" t="s">
        <v>84</v>
      </c>
      <c r="AY226" s="16" t="s">
        <v>170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80</v>
      </c>
      <c r="BK226" s="237">
        <f>ROUND(I226*H226,2)</f>
        <v>0</v>
      </c>
      <c r="BL226" s="16" t="s">
        <v>460</v>
      </c>
      <c r="BM226" s="236" t="s">
        <v>1469</v>
      </c>
    </row>
    <row r="227" s="2" customFormat="1" ht="21.75" customHeight="1">
      <c r="A227" s="37"/>
      <c r="B227" s="38"/>
      <c r="C227" s="225" t="s">
        <v>480</v>
      </c>
      <c r="D227" s="225" t="s">
        <v>172</v>
      </c>
      <c r="E227" s="226" t="s">
        <v>1470</v>
      </c>
      <c r="F227" s="227" t="s">
        <v>1471</v>
      </c>
      <c r="G227" s="228" t="s">
        <v>247</v>
      </c>
      <c r="H227" s="229">
        <v>3</v>
      </c>
      <c r="I227" s="230"/>
      <c r="J227" s="231">
        <f>ROUND(I227*H227,2)</f>
        <v>0</v>
      </c>
      <c r="K227" s="227" t="s">
        <v>1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460</v>
      </c>
      <c r="AT227" s="236" t="s">
        <v>172</v>
      </c>
      <c r="AU227" s="236" t="s">
        <v>84</v>
      </c>
      <c r="AY227" s="16" t="s">
        <v>170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460</v>
      </c>
      <c r="BM227" s="236" t="s">
        <v>1472</v>
      </c>
    </row>
    <row r="228" s="2" customFormat="1" ht="16.5" customHeight="1">
      <c r="A228" s="37"/>
      <c r="B228" s="38"/>
      <c r="C228" s="225" t="s">
        <v>484</v>
      </c>
      <c r="D228" s="225" t="s">
        <v>172</v>
      </c>
      <c r="E228" s="226" t="s">
        <v>1473</v>
      </c>
      <c r="F228" s="227" t="s">
        <v>1474</v>
      </c>
      <c r="G228" s="228" t="s">
        <v>247</v>
      </c>
      <c r="H228" s="229">
        <v>4</v>
      </c>
      <c r="I228" s="230"/>
      <c r="J228" s="231">
        <f>ROUND(I228*H228,2)</f>
        <v>0</v>
      </c>
      <c r="K228" s="227" t="s">
        <v>1</v>
      </c>
      <c r="L228" s="43"/>
      <c r="M228" s="232" t="s">
        <v>1</v>
      </c>
      <c r="N228" s="233" t="s">
        <v>41</v>
      </c>
      <c r="O228" s="90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460</v>
      </c>
      <c r="AT228" s="236" t="s">
        <v>172</v>
      </c>
      <c r="AU228" s="236" t="s">
        <v>84</v>
      </c>
      <c r="AY228" s="16" t="s">
        <v>170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80</v>
      </c>
      <c r="BK228" s="237">
        <f>ROUND(I228*H228,2)</f>
        <v>0</v>
      </c>
      <c r="BL228" s="16" t="s">
        <v>460</v>
      </c>
      <c r="BM228" s="236" t="s">
        <v>1475</v>
      </c>
    </row>
    <row r="229" s="12" customFormat="1" ht="22.8" customHeight="1">
      <c r="A229" s="12"/>
      <c r="B229" s="209"/>
      <c r="C229" s="210"/>
      <c r="D229" s="211" t="s">
        <v>75</v>
      </c>
      <c r="E229" s="223" t="s">
        <v>1057</v>
      </c>
      <c r="F229" s="223" t="s">
        <v>1058</v>
      </c>
      <c r="G229" s="210"/>
      <c r="H229" s="210"/>
      <c r="I229" s="213"/>
      <c r="J229" s="224">
        <f>BK229</f>
        <v>0</v>
      </c>
      <c r="K229" s="210"/>
      <c r="L229" s="215"/>
      <c r="M229" s="216"/>
      <c r="N229" s="217"/>
      <c r="O229" s="217"/>
      <c r="P229" s="218">
        <f>SUM(P230:P277)</f>
        <v>0</v>
      </c>
      <c r="Q229" s="217"/>
      <c r="R229" s="218">
        <f>SUM(R230:R277)</f>
        <v>0.31357990000000002</v>
      </c>
      <c r="S229" s="217"/>
      <c r="T229" s="219">
        <f>SUM(T230:T277)</f>
        <v>3.7200000000000002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0" t="s">
        <v>116</v>
      </c>
      <c r="AT229" s="221" t="s">
        <v>75</v>
      </c>
      <c r="AU229" s="221" t="s">
        <v>80</v>
      </c>
      <c r="AY229" s="220" t="s">
        <v>170</v>
      </c>
      <c r="BK229" s="222">
        <f>SUM(BK230:BK277)</f>
        <v>0</v>
      </c>
    </row>
    <row r="230" s="2" customFormat="1" ht="24.15" customHeight="1">
      <c r="A230" s="37"/>
      <c r="B230" s="38"/>
      <c r="C230" s="225" t="s">
        <v>488</v>
      </c>
      <c r="D230" s="225" t="s">
        <v>172</v>
      </c>
      <c r="E230" s="226" t="s">
        <v>1059</v>
      </c>
      <c r="F230" s="227" t="s">
        <v>1060</v>
      </c>
      <c r="G230" s="228" t="s">
        <v>1061</v>
      </c>
      <c r="H230" s="229">
        <v>0.34499999999999997</v>
      </c>
      <c r="I230" s="230"/>
      <c r="J230" s="231">
        <f>ROUND(I230*H230,2)</f>
        <v>0</v>
      </c>
      <c r="K230" s="227" t="s">
        <v>176</v>
      </c>
      <c r="L230" s="43"/>
      <c r="M230" s="232" t="s">
        <v>1</v>
      </c>
      <c r="N230" s="233" t="s">
        <v>41</v>
      </c>
      <c r="O230" s="90"/>
      <c r="P230" s="234">
        <f>O230*H230</f>
        <v>0</v>
      </c>
      <c r="Q230" s="234">
        <v>0.0088000000000000005</v>
      </c>
      <c r="R230" s="234">
        <f>Q230*H230</f>
        <v>0.0030360000000000001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460</v>
      </c>
      <c r="AT230" s="236" t="s">
        <v>172</v>
      </c>
      <c r="AU230" s="236" t="s">
        <v>84</v>
      </c>
      <c r="AY230" s="16" t="s">
        <v>170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80</v>
      </c>
      <c r="BK230" s="237">
        <f>ROUND(I230*H230,2)</f>
        <v>0</v>
      </c>
      <c r="BL230" s="16" t="s">
        <v>460</v>
      </c>
      <c r="BM230" s="236" t="s">
        <v>1062</v>
      </c>
    </row>
    <row r="231" s="2" customFormat="1" ht="16.5" customHeight="1">
      <c r="A231" s="37"/>
      <c r="B231" s="38"/>
      <c r="C231" s="225" t="s">
        <v>492</v>
      </c>
      <c r="D231" s="225" t="s">
        <v>172</v>
      </c>
      <c r="E231" s="226" t="s">
        <v>1063</v>
      </c>
      <c r="F231" s="227" t="s">
        <v>1064</v>
      </c>
      <c r="G231" s="228" t="s">
        <v>247</v>
      </c>
      <c r="H231" s="229">
        <v>13</v>
      </c>
      <c r="I231" s="230"/>
      <c r="J231" s="231">
        <f>ROUND(I231*H231,2)</f>
        <v>0</v>
      </c>
      <c r="K231" s="227" t="s">
        <v>1</v>
      </c>
      <c r="L231" s="43"/>
      <c r="M231" s="232" t="s">
        <v>1</v>
      </c>
      <c r="N231" s="233" t="s">
        <v>41</v>
      </c>
      <c r="O231" s="90"/>
      <c r="P231" s="234">
        <f>O231*H231</f>
        <v>0</v>
      </c>
      <c r="Q231" s="234">
        <v>0.0088000000000000005</v>
      </c>
      <c r="R231" s="234">
        <f>Q231*H231</f>
        <v>0.1144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460</v>
      </c>
      <c r="AT231" s="236" t="s">
        <v>172</v>
      </c>
      <c r="AU231" s="236" t="s">
        <v>84</v>
      </c>
      <c r="AY231" s="16" t="s">
        <v>170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80</v>
      </c>
      <c r="BK231" s="237">
        <f>ROUND(I231*H231,2)</f>
        <v>0</v>
      </c>
      <c r="BL231" s="16" t="s">
        <v>460</v>
      </c>
      <c r="BM231" s="236" t="s">
        <v>1065</v>
      </c>
    </row>
    <row r="232" s="2" customFormat="1" ht="16.5" customHeight="1">
      <c r="A232" s="37"/>
      <c r="B232" s="38"/>
      <c r="C232" s="225" t="s">
        <v>496</v>
      </c>
      <c r="D232" s="225" t="s">
        <v>172</v>
      </c>
      <c r="E232" s="226" t="s">
        <v>1066</v>
      </c>
      <c r="F232" s="227" t="s">
        <v>1067</v>
      </c>
      <c r="G232" s="228" t="s">
        <v>247</v>
      </c>
      <c r="H232" s="229">
        <v>1</v>
      </c>
      <c r="I232" s="230"/>
      <c r="J232" s="231">
        <f>ROUND(I232*H232,2)</f>
        <v>0</v>
      </c>
      <c r="K232" s="227" t="s">
        <v>1</v>
      </c>
      <c r="L232" s="43"/>
      <c r="M232" s="232" t="s">
        <v>1</v>
      </c>
      <c r="N232" s="233" t="s">
        <v>41</v>
      </c>
      <c r="O232" s="90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460</v>
      </c>
      <c r="AT232" s="236" t="s">
        <v>172</v>
      </c>
      <c r="AU232" s="236" t="s">
        <v>84</v>
      </c>
      <c r="AY232" s="16" t="s">
        <v>170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460</v>
      </c>
      <c r="BM232" s="236" t="s">
        <v>1068</v>
      </c>
    </row>
    <row r="233" s="2" customFormat="1" ht="24.15" customHeight="1">
      <c r="A233" s="37"/>
      <c r="B233" s="38"/>
      <c r="C233" s="225" t="s">
        <v>501</v>
      </c>
      <c r="D233" s="225" t="s">
        <v>172</v>
      </c>
      <c r="E233" s="226" t="s">
        <v>1069</v>
      </c>
      <c r="F233" s="227" t="s">
        <v>1070</v>
      </c>
      <c r="G233" s="228" t="s">
        <v>195</v>
      </c>
      <c r="H233" s="229">
        <v>2</v>
      </c>
      <c r="I233" s="230"/>
      <c r="J233" s="231">
        <f>ROUND(I233*H233,2)</f>
        <v>0</v>
      </c>
      <c r="K233" s="227" t="s">
        <v>176</v>
      </c>
      <c r="L233" s="43"/>
      <c r="M233" s="232" t="s">
        <v>1</v>
      </c>
      <c r="N233" s="233" t="s">
        <v>41</v>
      </c>
      <c r="O233" s="90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460</v>
      </c>
      <c r="AT233" s="236" t="s">
        <v>172</v>
      </c>
      <c r="AU233" s="236" t="s">
        <v>84</v>
      </c>
      <c r="AY233" s="16" t="s">
        <v>170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80</v>
      </c>
      <c r="BK233" s="237">
        <f>ROUND(I233*H233,2)</f>
        <v>0</v>
      </c>
      <c r="BL233" s="16" t="s">
        <v>460</v>
      </c>
      <c r="BM233" s="236" t="s">
        <v>1071</v>
      </c>
    </row>
    <row r="234" s="2" customFormat="1" ht="24.15" customHeight="1">
      <c r="A234" s="37"/>
      <c r="B234" s="38"/>
      <c r="C234" s="225" t="s">
        <v>505</v>
      </c>
      <c r="D234" s="225" t="s">
        <v>172</v>
      </c>
      <c r="E234" s="226" t="s">
        <v>1476</v>
      </c>
      <c r="F234" s="227" t="s">
        <v>1477</v>
      </c>
      <c r="G234" s="228" t="s">
        <v>279</v>
      </c>
      <c r="H234" s="229">
        <v>137</v>
      </c>
      <c r="I234" s="230"/>
      <c r="J234" s="231">
        <f>ROUND(I234*H234,2)</f>
        <v>0</v>
      </c>
      <c r="K234" s="227" t="s">
        <v>176</v>
      </c>
      <c r="L234" s="43"/>
      <c r="M234" s="232" t="s">
        <v>1</v>
      </c>
      <c r="N234" s="233" t="s">
        <v>41</v>
      </c>
      <c r="O234" s="90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460</v>
      </c>
      <c r="AT234" s="236" t="s">
        <v>172</v>
      </c>
      <c r="AU234" s="236" t="s">
        <v>84</v>
      </c>
      <c r="AY234" s="16" t="s">
        <v>170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80</v>
      </c>
      <c r="BK234" s="237">
        <f>ROUND(I234*H234,2)</f>
        <v>0</v>
      </c>
      <c r="BL234" s="16" t="s">
        <v>460</v>
      </c>
      <c r="BM234" s="236" t="s">
        <v>1478</v>
      </c>
    </row>
    <row r="235" s="13" customFormat="1">
      <c r="A235" s="13"/>
      <c r="B235" s="238"/>
      <c r="C235" s="239"/>
      <c r="D235" s="240" t="s">
        <v>178</v>
      </c>
      <c r="E235" s="241" t="s">
        <v>1</v>
      </c>
      <c r="F235" s="242" t="s">
        <v>1479</v>
      </c>
      <c r="G235" s="239"/>
      <c r="H235" s="243">
        <v>137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178</v>
      </c>
      <c r="AU235" s="249" t="s">
        <v>84</v>
      </c>
      <c r="AV235" s="13" t="s">
        <v>84</v>
      </c>
      <c r="AW235" s="13" t="s">
        <v>33</v>
      </c>
      <c r="AX235" s="13" t="s">
        <v>76</v>
      </c>
      <c r="AY235" s="249" t="s">
        <v>170</v>
      </c>
    </row>
    <row r="236" s="2" customFormat="1" ht="24.15" customHeight="1">
      <c r="A236" s="37"/>
      <c r="B236" s="38"/>
      <c r="C236" s="225" t="s">
        <v>509</v>
      </c>
      <c r="D236" s="225" t="s">
        <v>172</v>
      </c>
      <c r="E236" s="226" t="s">
        <v>1073</v>
      </c>
      <c r="F236" s="227" t="s">
        <v>1074</v>
      </c>
      <c r="G236" s="228" t="s">
        <v>279</v>
      </c>
      <c r="H236" s="229">
        <v>119</v>
      </c>
      <c r="I236" s="230"/>
      <c r="J236" s="231">
        <f>ROUND(I236*H236,2)</f>
        <v>0</v>
      </c>
      <c r="K236" s="227" t="s">
        <v>176</v>
      </c>
      <c r="L236" s="43"/>
      <c r="M236" s="232" t="s">
        <v>1</v>
      </c>
      <c r="N236" s="233" t="s">
        <v>41</v>
      </c>
      <c r="O236" s="90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460</v>
      </c>
      <c r="AT236" s="236" t="s">
        <v>172</v>
      </c>
      <c r="AU236" s="236" t="s">
        <v>84</v>
      </c>
      <c r="AY236" s="16" t="s">
        <v>170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80</v>
      </c>
      <c r="BK236" s="237">
        <f>ROUND(I236*H236,2)</f>
        <v>0</v>
      </c>
      <c r="BL236" s="16" t="s">
        <v>460</v>
      </c>
      <c r="BM236" s="236" t="s">
        <v>1075</v>
      </c>
    </row>
    <row r="237" s="2" customFormat="1" ht="24.15" customHeight="1">
      <c r="A237" s="37"/>
      <c r="B237" s="38"/>
      <c r="C237" s="225" t="s">
        <v>515</v>
      </c>
      <c r="D237" s="225" t="s">
        <v>172</v>
      </c>
      <c r="E237" s="226" t="s">
        <v>1080</v>
      </c>
      <c r="F237" s="227" t="s">
        <v>1081</v>
      </c>
      <c r="G237" s="228" t="s">
        <v>279</v>
      </c>
      <c r="H237" s="229">
        <v>98</v>
      </c>
      <c r="I237" s="230"/>
      <c r="J237" s="231">
        <f>ROUND(I237*H237,2)</f>
        <v>0</v>
      </c>
      <c r="K237" s="227" t="s">
        <v>176</v>
      </c>
      <c r="L237" s="43"/>
      <c r="M237" s="232" t="s">
        <v>1</v>
      </c>
      <c r="N237" s="233" t="s">
        <v>41</v>
      </c>
      <c r="O237" s="90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460</v>
      </c>
      <c r="AT237" s="236" t="s">
        <v>172</v>
      </c>
      <c r="AU237" s="236" t="s">
        <v>84</v>
      </c>
      <c r="AY237" s="16" t="s">
        <v>170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80</v>
      </c>
      <c r="BK237" s="237">
        <f>ROUND(I237*H237,2)</f>
        <v>0</v>
      </c>
      <c r="BL237" s="16" t="s">
        <v>460</v>
      </c>
      <c r="BM237" s="236" t="s">
        <v>1082</v>
      </c>
    </row>
    <row r="238" s="2" customFormat="1" ht="37.8" customHeight="1">
      <c r="A238" s="37"/>
      <c r="B238" s="38"/>
      <c r="C238" s="225" t="s">
        <v>524</v>
      </c>
      <c r="D238" s="225" t="s">
        <v>172</v>
      </c>
      <c r="E238" s="226" t="s">
        <v>1083</v>
      </c>
      <c r="F238" s="227" t="s">
        <v>1084</v>
      </c>
      <c r="G238" s="228" t="s">
        <v>175</v>
      </c>
      <c r="H238" s="229">
        <v>43.049999999999997</v>
      </c>
      <c r="I238" s="230"/>
      <c r="J238" s="231">
        <f>ROUND(I238*H238,2)</f>
        <v>0</v>
      </c>
      <c r="K238" s="227" t="s">
        <v>176</v>
      </c>
      <c r="L238" s="43"/>
      <c r="M238" s="232" t="s">
        <v>1</v>
      </c>
      <c r="N238" s="233" t="s">
        <v>41</v>
      </c>
      <c r="O238" s="90"/>
      <c r="P238" s="234">
        <f>O238*H238</f>
        <v>0</v>
      </c>
      <c r="Q238" s="234">
        <v>0</v>
      </c>
      <c r="R238" s="234">
        <f>Q238*H238</f>
        <v>0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460</v>
      </c>
      <c r="AT238" s="236" t="s">
        <v>172</v>
      </c>
      <c r="AU238" s="236" t="s">
        <v>84</v>
      </c>
      <c r="AY238" s="16" t="s">
        <v>170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80</v>
      </c>
      <c r="BK238" s="237">
        <f>ROUND(I238*H238,2)</f>
        <v>0</v>
      </c>
      <c r="BL238" s="16" t="s">
        <v>460</v>
      </c>
      <c r="BM238" s="236" t="s">
        <v>1085</v>
      </c>
    </row>
    <row r="239" s="2" customFormat="1" ht="37.8" customHeight="1">
      <c r="A239" s="37"/>
      <c r="B239" s="38"/>
      <c r="C239" s="225" t="s">
        <v>528</v>
      </c>
      <c r="D239" s="225" t="s">
        <v>172</v>
      </c>
      <c r="E239" s="226" t="s">
        <v>1086</v>
      </c>
      <c r="F239" s="227" t="s">
        <v>1087</v>
      </c>
      <c r="G239" s="228" t="s">
        <v>175</v>
      </c>
      <c r="H239" s="229">
        <v>43.049999999999997</v>
      </c>
      <c r="I239" s="230"/>
      <c r="J239" s="231">
        <f>ROUND(I239*H239,2)</f>
        <v>0</v>
      </c>
      <c r="K239" s="227" t="s">
        <v>176</v>
      </c>
      <c r="L239" s="43"/>
      <c r="M239" s="232" t="s">
        <v>1</v>
      </c>
      <c r="N239" s="233" t="s">
        <v>41</v>
      </c>
      <c r="O239" s="90"/>
      <c r="P239" s="234">
        <f>O239*H239</f>
        <v>0</v>
      </c>
      <c r="Q239" s="234">
        <v>0</v>
      </c>
      <c r="R239" s="234">
        <f>Q239*H239</f>
        <v>0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460</v>
      </c>
      <c r="AT239" s="236" t="s">
        <v>172</v>
      </c>
      <c r="AU239" s="236" t="s">
        <v>84</v>
      </c>
      <c r="AY239" s="16" t="s">
        <v>170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80</v>
      </c>
      <c r="BK239" s="237">
        <f>ROUND(I239*H239,2)</f>
        <v>0</v>
      </c>
      <c r="BL239" s="16" t="s">
        <v>460</v>
      </c>
      <c r="BM239" s="236" t="s">
        <v>1088</v>
      </c>
    </row>
    <row r="240" s="2" customFormat="1" ht="37.8" customHeight="1">
      <c r="A240" s="37"/>
      <c r="B240" s="38"/>
      <c r="C240" s="225" t="s">
        <v>532</v>
      </c>
      <c r="D240" s="225" t="s">
        <v>172</v>
      </c>
      <c r="E240" s="226" t="s">
        <v>1089</v>
      </c>
      <c r="F240" s="227" t="s">
        <v>1090</v>
      </c>
      <c r="G240" s="228" t="s">
        <v>175</v>
      </c>
      <c r="H240" s="229">
        <v>602.70000000000005</v>
      </c>
      <c r="I240" s="230"/>
      <c r="J240" s="231">
        <f>ROUND(I240*H240,2)</f>
        <v>0</v>
      </c>
      <c r="K240" s="227" t="s">
        <v>176</v>
      </c>
      <c r="L240" s="43"/>
      <c r="M240" s="232" t="s">
        <v>1</v>
      </c>
      <c r="N240" s="233" t="s">
        <v>41</v>
      </c>
      <c r="O240" s="90"/>
      <c r="P240" s="234">
        <f>O240*H240</f>
        <v>0</v>
      </c>
      <c r="Q240" s="234">
        <v>0</v>
      </c>
      <c r="R240" s="234">
        <f>Q240*H240</f>
        <v>0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460</v>
      </c>
      <c r="AT240" s="236" t="s">
        <v>172</v>
      </c>
      <c r="AU240" s="236" t="s">
        <v>84</v>
      </c>
      <c r="AY240" s="16" t="s">
        <v>170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80</v>
      </c>
      <c r="BK240" s="237">
        <f>ROUND(I240*H240,2)</f>
        <v>0</v>
      </c>
      <c r="BL240" s="16" t="s">
        <v>460</v>
      </c>
      <c r="BM240" s="236" t="s">
        <v>1091</v>
      </c>
    </row>
    <row r="241" s="13" customFormat="1">
      <c r="A241" s="13"/>
      <c r="B241" s="238"/>
      <c r="C241" s="239"/>
      <c r="D241" s="240" t="s">
        <v>178</v>
      </c>
      <c r="E241" s="239"/>
      <c r="F241" s="242" t="s">
        <v>1480</v>
      </c>
      <c r="G241" s="239"/>
      <c r="H241" s="243">
        <v>602.70000000000005</v>
      </c>
      <c r="I241" s="244"/>
      <c r="J241" s="239"/>
      <c r="K241" s="239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178</v>
      </c>
      <c r="AU241" s="249" t="s">
        <v>84</v>
      </c>
      <c r="AV241" s="13" t="s">
        <v>84</v>
      </c>
      <c r="AW241" s="13" t="s">
        <v>4</v>
      </c>
      <c r="AX241" s="13" t="s">
        <v>80</v>
      </c>
      <c r="AY241" s="249" t="s">
        <v>170</v>
      </c>
    </row>
    <row r="242" s="2" customFormat="1" ht="24.15" customHeight="1">
      <c r="A242" s="37"/>
      <c r="B242" s="38"/>
      <c r="C242" s="225" t="s">
        <v>539</v>
      </c>
      <c r="D242" s="225" t="s">
        <v>172</v>
      </c>
      <c r="E242" s="226" t="s">
        <v>1093</v>
      </c>
      <c r="F242" s="227" t="s">
        <v>1094</v>
      </c>
      <c r="G242" s="228" t="s">
        <v>224</v>
      </c>
      <c r="H242" s="229">
        <v>81.795000000000002</v>
      </c>
      <c r="I242" s="230"/>
      <c r="J242" s="231">
        <f>ROUND(I242*H242,2)</f>
        <v>0</v>
      </c>
      <c r="K242" s="227" t="s">
        <v>176</v>
      </c>
      <c r="L242" s="43"/>
      <c r="M242" s="232" t="s">
        <v>1</v>
      </c>
      <c r="N242" s="233" t="s">
        <v>41</v>
      </c>
      <c r="O242" s="90"/>
      <c r="P242" s="234">
        <f>O242*H242</f>
        <v>0</v>
      </c>
      <c r="Q242" s="234">
        <v>0</v>
      </c>
      <c r="R242" s="234">
        <f>Q242*H242</f>
        <v>0</v>
      </c>
      <c r="S242" s="234">
        <v>0</v>
      </c>
      <c r="T242" s="23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6" t="s">
        <v>460</v>
      </c>
      <c r="AT242" s="236" t="s">
        <v>172</v>
      </c>
      <c r="AU242" s="236" t="s">
        <v>84</v>
      </c>
      <c r="AY242" s="16" t="s">
        <v>170</v>
      </c>
      <c r="BE242" s="237">
        <f>IF(N242="základní",J242,0)</f>
        <v>0</v>
      </c>
      <c r="BF242" s="237">
        <f>IF(N242="snížená",J242,0)</f>
        <v>0</v>
      </c>
      <c r="BG242" s="237">
        <f>IF(N242="zákl. přenesená",J242,0)</f>
        <v>0</v>
      </c>
      <c r="BH242" s="237">
        <f>IF(N242="sníž. přenesená",J242,0)</f>
        <v>0</v>
      </c>
      <c r="BI242" s="237">
        <f>IF(N242="nulová",J242,0)</f>
        <v>0</v>
      </c>
      <c r="BJ242" s="16" t="s">
        <v>80</v>
      </c>
      <c r="BK242" s="237">
        <f>ROUND(I242*H242,2)</f>
        <v>0</v>
      </c>
      <c r="BL242" s="16" t="s">
        <v>460</v>
      </c>
      <c r="BM242" s="236" t="s">
        <v>1095</v>
      </c>
    </row>
    <row r="243" s="13" customFormat="1">
      <c r="A243" s="13"/>
      <c r="B243" s="238"/>
      <c r="C243" s="239"/>
      <c r="D243" s="240" t="s">
        <v>178</v>
      </c>
      <c r="E243" s="239"/>
      <c r="F243" s="242" t="s">
        <v>1481</v>
      </c>
      <c r="G243" s="239"/>
      <c r="H243" s="243">
        <v>81.795000000000002</v>
      </c>
      <c r="I243" s="244"/>
      <c r="J243" s="239"/>
      <c r="K243" s="239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178</v>
      </c>
      <c r="AU243" s="249" t="s">
        <v>84</v>
      </c>
      <c r="AV243" s="13" t="s">
        <v>84</v>
      </c>
      <c r="AW243" s="13" t="s">
        <v>4</v>
      </c>
      <c r="AX243" s="13" t="s">
        <v>80</v>
      </c>
      <c r="AY243" s="249" t="s">
        <v>170</v>
      </c>
    </row>
    <row r="244" s="2" customFormat="1" ht="33" customHeight="1">
      <c r="A244" s="37"/>
      <c r="B244" s="38"/>
      <c r="C244" s="225" t="s">
        <v>1335</v>
      </c>
      <c r="D244" s="225" t="s">
        <v>172</v>
      </c>
      <c r="E244" s="226" t="s">
        <v>1097</v>
      </c>
      <c r="F244" s="227" t="s">
        <v>1098</v>
      </c>
      <c r="G244" s="228" t="s">
        <v>175</v>
      </c>
      <c r="H244" s="229">
        <v>0.80000000000000004</v>
      </c>
      <c r="I244" s="230"/>
      <c r="J244" s="231">
        <f>ROUND(I244*H244,2)</f>
        <v>0</v>
      </c>
      <c r="K244" s="227" t="s">
        <v>176</v>
      </c>
      <c r="L244" s="43"/>
      <c r="M244" s="232" t="s">
        <v>1</v>
      </c>
      <c r="N244" s="233" t="s">
        <v>41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460</v>
      </c>
      <c r="AT244" s="236" t="s">
        <v>172</v>
      </c>
      <c r="AU244" s="236" t="s">
        <v>84</v>
      </c>
      <c r="AY244" s="16" t="s">
        <v>170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80</v>
      </c>
      <c r="BK244" s="237">
        <f>ROUND(I244*H244,2)</f>
        <v>0</v>
      </c>
      <c r="BL244" s="16" t="s">
        <v>460</v>
      </c>
      <c r="BM244" s="236" t="s">
        <v>1482</v>
      </c>
    </row>
    <row r="245" s="13" customFormat="1">
      <c r="A245" s="13"/>
      <c r="B245" s="238"/>
      <c r="C245" s="239"/>
      <c r="D245" s="240" t="s">
        <v>178</v>
      </c>
      <c r="E245" s="241" t="s">
        <v>1</v>
      </c>
      <c r="F245" s="242" t="s">
        <v>1483</v>
      </c>
      <c r="G245" s="239"/>
      <c r="H245" s="243">
        <v>0.80000000000000004</v>
      </c>
      <c r="I245" s="244"/>
      <c r="J245" s="239"/>
      <c r="K245" s="239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178</v>
      </c>
      <c r="AU245" s="249" t="s">
        <v>84</v>
      </c>
      <c r="AV245" s="13" t="s">
        <v>84</v>
      </c>
      <c r="AW245" s="13" t="s">
        <v>33</v>
      </c>
      <c r="AX245" s="13" t="s">
        <v>76</v>
      </c>
      <c r="AY245" s="249" t="s">
        <v>170</v>
      </c>
    </row>
    <row r="246" s="2" customFormat="1" ht="24.15" customHeight="1">
      <c r="A246" s="37"/>
      <c r="B246" s="38"/>
      <c r="C246" s="225" t="s">
        <v>1339</v>
      </c>
      <c r="D246" s="225" t="s">
        <v>172</v>
      </c>
      <c r="E246" s="226" t="s">
        <v>1484</v>
      </c>
      <c r="F246" s="227" t="s">
        <v>1485</v>
      </c>
      <c r="G246" s="228" t="s">
        <v>279</v>
      </c>
      <c r="H246" s="229">
        <v>137</v>
      </c>
      <c r="I246" s="230"/>
      <c r="J246" s="231">
        <f>ROUND(I246*H246,2)</f>
        <v>0</v>
      </c>
      <c r="K246" s="227" t="s">
        <v>176</v>
      </c>
      <c r="L246" s="43"/>
      <c r="M246" s="232" t="s">
        <v>1</v>
      </c>
      <c r="N246" s="233" t="s">
        <v>41</v>
      </c>
      <c r="O246" s="90"/>
      <c r="P246" s="234">
        <f>O246*H246</f>
        <v>0</v>
      </c>
      <c r="Q246" s="234">
        <v>0</v>
      </c>
      <c r="R246" s="234">
        <f>Q246*H246</f>
        <v>0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460</v>
      </c>
      <c r="AT246" s="236" t="s">
        <v>172</v>
      </c>
      <c r="AU246" s="236" t="s">
        <v>84</v>
      </c>
      <c r="AY246" s="16" t="s">
        <v>170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80</v>
      </c>
      <c r="BK246" s="237">
        <f>ROUND(I246*H246,2)</f>
        <v>0</v>
      </c>
      <c r="BL246" s="16" t="s">
        <v>460</v>
      </c>
      <c r="BM246" s="236" t="s">
        <v>1486</v>
      </c>
    </row>
    <row r="247" s="13" customFormat="1">
      <c r="A247" s="13"/>
      <c r="B247" s="238"/>
      <c r="C247" s="239"/>
      <c r="D247" s="240" t="s">
        <v>178</v>
      </c>
      <c r="E247" s="241" t="s">
        <v>1</v>
      </c>
      <c r="F247" s="242" t="s">
        <v>1479</v>
      </c>
      <c r="G247" s="239"/>
      <c r="H247" s="243">
        <v>137</v>
      </c>
      <c r="I247" s="244"/>
      <c r="J247" s="239"/>
      <c r="K247" s="239"/>
      <c r="L247" s="245"/>
      <c r="M247" s="246"/>
      <c r="N247" s="247"/>
      <c r="O247" s="247"/>
      <c r="P247" s="247"/>
      <c r="Q247" s="247"/>
      <c r="R247" s="247"/>
      <c r="S247" s="247"/>
      <c r="T247" s="24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9" t="s">
        <v>178</v>
      </c>
      <c r="AU247" s="249" t="s">
        <v>84</v>
      </c>
      <c r="AV247" s="13" t="s">
        <v>84</v>
      </c>
      <c r="AW247" s="13" t="s">
        <v>33</v>
      </c>
      <c r="AX247" s="13" t="s">
        <v>76</v>
      </c>
      <c r="AY247" s="249" t="s">
        <v>170</v>
      </c>
    </row>
    <row r="248" s="2" customFormat="1" ht="24.15" customHeight="1">
      <c r="A248" s="37"/>
      <c r="B248" s="38"/>
      <c r="C248" s="225" t="s">
        <v>1341</v>
      </c>
      <c r="D248" s="225" t="s">
        <v>172</v>
      </c>
      <c r="E248" s="226" t="s">
        <v>1101</v>
      </c>
      <c r="F248" s="227" t="s">
        <v>1102</v>
      </c>
      <c r="G248" s="228" t="s">
        <v>279</v>
      </c>
      <c r="H248" s="229">
        <v>119</v>
      </c>
      <c r="I248" s="230"/>
      <c r="J248" s="231">
        <f>ROUND(I248*H248,2)</f>
        <v>0</v>
      </c>
      <c r="K248" s="227" t="s">
        <v>176</v>
      </c>
      <c r="L248" s="43"/>
      <c r="M248" s="232" t="s">
        <v>1</v>
      </c>
      <c r="N248" s="233" t="s">
        <v>41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460</v>
      </c>
      <c r="AT248" s="236" t="s">
        <v>172</v>
      </c>
      <c r="AU248" s="236" t="s">
        <v>84</v>
      </c>
      <c r="AY248" s="16" t="s">
        <v>170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80</v>
      </c>
      <c r="BK248" s="237">
        <f>ROUND(I248*H248,2)</f>
        <v>0</v>
      </c>
      <c r="BL248" s="16" t="s">
        <v>460</v>
      </c>
      <c r="BM248" s="236" t="s">
        <v>1103</v>
      </c>
    </row>
    <row r="249" s="2" customFormat="1" ht="24.15" customHeight="1">
      <c r="A249" s="37"/>
      <c r="B249" s="38"/>
      <c r="C249" s="225" t="s">
        <v>1343</v>
      </c>
      <c r="D249" s="225" t="s">
        <v>172</v>
      </c>
      <c r="E249" s="226" t="s">
        <v>1107</v>
      </c>
      <c r="F249" s="227" t="s">
        <v>1108</v>
      </c>
      <c r="G249" s="228" t="s">
        <v>279</v>
      </c>
      <c r="H249" s="229">
        <v>98</v>
      </c>
      <c r="I249" s="230"/>
      <c r="J249" s="231">
        <f>ROUND(I249*H249,2)</f>
        <v>0</v>
      </c>
      <c r="K249" s="227" t="s">
        <v>176</v>
      </c>
      <c r="L249" s="43"/>
      <c r="M249" s="232" t="s">
        <v>1</v>
      </c>
      <c r="N249" s="233" t="s">
        <v>41</v>
      </c>
      <c r="O249" s="90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6" t="s">
        <v>460</v>
      </c>
      <c r="AT249" s="236" t="s">
        <v>172</v>
      </c>
      <c r="AU249" s="236" t="s">
        <v>84</v>
      </c>
      <c r="AY249" s="16" t="s">
        <v>170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6" t="s">
        <v>80</v>
      </c>
      <c r="BK249" s="237">
        <f>ROUND(I249*H249,2)</f>
        <v>0</v>
      </c>
      <c r="BL249" s="16" t="s">
        <v>460</v>
      </c>
      <c r="BM249" s="236" t="s">
        <v>1109</v>
      </c>
    </row>
    <row r="250" s="2" customFormat="1" ht="24.15" customHeight="1">
      <c r="A250" s="37"/>
      <c r="B250" s="38"/>
      <c r="C250" s="225" t="s">
        <v>1345</v>
      </c>
      <c r="D250" s="225" t="s">
        <v>172</v>
      </c>
      <c r="E250" s="226" t="s">
        <v>1116</v>
      </c>
      <c r="F250" s="227" t="s">
        <v>1117</v>
      </c>
      <c r="G250" s="228" t="s">
        <v>175</v>
      </c>
      <c r="H250" s="229">
        <v>3.9809999999999999</v>
      </c>
      <c r="I250" s="230"/>
      <c r="J250" s="231">
        <f>ROUND(I250*H250,2)</f>
        <v>0</v>
      </c>
      <c r="K250" s="227" t="s">
        <v>176</v>
      </c>
      <c r="L250" s="43"/>
      <c r="M250" s="232" t="s">
        <v>1</v>
      </c>
      <c r="N250" s="233" t="s">
        <v>41</v>
      </c>
      <c r="O250" s="90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460</v>
      </c>
      <c r="AT250" s="236" t="s">
        <v>172</v>
      </c>
      <c r="AU250" s="236" t="s">
        <v>84</v>
      </c>
      <c r="AY250" s="16" t="s">
        <v>170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80</v>
      </c>
      <c r="BK250" s="237">
        <f>ROUND(I250*H250,2)</f>
        <v>0</v>
      </c>
      <c r="BL250" s="16" t="s">
        <v>460</v>
      </c>
      <c r="BM250" s="236" t="s">
        <v>1118</v>
      </c>
    </row>
    <row r="251" s="13" customFormat="1">
      <c r="A251" s="13"/>
      <c r="B251" s="238"/>
      <c r="C251" s="239"/>
      <c r="D251" s="240" t="s">
        <v>178</v>
      </c>
      <c r="E251" s="241" t="s">
        <v>1</v>
      </c>
      <c r="F251" s="242" t="s">
        <v>1487</v>
      </c>
      <c r="G251" s="239"/>
      <c r="H251" s="243">
        <v>0.22356000000000001</v>
      </c>
      <c r="I251" s="244"/>
      <c r="J251" s="239"/>
      <c r="K251" s="239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178</v>
      </c>
      <c r="AU251" s="249" t="s">
        <v>84</v>
      </c>
      <c r="AV251" s="13" t="s">
        <v>84</v>
      </c>
      <c r="AW251" s="13" t="s">
        <v>33</v>
      </c>
      <c r="AX251" s="13" t="s">
        <v>76</v>
      </c>
      <c r="AY251" s="249" t="s">
        <v>170</v>
      </c>
    </row>
    <row r="252" s="13" customFormat="1">
      <c r="A252" s="13"/>
      <c r="B252" s="238"/>
      <c r="C252" s="239"/>
      <c r="D252" s="240" t="s">
        <v>178</v>
      </c>
      <c r="E252" s="241" t="s">
        <v>1</v>
      </c>
      <c r="F252" s="242" t="s">
        <v>1488</v>
      </c>
      <c r="G252" s="239"/>
      <c r="H252" s="243">
        <v>2.3287499999999999</v>
      </c>
      <c r="I252" s="244"/>
      <c r="J252" s="239"/>
      <c r="K252" s="239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178</v>
      </c>
      <c r="AU252" s="249" t="s">
        <v>84</v>
      </c>
      <c r="AV252" s="13" t="s">
        <v>84</v>
      </c>
      <c r="AW252" s="13" t="s">
        <v>33</v>
      </c>
      <c r="AX252" s="13" t="s">
        <v>76</v>
      </c>
      <c r="AY252" s="249" t="s">
        <v>170</v>
      </c>
    </row>
    <row r="253" s="13" customFormat="1">
      <c r="A253" s="13"/>
      <c r="B253" s="238"/>
      <c r="C253" s="239"/>
      <c r="D253" s="240" t="s">
        <v>178</v>
      </c>
      <c r="E253" s="241" t="s">
        <v>1</v>
      </c>
      <c r="F253" s="242" t="s">
        <v>1489</v>
      </c>
      <c r="G253" s="239"/>
      <c r="H253" s="243">
        <v>1.4282999999999999</v>
      </c>
      <c r="I253" s="244"/>
      <c r="J253" s="239"/>
      <c r="K253" s="239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178</v>
      </c>
      <c r="AU253" s="249" t="s">
        <v>84</v>
      </c>
      <c r="AV253" s="13" t="s">
        <v>84</v>
      </c>
      <c r="AW253" s="13" t="s">
        <v>33</v>
      </c>
      <c r="AX253" s="13" t="s">
        <v>76</v>
      </c>
      <c r="AY253" s="249" t="s">
        <v>170</v>
      </c>
    </row>
    <row r="254" s="2" customFormat="1" ht="24.15" customHeight="1">
      <c r="A254" s="37"/>
      <c r="B254" s="38"/>
      <c r="C254" s="250" t="s">
        <v>1349</v>
      </c>
      <c r="D254" s="250" t="s">
        <v>239</v>
      </c>
      <c r="E254" s="251" t="s">
        <v>1121</v>
      </c>
      <c r="F254" s="252" t="s">
        <v>1122</v>
      </c>
      <c r="G254" s="253" t="s">
        <v>279</v>
      </c>
      <c r="H254" s="254">
        <v>12</v>
      </c>
      <c r="I254" s="255"/>
      <c r="J254" s="256">
        <f>ROUND(I254*H254,2)</f>
        <v>0</v>
      </c>
      <c r="K254" s="252" t="s">
        <v>176</v>
      </c>
      <c r="L254" s="257"/>
      <c r="M254" s="258" t="s">
        <v>1</v>
      </c>
      <c r="N254" s="259" t="s">
        <v>41</v>
      </c>
      <c r="O254" s="90"/>
      <c r="P254" s="234">
        <f>O254*H254</f>
        <v>0</v>
      </c>
      <c r="Q254" s="234">
        <v>0.0035999999999999999</v>
      </c>
      <c r="R254" s="234">
        <f>Q254*H254</f>
        <v>0.043200000000000002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879</v>
      </c>
      <c r="AT254" s="236" t="s">
        <v>239</v>
      </c>
      <c r="AU254" s="236" t="s">
        <v>84</v>
      </c>
      <c r="AY254" s="16" t="s">
        <v>170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80</v>
      </c>
      <c r="BK254" s="237">
        <f>ROUND(I254*H254,2)</f>
        <v>0</v>
      </c>
      <c r="BL254" s="16" t="s">
        <v>460</v>
      </c>
      <c r="BM254" s="236" t="s">
        <v>1123</v>
      </c>
    </row>
    <row r="255" s="2" customFormat="1" ht="16.5" customHeight="1">
      <c r="A255" s="37"/>
      <c r="B255" s="38"/>
      <c r="C255" s="225" t="s">
        <v>1353</v>
      </c>
      <c r="D255" s="225" t="s">
        <v>172</v>
      </c>
      <c r="E255" s="226" t="s">
        <v>1124</v>
      </c>
      <c r="F255" s="227" t="s">
        <v>1125</v>
      </c>
      <c r="G255" s="228" t="s">
        <v>279</v>
      </c>
      <c r="H255" s="229">
        <v>98</v>
      </c>
      <c r="I255" s="230"/>
      <c r="J255" s="231">
        <f>ROUND(I255*H255,2)</f>
        <v>0</v>
      </c>
      <c r="K255" s="227" t="s">
        <v>1</v>
      </c>
      <c r="L255" s="43"/>
      <c r="M255" s="232" t="s">
        <v>1</v>
      </c>
      <c r="N255" s="233" t="s">
        <v>41</v>
      </c>
      <c r="O255" s="90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6" t="s">
        <v>460</v>
      </c>
      <c r="AT255" s="236" t="s">
        <v>172</v>
      </c>
      <c r="AU255" s="236" t="s">
        <v>84</v>
      </c>
      <c r="AY255" s="16" t="s">
        <v>170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6" t="s">
        <v>80</v>
      </c>
      <c r="BK255" s="237">
        <f>ROUND(I255*H255,2)</f>
        <v>0</v>
      </c>
      <c r="BL255" s="16" t="s">
        <v>460</v>
      </c>
      <c r="BM255" s="236" t="s">
        <v>1126</v>
      </c>
    </row>
    <row r="256" s="2" customFormat="1" ht="24.15" customHeight="1">
      <c r="A256" s="37"/>
      <c r="B256" s="38"/>
      <c r="C256" s="225" t="s">
        <v>1357</v>
      </c>
      <c r="D256" s="225" t="s">
        <v>172</v>
      </c>
      <c r="E256" s="226" t="s">
        <v>1127</v>
      </c>
      <c r="F256" s="227" t="s">
        <v>1128</v>
      </c>
      <c r="G256" s="228" t="s">
        <v>279</v>
      </c>
      <c r="H256" s="229">
        <v>254</v>
      </c>
      <c r="I256" s="230"/>
      <c r="J256" s="231">
        <f>ROUND(I256*H256,2)</f>
        <v>0</v>
      </c>
      <c r="K256" s="227" t="s">
        <v>176</v>
      </c>
      <c r="L256" s="43"/>
      <c r="M256" s="232" t="s">
        <v>1</v>
      </c>
      <c r="N256" s="233" t="s">
        <v>41</v>
      </c>
      <c r="O256" s="90"/>
      <c r="P256" s="234">
        <f>O256*H256</f>
        <v>0</v>
      </c>
      <c r="Q256" s="234">
        <v>0</v>
      </c>
      <c r="R256" s="234">
        <f>Q256*H256</f>
        <v>0</v>
      </c>
      <c r="S256" s="234">
        <v>0</v>
      </c>
      <c r="T256" s="23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460</v>
      </c>
      <c r="AT256" s="236" t="s">
        <v>172</v>
      </c>
      <c r="AU256" s="236" t="s">
        <v>84</v>
      </c>
      <c r="AY256" s="16" t="s">
        <v>170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80</v>
      </c>
      <c r="BK256" s="237">
        <f>ROUND(I256*H256,2)</f>
        <v>0</v>
      </c>
      <c r="BL256" s="16" t="s">
        <v>460</v>
      </c>
      <c r="BM256" s="236" t="s">
        <v>1129</v>
      </c>
    </row>
    <row r="257" s="2" customFormat="1" ht="16.5" customHeight="1">
      <c r="A257" s="37"/>
      <c r="B257" s="38"/>
      <c r="C257" s="225" t="s">
        <v>1361</v>
      </c>
      <c r="D257" s="225" t="s">
        <v>172</v>
      </c>
      <c r="E257" s="226" t="s">
        <v>1130</v>
      </c>
      <c r="F257" s="227" t="s">
        <v>1131</v>
      </c>
      <c r="G257" s="228" t="s">
        <v>279</v>
      </c>
      <c r="H257" s="229">
        <v>273</v>
      </c>
      <c r="I257" s="230"/>
      <c r="J257" s="231">
        <f>ROUND(I257*H257,2)</f>
        <v>0</v>
      </c>
      <c r="K257" s="227" t="s">
        <v>176</v>
      </c>
      <c r="L257" s="43"/>
      <c r="M257" s="232" t="s">
        <v>1</v>
      </c>
      <c r="N257" s="233" t="s">
        <v>41</v>
      </c>
      <c r="O257" s="90"/>
      <c r="P257" s="234">
        <f>O257*H257</f>
        <v>0</v>
      </c>
      <c r="Q257" s="234">
        <v>9.1799999999999995E-05</v>
      </c>
      <c r="R257" s="234">
        <f>Q257*H257</f>
        <v>0.025061399999999998</v>
      </c>
      <c r="S257" s="234">
        <v>0</v>
      </c>
      <c r="T257" s="23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460</v>
      </c>
      <c r="AT257" s="236" t="s">
        <v>172</v>
      </c>
      <c r="AU257" s="236" t="s">
        <v>84</v>
      </c>
      <c r="AY257" s="16" t="s">
        <v>170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80</v>
      </c>
      <c r="BK257" s="237">
        <f>ROUND(I257*H257,2)</f>
        <v>0</v>
      </c>
      <c r="BL257" s="16" t="s">
        <v>460</v>
      </c>
      <c r="BM257" s="236" t="s">
        <v>1132</v>
      </c>
    </row>
    <row r="258" s="13" customFormat="1">
      <c r="A258" s="13"/>
      <c r="B258" s="238"/>
      <c r="C258" s="239"/>
      <c r="D258" s="240" t="s">
        <v>178</v>
      </c>
      <c r="E258" s="241" t="s">
        <v>1</v>
      </c>
      <c r="F258" s="242" t="s">
        <v>1490</v>
      </c>
      <c r="G258" s="239"/>
      <c r="H258" s="243">
        <v>273</v>
      </c>
      <c r="I258" s="244"/>
      <c r="J258" s="239"/>
      <c r="K258" s="239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178</v>
      </c>
      <c r="AU258" s="249" t="s">
        <v>84</v>
      </c>
      <c r="AV258" s="13" t="s">
        <v>84</v>
      </c>
      <c r="AW258" s="13" t="s">
        <v>33</v>
      </c>
      <c r="AX258" s="13" t="s">
        <v>76</v>
      </c>
      <c r="AY258" s="249" t="s">
        <v>170</v>
      </c>
    </row>
    <row r="259" s="2" customFormat="1" ht="16.5" customHeight="1">
      <c r="A259" s="37"/>
      <c r="B259" s="38"/>
      <c r="C259" s="225" t="s">
        <v>1365</v>
      </c>
      <c r="D259" s="225" t="s">
        <v>172</v>
      </c>
      <c r="E259" s="226" t="s">
        <v>1312</v>
      </c>
      <c r="F259" s="227" t="s">
        <v>1313</v>
      </c>
      <c r="G259" s="228" t="s">
        <v>279</v>
      </c>
      <c r="H259" s="229">
        <v>141</v>
      </c>
      <c r="I259" s="230"/>
      <c r="J259" s="231">
        <f>ROUND(I259*H259,2)</f>
        <v>0</v>
      </c>
      <c r="K259" s="227" t="s">
        <v>1</v>
      </c>
      <c r="L259" s="43"/>
      <c r="M259" s="232" t="s">
        <v>1</v>
      </c>
      <c r="N259" s="233" t="s">
        <v>41</v>
      </c>
      <c r="O259" s="90"/>
      <c r="P259" s="234">
        <f>O259*H259</f>
        <v>0</v>
      </c>
      <c r="Q259" s="234">
        <v>0</v>
      </c>
      <c r="R259" s="234">
        <f>Q259*H259</f>
        <v>0</v>
      </c>
      <c r="S259" s="234">
        <v>0</v>
      </c>
      <c r="T259" s="23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6" t="s">
        <v>460</v>
      </c>
      <c r="AT259" s="236" t="s">
        <v>172</v>
      </c>
      <c r="AU259" s="236" t="s">
        <v>84</v>
      </c>
      <c r="AY259" s="16" t="s">
        <v>170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6" t="s">
        <v>80</v>
      </c>
      <c r="BK259" s="237">
        <f>ROUND(I259*H259,2)</f>
        <v>0</v>
      </c>
      <c r="BL259" s="16" t="s">
        <v>460</v>
      </c>
      <c r="BM259" s="236" t="s">
        <v>1491</v>
      </c>
    </row>
    <row r="260" s="2" customFormat="1" ht="16.5" customHeight="1">
      <c r="A260" s="37"/>
      <c r="B260" s="38"/>
      <c r="C260" s="250" t="s">
        <v>1492</v>
      </c>
      <c r="D260" s="250" t="s">
        <v>239</v>
      </c>
      <c r="E260" s="251" t="s">
        <v>1315</v>
      </c>
      <c r="F260" s="252" t="s">
        <v>1316</v>
      </c>
      <c r="G260" s="253" t="s">
        <v>279</v>
      </c>
      <c r="H260" s="254">
        <v>155.25</v>
      </c>
      <c r="I260" s="255"/>
      <c r="J260" s="256">
        <f>ROUND(I260*H260,2)</f>
        <v>0</v>
      </c>
      <c r="K260" s="252" t="s">
        <v>176</v>
      </c>
      <c r="L260" s="257"/>
      <c r="M260" s="258" t="s">
        <v>1</v>
      </c>
      <c r="N260" s="259" t="s">
        <v>41</v>
      </c>
      <c r="O260" s="90"/>
      <c r="P260" s="234">
        <f>O260*H260</f>
        <v>0</v>
      </c>
      <c r="Q260" s="234">
        <v>0.00038000000000000002</v>
      </c>
      <c r="R260" s="234">
        <f>Q260*H260</f>
        <v>0.058995000000000006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879</v>
      </c>
      <c r="AT260" s="236" t="s">
        <v>239</v>
      </c>
      <c r="AU260" s="236" t="s">
        <v>84</v>
      </c>
      <c r="AY260" s="16" t="s">
        <v>170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80</v>
      </c>
      <c r="BK260" s="237">
        <f>ROUND(I260*H260,2)</f>
        <v>0</v>
      </c>
      <c r="BL260" s="16" t="s">
        <v>460</v>
      </c>
      <c r="BM260" s="236" t="s">
        <v>1493</v>
      </c>
    </row>
    <row r="261" s="13" customFormat="1">
      <c r="A261" s="13"/>
      <c r="B261" s="238"/>
      <c r="C261" s="239"/>
      <c r="D261" s="240" t="s">
        <v>178</v>
      </c>
      <c r="E261" s="239"/>
      <c r="F261" s="242" t="s">
        <v>1494</v>
      </c>
      <c r="G261" s="239"/>
      <c r="H261" s="243">
        <v>155.25</v>
      </c>
      <c r="I261" s="244"/>
      <c r="J261" s="239"/>
      <c r="K261" s="239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178</v>
      </c>
      <c r="AU261" s="249" t="s">
        <v>84</v>
      </c>
      <c r="AV261" s="13" t="s">
        <v>84</v>
      </c>
      <c r="AW261" s="13" t="s">
        <v>4</v>
      </c>
      <c r="AX261" s="13" t="s">
        <v>80</v>
      </c>
      <c r="AY261" s="249" t="s">
        <v>170</v>
      </c>
    </row>
    <row r="262" s="2" customFormat="1" ht="16.5" customHeight="1">
      <c r="A262" s="37"/>
      <c r="B262" s="38"/>
      <c r="C262" s="250" t="s">
        <v>1495</v>
      </c>
      <c r="D262" s="250" t="s">
        <v>239</v>
      </c>
      <c r="E262" s="251" t="s">
        <v>1319</v>
      </c>
      <c r="F262" s="252" t="s">
        <v>1320</v>
      </c>
      <c r="G262" s="253" t="s">
        <v>279</v>
      </c>
      <c r="H262" s="254">
        <v>6.9000000000000004</v>
      </c>
      <c r="I262" s="255"/>
      <c r="J262" s="256">
        <f>ROUND(I262*H262,2)</f>
        <v>0</v>
      </c>
      <c r="K262" s="252" t="s">
        <v>176</v>
      </c>
      <c r="L262" s="257"/>
      <c r="M262" s="258" t="s">
        <v>1</v>
      </c>
      <c r="N262" s="259" t="s">
        <v>41</v>
      </c>
      <c r="O262" s="90"/>
      <c r="P262" s="234">
        <f>O262*H262</f>
        <v>0</v>
      </c>
      <c r="Q262" s="234">
        <v>0.00051999999999999995</v>
      </c>
      <c r="R262" s="234">
        <f>Q262*H262</f>
        <v>0.003588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879</v>
      </c>
      <c r="AT262" s="236" t="s">
        <v>239</v>
      </c>
      <c r="AU262" s="236" t="s">
        <v>84</v>
      </c>
      <c r="AY262" s="16" t="s">
        <v>170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80</v>
      </c>
      <c r="BK262" s="237">
        <f>ROUND(I262*H262,2)</f>
        <v>0</v>
      </c>
      <c r="BL262" s="16" t="s">
        <v>460</v>
      </c>
      <c r="BM262" s="236" t="s">
        <v>1496</v>
      </c>
    </row>
    <row r="263" s="13" customFormat="1">
      <c r="A263" s="13"/>
      <c r="B263" s="238"/>
      <c r="C263" s="239"/>
      <c r="D263" s="240" t="s">
        <v>178</v>
      </c>
      <c r="E263" s="239"/>
      <c r="F263" s="242" t="s">
        <v>1322</v>
      </c>
      <c r="G263" s="239"/>
      <c r="H263" s="243">
        <v>6.9000000000000004</v>
      </c>
      <c r="I263" s="244"/>
      <c r="J263" s="239"/>
      <c r="K263" s="239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178</v>
      </c>
      <c r="AU263" s="249" t="s">
        <v>84</v>
      </c>
      <c r="AV263" s="13" t="s">
        <v>84</v>
      </c>
      <c r="AW263" s="13" t="s">
        <v>4</v>
      </c>
      <c r="AX263" s="13" t="s">
        <v>80</v>
      </c>
      <c r="AY263" s="249" t="s">
        <v>170</v>
      </c>
    </row>
    <row r="264" s="2" customFormat="1" ht="24.15" customHeight="1">
      <c r="A264" s="37"/>
      <c r="B264" s="38"/>
      <c r="C264" s="225" t="s">
        <v>1497</v>
      </c>
      <c r="D264" s="225" t="s">
        <v>172</v>
      </c>
      <c r="E264" s="226" t="s">
        <v>1189</v>
      </c>
      <c r="F264" s="227" t="s">
        <v>1190</v>
      </c>
      <c r="G264" s="228" t="s">
        <v>279</v>
      </c>
      <c r="H264" s="229">
        <v>57</v>
      </c>
      <c r="I264" s="230"/>
      <c r="J264" s="231">
        <f>ROUND(I264*H264,2)</f>
        <v>0</v>
      </c>
      <c r="K264" s="227" t="s">
        <v>176</v>
      </c>
      <c r="L264" s="43"/>
      <c r="M264" s="232" t="s">
        <v>1</v>
      </c>
      <c r="N264" s="233" t="s">
        <v>41</v>
      </c>
      <c r="O264" s="90"/>
      <c r="P264" s="234">
        <f>O264*H264</f>
        <v>0</v>
      </c>
      <c r="Q264" s="234">
        <v>0</v>
      </c>
      <c r="R264" s="234">
        <f>Q264*H264</f>
        <v>0</v>
      </c>
      <c r="S264" s="234">
        <v>0</v>
      </c>
      <c r="T264" s="23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6" t="s">
        <v>460</v>
      </c>
      <c r="AT264" s="236" t="s">
        <v>172</v>
      </c>
      <c r="AU264" s="236" t="s">
        <v>84</v>
      </c>
      <c r="AY264" s="16" t="s">
        <v>170</v>
      </c>
      <c r="BE264" s="237">
        <f>IF(N264="základní",J264,0)</f>
        <v>0</v>
      </c>
      <c r="BF264" s="237">
        <f>IF(N264="snížená",J264,0)</f>
        <v>0</v>
      </c>
      <c r="BG264" s="237">
        <f>IF(N264="zákl. přenesená",J264,0)</f>
        <v>0</v>
      </c>
      <c r="BH264" s="237">
        <f>IF(N264="sníž. přenesená",J264,0)</f>
        <v>0</v>
      </c>
      <c r="BI264" s="237">
        <f>IF(N264="nulová",J264,0)</f>
        <v>0</v>
      </c>
      <c r="BJ264" s="16" t="s">
        <v>80</v>
      </c>
      <c r="BK264" s="237">
        <f>ROUND(I264*H264,2)</f>
        <v>0</v>
      </c>
      <c r="BL264" s="16" t="s">
        <v>460</v>
      </c>
      <c r="BM264" s="236" t="s">
        <v>1498</v>
      </c>
    </row>
    <row r="265" s="2" customFormat="1" ht="24.15" customHeight="1">
      <c r="A265" s="37"/>
      <c r="B265" s="38"/>
      <c r="C265" s="250" t="s">
        <v>1499</v>
      </c>
      <c r="D265" s="250" t="s">
        <v>239</v>
      </c>
      <c r="E265" s="251" t="s">
        <v>1192</v>
      </c>
      <c r="F265" s="252" t="s">
        <v>1193</v>
      </c>
      <c r="G265" s="253" t="s">
        <v>279</v>
      </c>
      <c r="H265" s="254">
        <v>59.850000000000001</v>
      </c>
      <c r="I265" s="255"/>
      <c r="J265" s="256">
        <f>ROUND(I265*H265,2)</f>
        <v>0</v>
      </c>
      <c r="K265" s="252" t="s">
        <v>176</v>
      </c>
      <c r="L265" s="257"/>
      <c r="M265" s="258" t="s">
        <v>1</v>
      </c>
      <c r="N265" s="259" t="s">
        <v>41</v>
      </c>
      <c r="O265" s="90"/>
      <c r="P265" s="234">
        <f>O265*H265</f>
        <v>0</v>
      </c>
      <c r="Q265" s="234">
        <v>0.00025999999999999998</v>
      </c>
      <c r="R265" s="234">
        <f>Q265*H265</f>
        <v>0.015560999999999998</v>
      </c>
      <c r="S265" s="234">
        <v>0</v>
      </c>
      <c r="T265" s="23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6" t="s">
        <v>886</v>
      </c>
      <c r="AT265" s="236" t="s">
        <v>239</v>
      </c>
      <c r="AU265" s="236" t="s">
        <v>84</v>
      </c>
      <c r="AY265" s="16" t="s">
        <v>170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6" t="s">
        <v>80</v>
      </c>
      <c r="BK265" s="237">
        <f>ROUND(I265*H265,2)</f>
        <v>0</v>
      </c>
      <c r="BL265" s="16" t="s">
        <v>886</v>
      </c>
      <c r="BM265" s="236" t="s">
        <v>1500</v>
      </c>
    </row>
    <row r="266" s="13" customFormat="1">
      <c r="A266" s="13"/>
      <c r="B266" s="238"/>
      <c r="C266" s="239"/>
      <c r="D266" s="240" t="s">
        <v>178</v>
      </c>
      <c r="E266" s="239"/>
      <c r="F266" s="242" t="s">
        <v>1501</v>
      </c>
      <c r="G266" s="239"/>
      <c r="H266" s="243">
        <v>59.850000000000001</v>
      </c>
      <c r="I266" s="244"/>
      <c r="J266" s="239"/>
      <c r="K266" s="239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178</v>
      </c>
      <c r="AU266" s="249" t="s">
        <v>84</v>
      </c>
      <c r="AV266" s="13" t="s">
        <v>84</v>
      </c>
      <c r="AW266" s="13" t="s">
        <v>4</v>
      </c>
      <c r="AX266" s="13" t="s">
        <v>80</v>
      </c>
      <c r="AY266" s="249" t="s">
        <v>170</v>
      </c>
    </row>
    <row r="267" s="2" customFormat="1" ht="16.5" customHeight="1">
      <c r="A267" s="37"/>
      <c r="B267" s="38"/>
      <c r="C267" s="250" t="s">
        <v>1502</v>
      </c>
      <c r="D267" s="250" t="s">
        <v>239</v>
      </c>
      <c r="E267" s="251" t="s">
        <v>1196</v>
      </c>
      <c r="F267" s="252" t="s">
        <v>1197</v>
      </c>
      <c r="G267" s="253" t="s">
        <v>247</v>
      </c>
      <c r="H267" s="254">
        <v>1</v>
      </c>
      <c r="I267" s="255"/>
      <c r="J267" s="256">
        <f>ROUND(I267*H267,2)</f>
        <v>0</v>
      </c>
      <c r="K267" s="252" t="s">
        <v>1</v>
      </c>
      <c r="L267" s="257"/>
      <c r="M267" s="258" t="s">
        <v>1</v>
      </c>
      <c r="N267" s="259" t="s">
        <v>41</v>
      </c>
      <c r="O267" s="90"/>
      <c r="P267" s="234">
        <f>O267*H267</f>
        <v>0</v>
      </c>
      <c r="Q267" s="234">
        <v>0</v>
      </c>
      <c r="R267" s="234">
        <f>Q267*H267</f>
        <v>0</v>
      </c>
      <c r="S267" s="234">
        <v>0</v>
      </c>
      <c r="T267" s="23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6" t="s">
        <v>886</v>
      </c>
      <c r="AT267" s="236" t="s">
        <v>239</v>
      </c>
      <c r="AU267" s="236" t="s">
        <v>84</v>
      </c>
      <c r="AY267" s="16" t="s">
        <v>170</v>
      </c>
      <c r="BE267" s="237">
        <f>IF(N267="základní",J267,0)</f>
        <v>0</v>
      </c>
      <c r="BF267" s="237">
        <f>IF(N267="snížená",J267,0)</f>
        <v>0</v>
      </c>
      <c r="BG267" s="237">
        <f>IF(N267="zákl. přenesená",J267,0)</f>
        <v>0</v>
      </c>
      <c r="BH267" s="237">
        <f>IF(N267="sníž. přenesená",J267,0)</f>
        <v>0</v>
      </c>
      <c r="BI267" s="237">
        <f>IF(N267="nulová",J267,0)</f>
        <v>0</v>
      </c>
      <c r="BJ267" s="16" t="s">
        <v>80</v>
      </c>
      <c r="BK267" s="237">
        <f>ROUND(I267*H267,2)</f>
        <v>0</v>
      </c>
      <c r="BL267" s="16" t="s">
        <v>886</v>
      </c>
      <c r="BM267" s="236" t="s">
        <v>1503</v>
      </c>
    </row>
    <row r="268" s="2" customFormat="1" ht="16.5" customHeight="1">
      <c r="A268" s="37"/>
      <c r="B268" s="38"/>
      <c r="C268" s="250" t="s">
        <v>1504</v>
      </c>
      <c r="D268" s="250" t="s">
        <v>239</v>
      </c>
      <c r="E268" s="251" t="s">
        <v>1199</v>
      </c>
      <c r="F268" s="252" t="s">
        <v>1200</v>
      </c>
      <c r="G268" s="253" t="s">
        <v>247</v>
      </c>
      <c r="H268" s="254">
        <v>1</v>
      </c>
      <c r="I268" s="255"/>
      <c r="J268" s="256">
        <f>ROUND(I268*H268,2)</f>
        <v>0</v>
      </c>
      <c r="K268" s="252" t="s">
        <v>1</v>
      </c>
      <c r="L268" s="257"/>
      <c r="M268" s="258" t="s">
        <v>1</v>
      </c>
      <c r="N268" s="259" t="s">
        <v>41</v>
      </c>
      <c r="O268" s="90"/>
      <c r="P268" s="234">
        <f>O268*H268</f>
        <v>0</v>
      </c>
      <c r="Q268" s="234">
        <v>0</v>
      </c>
      <c r="R268" s="234">
        <f>Q268*H268</f>
        <v>0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886</v>
      </c>
      <c r="AT268" s="236" t="s">
        <v>239</v>
      </c>
      <c r="AU268" s="236" t="s">
        <v>84</v>
      </c>
      <c r="AY268" s="16" t="s">
        <v>170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80</v>
      </c>
      <c r="BK268" s="237">
        <f>ROUND(I268*H268,2)</f>
        <v>0</v>
      </c>
      <c r="BL268" s="16" t="s">
        <v>886</v>
      </c>
      <c r="BM268" s="236" t="s">
        <v>1505</v>
      </c>
    </row>
    <row r="269" s="2" customFormat="1" ht="16.5" customHeight="1">
      <c r="A269" s="37"/>
      <c r="B269" s="38"/>
      <c r="C269" s="250" t="s">
        <v>1506</v>
      </c>
      <c r="D269" s="250" t="s">
        <v>239</v>
      </c>
      <c r="E269" s="251" t="s">
        <v>1507</v>
      </c>
      <c r="F269" s="252" t="s">
        <v>1508</v>
      </c>
      <c r="G269" s="253" t="s">
        <v>247</v>
      </c>
      <c r="H269" s="254">
        <v>1</v>
      </c>
      <c r="I269" s="255"/>
      <c r="J269" s="256">
        <f>ROUND(I269*H269,2)</f>
        <v>0</v>
      </c>
      <c r="K269" s="252" t="s">
        <v>1</v>
      </c>
      <c r="L269" s="257"/>
      <c r="M269" s="258" t="s">
        <v>1</v>
      </c>
      <c r="N269" s="259" t="s">
        <v>41</v>
      </c>
      <c r="O269" s="90"/>
      <c r="P269" s="234">
        <f>O269*H269</f>
        <v>0</v>
      </c>
      <c r="Q269" s="234">
        <v>0</v>
      </c>
      <c r="R269" s="234">
        <f>Q269*H269</f>
        <v>0</v>
      </c>
      <c r="S269" s="234">
        <v>0</v>
      </c>
      <c r="T269" s="23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6" t="s">
        <v>886</v>
      </c>
      <c r="AT269" s="236" t="s">
        <v>239</v>
      </c>
      <c r="AU269" s="236" t="s">
        <v>84</v>
      </c>
      <c r="AY269" s="16" t="s">
        <v>170</v>
      </c>
      <c r="BE269" s="237">
        <f>IF(N269="základní",J269,0)</f>
        <v>0</v>
      </c>
      <c r="BF269" s="237">
        <f>IF(N269="snížená",J269,0)</f>
        <v>0</v>
      </c>
      <c r="BG269" s="237">
        <f>IF(N269="zákl. přenesená",J269,0)</f>
        <v>0</v>
      </c>
      <c r="BH269" s="237">
        <f>IF(N269="sníž. přenesená",J269,0)</f>
        <v>0</v>
      </c>
      <c r="BI269" s="237">
        <f>IF(N269="nulová",J269,0)</f>
        <v>0</v>
      </c>
      <c r="BJ269" s="16" t="s">
        <v>80</v>
      </c>
      <c r="BK269" s="237">
        <f>ROUND(I269*H269,2)</f>
        <v>0</v>
      </c>
      <c r="BL269" s="16" t="s">
        <v>886</v>
      </c>
      <c r="BM269" s="236" t="s">
        <v>1509</v>
      </c>
    </row>
    <row r="270" s="2" customFormat="1" ht="24.15" customHeight="1">
      <c r="A270" s="37"/>
      <c r="B270" s="38"/>
      <c r="C270" s="225" t="s">
        <v>1510</v>
      </c>
      <c r="D270" s="225" t="s">
        <v>172</v>
      </c>
      <c r="E270" s="226" t="s">
        <v>1133</v>
      </c>
      <c r="F270" s="227" t="s">
        <v>1134</v>
      </c>
      <c r="G270" s="228" t="s">
        <v>279</v>
      </c>
      <c r="H270" s="229">
        <v>291</v>
      </c>
      <c r="I270" s="230"/>
      <c r="J270" s="231">
        <f>ROUND(I270*H270,2)</f>
        <v>0</v>
      </c>
      <c r="K270" s="227" t="s">
        <v>176</v>
      </c>
      <c r="L270" s="43"/>
      <c r="M270" s="232" t="s">
        <v>1</v>
      </c>
      <c r="N270" s="233" t="s">
        <v>41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460</v>
      </c>
      <c r="AT270" s="236" t="s">
        <v>172</v>
      </c>
      <c r="AU270" s="236" t="s">
        <v>84</v>
      </c>
      <c r="AY270" s="16" t="s">
        <v>170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80</v>
      </c>
      <c r="BK270" s="237">
        <f>ROUND(I270*H270,2)</f>
        <v>0</v>
      </c>
      <c r="BL270" s="16" t="s">
        <v>460</v>
      </c>
      <c r="BM270" s="236" t="s">
        <v>1135</v>
      </c>
    </row>
    <row r="271" s="2" customFormat="1" ht="16.5" customHeight="1">
      <c r="A271" s="37"/>
      <c r="B271" s="38"/>
      <c r="C271" s="250" t="s">
        <v>1511</v>
      </c>
      <c r="D271" s="250" t="s">
        <v>239</v>
      </c>
      <c r="E271" s="251" t="s">
        <v>1137</v>
      </c>
      <c r="F271" s="252" t="s">
        <v>1138</v>
      </c>
      <c r="G271" s="253" t="s">
        <v>279</v>
      </c>
      <c r="H271" s="254">
        <v>44.100000000000001</v>
      </c>
      <c r="I271" s="255"/>
      <c r="J271" s="256">
        <f>ROUND(I271*H271,2)</f>
        <v>0</v>
      </c>
      <c r="K271" s="252" t="s">
        <v>1</v>
      </c>
      <c r="L271" s="257"/>
      <c r="M271" s="258" t="s">
        <v>1</v>
      </c>
      <c r="N271" s="259" t="s">
        <v>41</v>
      </c>
      <c r="O271" s="90"/>
      <c r="P271" s="234">
        <f>O271*H271</f>
        <v>0</v>
      </c>
      <c r="Q271" s="234">
        <v>0.00012</v>
      </c>
      <c r="R271" s="234">
        <f>Q271*H271</f>
        <v>0.0052920000000000007</v>
      </c>
      <c r="S271" s="234">
        <v>0</v>
      </c>
      <c r="T271" s="23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6" t="s">
        <v>879</v>
      </c>
      <c r="AT271" s="236" t="s">
        <v>239</v>
      </c>
      <c r="AU271" s="236" t="s">
        <v>84</v>
      </c>
      <c r="AY271" s="16" t="s">
        <v>170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6" t="s">
        <v>80</v>
      </c>
      <c r="BK271" s="237">
        <f>ROUND(I271*H271,2)</f>
        <v>0</v>
      </c>
      <c r="BL271" s="16" t="s">
        <v>460</v>
      </c>
      <c r="BM271" s="236" t="s">
        <v>1139</v>
      </c>
    </row>
    <row r="272" s="13" customFormat="1">
      <c r="A272" s="13"/>
      <c r="B272" s="238"/>
      <c r="C272" s="239"/>
      <c r="D272" s="240" t="s">
        <v>178</v>
      </c>
      <c r="E272" s="239"/>
      <c r="F272" s="242" t="s">
        <v>1512</v>
      </c>
      <c r="G272" s="239"/>
      <c r="H272" s="243">
        <v>44.100000000000001</v>
      </c>
      <c r="I272" s="244"/>
      <c r="J272" s="239"/>
      <c r="K272" s="239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178</v>
      </c>
      <c r="AU272" s="249" t="s">
        <v>84</v>
      </c>
      <c r="AV272" s="13" t="s">
        <v>84</v>
      </c>
      <c r="AW272" s="13" t="s">
        <v>4</v>
      </c>
      <c r="AX272" s="13" t="s">
        <v>80</v>
      </c>
      <c r="AY272" s="249" t="s">
        <v>170</v>
      </c>
    </row>
    <row r="273" s="2" customFormat="1" ht="16.5" customHeight="1">
      <c r="A273" s="37"/>
      <c r="B273" s="38"/>
      <c r="C273" s="250" t="s">
        <v>1513</v>
      </c>
      <c r="D273" s="250" t="s">
        <v>239</v>
      </c>
      <c r="E273" s="251" t="s">
        <v>1141</v>
      </c>
      <c r="F273" s="252" t="s">
        <v>1142</v>
      </c>
      <c r="G273" s="253" t="s">
        <v>279</v>
      </c>
      <c r="H273" s="254">
        <v>261.44999999999999</v>
      </c>
      <c r="I273" s="255"/>
      <c r="J273" s="256">
        <f>ROUND(I273*H273,2)</f>
        <v>0</v>
      </c>
      <c r="K273" s="252" t="s">
        <v>1</v>
      </c>
      <c r="L273" s="257"/>
      <c r="M273" s="258" t="s">
        <v>1</v>
      </c>
      <c r="N273" s="259" t="s">
        <v>41</v>
      </c>
      <c r="O273" s="90"/>
      <c r="P273" s="234">
        <f>O273*H273</f>
        <v>0</v>
      </c>
      <c r="Q273" s="234">
        <v>0.00017000000000000001</v>
      </c>
      <c r="R273" s="234">
        <f>Q273*H273</f>
        <v>0.0444465</v>
      </c>
      <c r="S273" s="234">
        <v>0</v>
      </c>
      <c r="T273" s="23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6" t="s">
        <v>879</v>
      </c>
      <c r="AT273" s="236" t="s">
        <v>239</v>
      </c>
      <c r="AU273" s="236" t="s">
        <v>84</v>
      </c>
      <c r="AY273" s="16" t="s">
        <v>170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6" t="s">
        <v>80</v>
      </c>
      <c r="BK273" s="237">
        <f>ROUND(I273*H273,2)</f>
        <v>0</v>
      </c>
      <c r="BL273" s="16" t="s">
        <v>460</v>
      </c>
      <c r="BM273" s="236" t="s">
        <v>1143</v>
      </c>
    </row>
    <row r="274" s="13" customFormat="1">
      <c r="A274" s="13"/>
      <c r="B274" s="238"/>
      <c r="C274" s="239"/>
      <c r="D274" s="240" t="s">
        <v>178</v>
      </c>
      <c r="E274" s="239"/>
      <c r="F274" s="242" t="s">
        <v>1514</v>
      </c>
      <c r="G274" s="239"/>
      <c r="H274" s="243">
        <v>261.44999999999999</v>
      </c>
      <c r="I274" s="244"/>
      <c r="J274" s="239"/>
      <c r="K274" s="239"/>
      <c r="L274" s="245"/>
      <c r="M274" s="246"/>
      <c r="N274" s="247"/>
      <c r="O274" s="247"/>
      <c r="P274" s="247"/>
      <c r="Q274" s="247"/>
      <c r="R274" s="247"/>
      <c r="S274" s="247"/>
      <c r="T274" s="24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9" t="s">
        <v>178</v>
      </c>
      <c r="AU274" s="249" t="s">
        <v>84</v>
      </c>
      <c r="AV274" s="13" t="s">
        <v>84</v>
      </c>
      <c r="AW274" s="13" t="s">
        <v>4</v>
      </c>
      <c r="AX274" s="13" t="s">
        <v>80</v>
      </c>
      <c r="AY274" s="249" t="s">
        <v>170</v>
      </c>
    </row>
    <row r="275" s="2" customFormat="1" ht="33" customHeight="1">
      <c r="A275" s="37"/>
      <c r="B275" s="38"/>
      <c r="C275" s="225" t="s">
        <v>1515</v>
      </c>
      <c r="D275" s="225" t="s">
        <v>172</v>
      </c>
      <c r="E275" s="226" t="s">
        <v>1516</v>
      </c>
      <c r="F275" s="227" t="s">
        <v>1517</v>
      </c>
      <c r="G275" s="228" t="s">
        <v>195</v>
      </c>
      <c r="H275" s="229">
        <v>12</v>
      </c>
      <c r="I275" s="230"/>
      <c r="J275" s="231">
        <f>ROUND(I275*H275,2)</f>
        <v>0</v>
      </c>
      <c r="K275" s="227" t="s">
        <v>176</v>
      </c>
      <c r="L275" s="43"/>
      <c r="M275" s="232" t="s">
        <v>1</v>
      </c>
      <c r="N275" s="233" t="s">
        <v>41</v>
      </c>
      <c r="O275" s="90"/>
      <c r="P275" s="234">
        <f>O275*H275</f>
        <v>0</v>
      </c>
      <c r="Q275" s="234">
        <v>0</v>
      </c>
      <c r="R275" s="234">
        <f>Q275*H275</f>
        <v>0</v>
      </c>
      <c r="S275" s="234">
        <v>0.255</v>
      </c>
      <c r="T275" s="235">
        <f>S275*H275</f>
        <v>3.0600000000000001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460</v>
      </c>
      <c r="AT275" s="236" t="s">
        <v>172</v>
      </c>
      <c r="AU275" s="236" t="s">
        <v>84</v>
      </c>
      <c r="AY275" s="16" t="s">
        <v>170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80</v>
      </c>
      <c r="BK275" s="237">
        <f>ROUND(I275*H275,2)</f>
        <v>0</v>
      </c>
      <c r="BL275" s="16" t="s">
        <v>460</v>
      </c>
      <c r="BM275" s="236" t="s">
        <v>1518</v>
      </c>
    </row>
    <row r="276" s="2" customFormat="1" ht="16.5" customHeight="1">
      <c r="A276" s="37"/>
      <c r="B276" s="38"/>
      <c r="C276" s="225" t="s">
        <v>1519</v>
      </c>
      <c r="D276" s="225" t="s">
        <v>172</v>
      </c>
      <c r="E276" s="226" t="s">
        <v>1151</v>
      </c>
      <c r="F276" s="227" t="s">
        <v>1152</v>
      </c>
      <c r="G276" s="228" t="s">
        <v>175</v>
      </c>
      <c r="H276" s="229">
        <v>0.29999999999999999</v>
      </c>
      <c r="I276" s="230"/>
      <c r="J276" s="231">
        <f>ROUND(I276*H276,2)</f>
        <v>0</v>
      </c>
      <c r="K276" s="227" t="s">
        <v>176</v>
      </c>
      <c r="L276" s="43"/>
      <c r="M276" s="232" t="s">
        <v>1</v>
      </c>
      <c r="N276" s="233" t="s">
        <v>41</v>
      </c>
      <c r="O276" s="90"/>
      <c r="P276" s="234">
        <f>O276*H276</f>
        <v>0</v>
      </c>
      <c r="Q276" s="234">
        <v>0</v>
      </c>
      <c r="R276" s="234">
        <f>Q276*H276</f>
        <v>0</v>
      </c>
      <c r="S276" s="234">
        <v>2.2000000000000002</v>
      </c>
      <c r="T276" s="235">
        <f>S276*H276</f>
        <v>0.66000000000000003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6" t="s">
        <v>460</v>
      </c>
      <c r="AT276" s="236" t="s">
        <v>172</v>
      </c>
      <c r="AU276" s="236" t="s">
        <v>84</v>
      </c>
      <c r="AY276" s="16" t="s">
        <v>170</v>
      </c>
      <c r="BE276" s="237">
        <f>IF(N276="základní",J276,0)</f>
        <v>0</v>
      </c>
      <c r="BF276" s="237">
        <f>IF(N276="snížená",J276,0)</f>
        <v>0</v>
      </c>
      <c r="BG276" s="237">
        <f>IF(N276="zákl. přenesená",J276,0)</f>
        <v>0</v>
      </c>
      <c r="BH276" s="237">
        <f>IF(N276="sníž. přenesená",J276,0)</f>
        <v>0</v>
      </c>
      <c r="BI276" s="237">
        <f>IF(N276="nulová",J276,0)</f>
        <v>0</v>
      </c>
      <c r="BJ276" s="16" t="s">
        <v>80</v>
      </c>
      <c r="BK276" s="237">
        <f>ROUND(I276*H276,2)</f>
        <v>0</v>
      </c>
      <c r="BL276" s="16" t="s">
        <v>460</v>
      </c>
      <c r="BM276" s="236" t="s">
        <v>1520</v>
      </c>
    </row>
    <row r="277" s="13" customFormat="1">
      <c r="A277" s="13"/>
      <c r="B277" s="238"/>
      <c r="C277" s="239"/>
      <c r="D277" s="240" t="s">
        <v>178</v>
      </c>
      <c r="E277" s="241" t="s">
        <v>1</v>
      </c>
      <c r="F277" s="242" t="s">
        <v>1521</v>
      </c>
      <c r="G277" s="239"/>
      <c r="H277" s="243">
        <v>0.29999999999999999</v>
      </c>
      <c r="I277" s="244"/>
      <c r="J277" s="239"/>
      <c r="K277" s="239"/>
      <c r="L277" s="245"/>
      <c r="M277" s="269"/>
      <c r="N277" s="270"/>
      <c r="O277" s="270"/>
      <c r="P277" s="270"/>
      <c r="Q277" s="270"/>
      <c r="R277" s="270"/>
      <c r="S277" s="270"/>
      <c r="T277" s="27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178</v>
      </c>
      <c r="AU277" s="249" t="s">
        <v>84</v>
      </c>
      <c r="AV277" s="13" t="s">
        <v>84</v>
      </c>
      <c r="AW277" s="13" t="s">
        <v>33</v>
      </c>
      <c r="AX277" s="13" t="s">
        <v>76</v>
      </c>
      <c r="AY277" s="249" t="s">
        <v>170</v>
      </c>
    </row>
    <row r="278" s="2" customFormat="1" ht="6.96" customHeight="1">
      <c r="A278" s="37"/>
      <c r="B278" s="65"/>
      <c r="C278" s="66"/>
      <c r="D278" s="66"/>
      <c r="E278" s="66"/>
      <c r="F278" s="66"/>
      <c r="G278" s="66"/>
      <c r="H278" s="66"/>
      <c r="I278" s="66"/>
      <c r="J278" s="66"/>
      <c r="K278" s="66"/>
      <c r="L278" s="43"/>
      <c r="M278" s="37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</row>
  </sheetData>
  <sheetProtection sheet="1" autoFilter="0" formatColumns="0" formatRows="0" objects="1" scenarios="1" spinCount="100000" saltValue="gHtBuCDPdns/82X5IRhfHFtAyWOTg9IqIqRw7uAi5YHWU0+ceqiRIho1yIcviv7Wg9Ui/qQtJhc98HPNjMrfFw==" hashValue="Oq9Sry7KSurLXZ+YBVjn5nO+7d4E2xzb32s6KvUy9mu7ftAdRY7jUxXSuSmwtb2bHpXdZa3wF8d+vnVRuZAejg==" algorithmName="SHA-512" password="CC35"/>
  <autoFilter ref="C126:K2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121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1522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1523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ROUND((SUM(BE129:BE241)),  2)</f>
        <v>0</v>
      </c>
      <c r="G35" s="37"/>
      <c r="H35" s="37"/>
      <c r="I35" s="163">
        <v>0.20999999999999999</v>
      </c>
      <c r="J35" s="162">
        <f>ROUND(((SUM(BE129:BE241))*I35),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ROUND((SUM(BF129:BF241)),  2)</f>
        <v>0</v>
      </c>
      <c r="G36" s="37"/>
      <c r="H36" s="37"/>
      <c r="I36" s="163">
        <v>0.14999999999999999</v>
      </c>
      <c r="J36" s="162">
        <f>ROUND(((SUM(BF129:BF241))*I36),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ROUND((SUM(BG129:BG241)),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ROUND((SUM(BH129:BH241)),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ROUND((SUM(BI129:BI241)),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1522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3.1 - fáze 1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1524</v>
      </c>
      <c r="E101" s="195"/>
      <c r="F101" s="195"/>
      <c r="G101" s="195"/>
      <c r="H101" s="195"/>
      <c r="I101" s="195"/>
      <c r="J101" s="196">
        <f>J175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148</v>
      </c>
      <c r="E102" s="195"/>
      <c r="F102" s="195"/>
      <c r="G102" s="195"/>
      <c r="H102" s="195"/>
      <c r="I102" s="195"/>
      <c r="J102" s="196">
        <f>J188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1207</v>
      </c>
      <c r="E103" s="195"/>
      <c r="F103" s="195"/>
      <c r="G103" s="195"/>
      <c r="H103" s="195"/>
      <c r="I103" s="195"/>
      <c r="J103" s="196">
        <f>J218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900</v>
      </c>
      <c r="E104" s="195"/>
      <c r="F104" s="195"/>
      <c r="G104" s="195"/>
      <c r="H104" s="195"/>
      <c r="I104" s="195"/>
      <c r="J104" s="196">
        <f>J225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150</v>
      </c>
      <c r="E105" s="195"/>
      <c r="F105" s="195"/>
      <c r="G105" s="195"/>
      <c r="H105" s="195"/>
      <c r="I105" s="195"/>
      <c r="J105" s="196">
        <f>J231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151</v>
      </c>
      <c r="E106" s="190"/>
      <c r="F106" s="190"/>
      <c r="G106" s="190"/>
      <c r="H106" s="190"/>
      <c r="I106" s="190"/>
      <c r="J106" s="191">
        <f>J236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1525</v>
      </c>
      <c r="E107" s="195"/>
      <c r="F107" s="195"/>
      <c r="G107" s="195"/>
      <c r="H107" s="195"/>
      <c r="I107" s="195"/>
      <c r="J107" s="196">
        <f>J237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155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hazlov - obnovení a nové využití areálu zámku - etapa 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135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1522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137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3.1 - fáze 1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 xml:space="preserve"> </v>
      </c>
      <c r="G123" s="39"/>
      <c r="H123" s="39"/>
      <c r="I123" s="31" t="s">
        <v>22</v>
      </c>
      <c r="J123" s="78" t="str">
        <f>IF(J14="","",J14)</f>
        <v>16. 4. 2023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 xml:space="preserve"> </v>
      </c>
      <c r="G125" s="39"/>
      <c r="H125" s="39"/>
      <c r="I125" s="31" t="s">
        <v>29</v>
      </c>
      <c r="J125" s="35" t="str">
        <f>E23</f>
        <v>Atelier Stöeckl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IF(E20="","",E20)</f>
        <v>Vyplň údaj</v>
      </c>
      <c r="G126" s="39"/>
      <c r="H126" s="39"/>
      <c r="I126" s="31" t="s">
        <v>31</v>
      </c>
      <c r="J126" s="35" t="str">
        <f>E26</f>
        <v>Zdeněk Pospíšil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156</v>
      </c>
      <c r="D128" s="201" t="s">
        <v>61</v>
      </c>
      <c r="E128" s="201" t="s">
        <v>57</v>
      </c>
      <c r="F128" s="201" t="s">
        <v>58</v>
      </c>
      <c r="G128" s="201" t="s">
        <v>157</v>
      </c>
      <c r="H128" s="201" t="s">
        <v>158</v>
      </c>
      <c r="I128" s="201" t="s">
        <v>159</v>
      </c>
      <c r="J128" s="201" t="s">
        <v>141</v>
      </c>
      <c r="K128" s="202" t="s">
        <v>160</v>
      </c>
      <c r="L128" s="203"/>
      <c r="M128" s="99" t="s">
        <v>1</v>
      </c>
      <c r="N128" s="100" t="s">
        <v>40</v>
      </c>
      <c r="O128" s="100" t="s">
        <v>161</v>
      </c>
      <c r="P128" s="100" t="s">
        <v>162</v>
      </c>
      <c r="Q128" s="100" t="s">
        <v>163</v>
      </c>
      <c r="R128" s="100" t="s">
        <v>164</v>
      </c>
      <c r="S128" s="100" t="s">
        <v>165</v>
      </c>
      <c r="T128" s="101" t="s">
        <v>166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167</v>
      </c>
      <c r="D129" s="39"/>
      <c r="E129" s="39"/>
      <c r="F129" s="39"/>
      <c r="G129" s="39"/>
      <c r="H129" s="39"/>
      <c r="I129" s="39"/>
      <c r="J129" s="204">
        <f>BK129</f>
        <v>0</v>
      </c>
      <c r="K129" s="39"/>
      <c r="L129" s="43"/>
      <c r="M129" s="102"/>
      <c r="N129" s="205"/>
      <c r="O129" s="103"/>
      <c r="P129" s="206">
        <f>P130+P236</f>
        <v>0</v>
      </c>
      <c r="Q129" s="103"/>
      <c r="R129" s="206">
        <f>R130+R236</f>
        <v>315.53966860999998</v>
      </c>
      <c r="S129" s="103"/>
      <c r="T129" s="207">
        <f>T130+T236</f>
        <v>25.372250000000001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143</v>
      </c>
      <c r="BK129" s="208">
        <f>BK130+BK236</f>
        <v>0</v>
      </c>
    </row>
    <row r="130" s="12" customFormat="1" ht="25.92" customHeight="1">
      <c r="A130" s="12"/>
      <c r="B130" s="209"/>
      <c r="C130" s="210"/>
      <c r="D130" s="211" t="s">
        <v>75</v>
      </c>
      <c r="E130" s="212" t="s">
        <v>168</v>
      </c>
      <c r="F130" s="212" t="s">
        <v>169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P131+P175+P188+P218+P225+P231</f>
        <v>0</v>
      </c>
      <c r="Q130" s="217"/>
      <c r="R130" s="218">
        <f>R131+R175+R188+R218+R225+R231</f>
        <v>315.53840860999998</v>
      </c>
      <c r="S130" s="217"/>
      <c r="T130" s="219">
        <f>T131+T175+T188+T218+T225+T231</f>
        <v>25.09225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80</v>
      </c>
      <c r="AT130" s="221" t="s">
        <v>75</v>
      </c>
      <c r="AU130" s="221" t="s">
        <v>76</v>
      </c>
      <c r="AY130" s="220" t="s">
        <v>170</v>
      </c>
      <c r="BK130" s="222">
        <f>BK131+BK175+BK188+BK218+BK225+BK231</f>
        <v>0</v>
      </c>
    </row>
    <row r="131" s="12" customFormat="1" ht="22.8" customHeight="1">
      <c r="A131" s="12"/>
      <c r="B131" s="209"/>
      <c r="C131" s="210"/>
      <c r="D131" s="211" t="s">
        <v>75</v>
      </c>
      <c r="E131" s="223" t="s">
        <v>80</v>
      </c>
      <c r="F131" s="223" t="s">
        <v>171</v>
      </c>
      <c r="G131" s="210"/>
      <c r="H131" s="210"/>
      <c r="I131" s="213"/>
      <c r="J131" s="224">
        <f>BK131</f>
        <v>0</v>
      </c>
      <c r="K131" s="210"/>
      <c r="L131" s="215"/>
      <c r="M131" s="216"/>
      <c r="N131" s="217"/>
      <c r="O131" s="217"/>
      <c r="P131" s="218">
        <f>SUM(P132:P174)</f>
        <v>0</v>
      </c>
      <c r="Q131" s="217"/>
      <c r="R131" s="218">
        <f>SUM(R132:R174)</f>
        <v>0.049079999999999999</v>
      </c>
      <c r="S131" s="217"/>
      <c r="T131" s="219">
        <f>SUM(T132:T174)</f>
        <v>25.09225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80</v>
      </c>
      <c r="AT131" s="221" t="s">
        <v>75</v>
      </c>
      <c r="AU131" s="221" t="s">
        <v>80</v>
      </c>
      <c r="AY131" s="220" t="s">
        <v>170</v>
      </c>
      <c r="BK131" s="222">
        <f>SUM(BK132:BK174)</f>
        <v>0</v>
      </c>
    </row>
    <row r="132" s="2" customFormat="1" ht="24.15" customHeight="1">
      <c r="A132" s="37"/>
      <c r="B132" s="38"/>
      <c r="C132" s="225" t="s">
        <v>80</v>
      </c>
      <c r="D132" s="225" t="s">
        <v>172</v>
      </c>
      <c r="E132" s="226" t="s">
        <v>1526</v>
      </c>
      <c r="F132" s="227" t="s">
        <v>1527</v>
      </c>
      <c r="G132" s="228" t="s">
        <v>195</v>
      </c>
      <c r="H132" s="229">
        <v>86.525000000000006</v>
      </c>
      <c r="I132" s="230"/>
      <c r="J132" s="231">
        <f>ROUND(I132*H132,2)</f>
        <v>0</v>
      </c>
      <c r="K132" s="227" t="s">
        <v>176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0.28999999999999998</v>
      </c>
      <c r="T132" s="235">
        <f>S132*H132</f>
        <v>25.09225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125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125</v>
      </c>
      <c r="BM132" s="236" t="s">
        <v>1528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1529</v>
      </c>
      <c r="G133" s="239"/>
      <c r="H133" s="243">
        <v>60.125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13" customFormat="1">
      <c r="A134" s="13"/>
      <c r="B134" s="238"/>
      <c r="C134" s="239"/>
      <c r="D134" s="240" t="s">
        <v>178</v>
      </c>
      <c r="E134" s="241" t="s">
        <v>1</v>
      </c>
      <c r="F134" s="242" t="s">
        <v>1530</v>
      </c>
      <c r="G134" s="239"/>
      <c r="H134" s="243">
        <v>26.399999999999999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178</v>
      </c>
      <c r="AU134" s="249" t="s">
        <v>84</v>
      </c>
      <c r="AV134" s="13" t="s">
        <v>84</v>
      </c>
      <c r="AW134" s="13" t="s">
        <v>33</v>
      </c>
      <c r="AX134" s="13" t="s">
        <v>76</v>
      </c>
      <c r="AY134" s="249" t="s">
        <v>170</v>
      </c>
    </row>
    <row r="135" s="2" customFormat="1" ht="24.15" customHeight="1">
      <c r="A135" s="37"/>
      <c r="B135" s="38"/>
      <c r="C135" s="225" t="s">
        <v>84</v>
      </c>
      <c r="D135" s="225" t="s">
        <v>172</v>
      </c>
      <c r="E135" s="226" t="s">
        <v>1531</v>
      </c>
      <c r="F135" s="227" t="s">
        <v>1532</v>
      </c>
      <c r="G135" s="228" t="s">
        <v>195</v>
      </c>
      <c r="H135" s="229">
        <v>260.19999999999999</v>
      </c>
      <c r="I135" s="230"/>
      <c r="J135" s="231">
        <f>ROUND(I135*H135,2)</f>
        <v>0</v>
      </c>
      <c r="K135" s="227" t="s">
        <v>176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125</v>
      </c>
      <c r="AT135" s="236" t="s">
        <v>172</v>
      </c>
      <c r="AU135" s="236" t="s">
        <v>84</v>
      </c>
      <c r="AY135" s="16" t="s">
        <v>170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80</v>
      </c>
      <c r="BK135" s="237">
        <f>ROUND(I135*H135,2)</f>
        <v>0</v>
      </c>
      <c r="BL135" s="16" t="s">
        <v>125</v>
      </c>
      <c r="BM135" s="236" t="s">
        <v>1533</v>
      </c>
    </row>
    <row r="136" s="13" customFormat="1">
      <c r="A136" s="13"/>
      <c r="B136" s="238"/>
      <c r="C136" s="239"/>
      <c r="D136" s="240" t="s">
        <v>178</v>
      </c>
      <c r="E136" s="241" t="s">
        <v>1</v>
      </c>
      <c r="F136" s="242" t="s">
        <v>1534</v>
      </c>
      <c r="G136" s="239"/>
      <c r="H136" s="243">
        <v>160.59999999999999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178</v>
      </c>
      <c r="AU136" s="249" t="s">
        <v>84</v>
      </c>
      <c r="AV136" s="13" t="s">
        <v>84</v>
      </c>
      <c r="AW136" s="13" t="s">
        <v>33</v>
      </c>
      <c r="AX136" s="13" t="s">
        <v>76</v>
      </c>
      <c r="AY136" s="249" t="s">
        <v>170</v>
      </c>
    </row>
    <row r="137" s="13" customFormat="1">
      <c r="A137" s="13"/>
      <c r="B137" s="238"/>
      <c r="C137" s="239"/>
      <c r="D137" s="240" t="s">
        <v>178</v>
      </c>
      <c r="E137" s="241" t="s">
        <v>1</v>
      </c>
      <c r="F137" s="242" t="s">
        <v>1535</v>
      </c>
      <c r="G137" s="239"/>
      <c r="H137" s="243">
        <v>9.5999999999999996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33</v>
      </c>
      <c r="AX137" s="13" t="s">
        <v>76</v>
      </c>
      <c r="AY137" s="249" t="s">
        <v>170</v>
      </c>
    </row>
    <row r="138" s="13" customFormat="1">
      <c r="A138" s="13"/>
      <c r="B138" s="238"/>
      <c r="C138" s="239"/>
      <c r="D138" s="240" t="s">
        <v>178</v>
      </c>
      <c r="E138" s="241" t="s">
        <v>1</v>
      </c>
      <c r="F138" s="242" t="s">
        <v>1536</v>
      </c>
      <c r="G138" s="239"/>
      <c r="H138" s="243">
        <v>8.9000000000000004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178</v>
      </c>
      <c r="AU138" s="249" t="s">
        <v>84</v>
      </c>
      <c r="AV138" s="13" t="s">
        <v>84</v>
      </c>
      <c r="AW138" s="13" t="s">
        <v>33</v>
      </c>
      <c r="AX138" s="13" t="s">
        <v>76</v>
      </c>
      <c r="AY138" s="249" t="s">
        <v>170</v>
      </c>
    </row>
    <row r="139" s="13" customFormat="1">
      <c r="A139" s="13"/>
      <c r="B139" s="238"/>
      <c r="C139" s="239"/>
      <c r="D139" s="240" t="s">
        <v>178</v>
      </c>
      <c r="E139" s="241" t="s">
        <v>1</v>
      </c>
      <c r="F139" s="242" t="s">
        <v>1537</v>
      </c>
      <c r="G139" s="239"/>
      <c r="H139" s="243">
        <v>81.099999999999994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84</v>
      </c>
      <c r="AV139" s="13" t="s">
        <v>84</v>
      </c>
      <c r="AW139" s="13" t="s">
        <v>33</v>
      </c>
      <c r="AX139" s="13" t="s">
        <v>76</v>
      </c>
      <c r="AY139" s="249" t="s">
        <v>170</v>
      </c>
    </row>
    <row r="140" s="2" customFormat="1" ht="33" customHeight="1">
      <c r="A140" s="37"/>
      <c r="B140" s="38"/>
      <c r="C140" s="225" t="s">
        <v>116</v>
      </c>
      <c r="D140" s="225" t="s">
        <v>172</v>
      </c>
      <c r="E140" s="226" t="s">
        <v>1538</v>
      </c>
      <c r="F140" s="227" t="s">
        <v>1539</v>
      </c>
      <c r="G140" s="228" t="s">
        <v>175</v>
      </c>
      <c r="H140" s="229">
        <v>267.113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1540</v>
      </c>
    </row>
    <row r="141" s="13" customFormat="1">
      <c r="A141" s="13"/>
      <c r="B141" s="238"/>
      <c r="C141" s="239"/>
      <c r="D141" s="240" t="s">
        <v>178</v>
      </c>
      <c r="E141" s="241" t="s">
        <v>1</v>
      </c>
      <c r="F141" s="242" t="s">
        <v>1541</v>
      </c>
      <c r="G141" s="239"/>
      <c r="H141" s="243">
        <v>158.47499999999999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178</v>
      </c>
      <c r="AU141" s="249" t="s">
        <v>84</v>
      </c>
      <c r="AV141" s="13" t="s">
        <v>84</v>
      </c>
      <c r="AW141" s="13" t="s">
        <v>33</v>
      </c>
      <c r="AX141" s="13" t="s">
        <v>76</v>
      </c>
      <c r="AY141" s="249" t="s">
        <v>170</v>
      </c>
    </row>
    <row r="142" s="13" customFormat="1">
      <c r="A142" s="13"/>
      <c r="B142" s="238"/>
      <c r="C142" s="239"/>
      <c r="D142" s="240" t="s">
        <v>178</v>
      </c>
      <c r="E142" s="241" t="s">
        <v>1</v>
      </c>
      <c r="F142" s="242" t="s">
        <v>1542</v>
      </c>
      <c r="G142" s="239"/>
      <c r="H142" s="243">
        <v>17.483999999999998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84</v>
      </c>
      <c r="AV142" s="13" t="s">
        <v>84</v>
      </c>
      <c r="AW142" s="13" t="s">
        <v>33</v>
      </c>
      <c r="AX142" s="13" t="s">
        <v>76</v>
      </c>
      <c r="AY142" s="249" t="s">
        <v>170</v>
      </c>
    </row>
    <row r="143" s="13" customFormat="1">
      <c r="A143" s="13"/>
      <c r="B143" s="238"/>
      <c r="C143" s="239"/>
      <c r="D143" s="240" t="s">
        <v>178</v>
      </c>
      <c r="E143" s="241" t="s">
        <v>1</v>
      </c>
      <c r="F143" s="242" t="s">
        <v>1543</v>
      </c>
      <c r="G143" s="239"/>
      <c r="H143" s="243">
        <v>70.664000000000001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178</v>
      </c>
      <c r="AU143" s="249" t="s">
        <v>84</v>
      </c>
      <c r="AV143" s="13" t="s">
        <v>84</v>
      </c>
      <c r="AW143" s="13" t="s">
        <v>33</v>
      </c>
      <c r="AX143" s="13" t="s">
        <v>76</v>
      </c>
      <c r="AY143" s="249" t="s">
        <v>170</v>
      </c>
    </row>
    <row r="144" s="13" customFormat="1">
      <c r="A144" s="13"/>
      <c r="B144" s="238"/>
      <c r="C144" s="239"/>
      <c r="D144" s="240" t="s">
        <v>178</v>
      </c>
      <c r="E144" s="241" t="s">
        <v>1</v>
      </c>
      <c r="F144" s="242" t="s">
        <v>1544</v>
      </c>
      <c r="G144" s="239"/>
      <c r="H144" s="243">
        <v>8.9760000000000009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84</v>
      </c>
      <c r="AV144" s="13" t="s">
        <v>84</v>
      </c>
      <c r="AW144" s="13" t="s">
        <v>33</v>
      </c>
      <c r="AX144" s="13" t="s">
        <v>76</v>
      </c>
      <c r="AY144" s="249" t="s">
        <v>170</v>
      </c>
    </row>
    <row r="145" s="13" customFormat="1">
      <c r="A145" s="13"/>
      <c r="B145" s="238"/>
      <c r="C145" s="239"/>
      <c r="D145" s="240" t="s">
        <v>178</v>
      </c>
      <c r="E145" s="241" t="s">
        <v>1</v>
      </c>
      <c r="F145" s="242" t="s">
        <v>1545</v>
      </c>
      <c r="G145" s="239"/>
      <c r="H145" s="243">
        <v>4.2240000000000002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84</v>
      </c>
      <c r="AV145" s="13" t="s">
        <v>84</v>
      </c>
      <c r="AW145" s="13" t="s">
        <v>33</v>
      </c>
      <c r="AX145" s="13" t="s">
        <v>76</v>
      </c>
      <c r="AY145" s="249" t="s">
        <v>170</v>
      </c>
    </row>
    <row r="146" s="13" customFormat="1">
      <c r="A146" s="13"/>
      <c r="B146" s="238"/>
      <c r="C146" s="239"/>
      <c r="D146" s="240" t="s">
        <v>178</v>
      </c>
      <c r="E146" s="241" t="s">
        <v>1</v>
      </c>
      <c r="F146" s="242" t="s">
        <v>1546</v>
      </c>
      <c r="G146" s="239"/>
      <c r="H146" s="243">
        <v>7.2899999999999991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33</v>
      </c>
      <c r="AX146" s="13" t="s">
        <v>76</v>
      </c>
      <c r="AY146" s="249" t="s">
        <v>170</v>
      </c>
    </row>
    <row r="147" s="2" customFormat="1" ht="24.15" customHeight="1">
      <c r="A147" s="37"/>
      <c r="B147" s="38"/>
      <c r="C147" s="225" t="s">
        <v>388</v>
      </c>
      <c r="D147" s="225" t="s">
        <v>172</v>
      </c>
      <c r="E147" s="226" t="s">
        <v>1547</v>
      </c>
      <c r="F147" s="227" t="s">
        <v>1548</v>
      </c>
      <c r="G147" s="228" t="s">
        <v>175</v>
      </c>
      <c r="H147" s="229">
        <v>2.25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1549</v>
      </c>
    </row>
    <row r="148" s="13" customFormat="1">
      <c r="A148" s="13"/>
      <c r="B148" s="238"/>
      <c r="C148" s="239"/>
      <c r="D148" s="240" t="s">
        <v>178</v>
      </c>
      <c r="E148" s="241" t="s">
        <v>1</v>
      </c>
      <c r="F148" s="242" t="s">
        <v>1550</v>
      </c>
      <c r="G148" s="239"/>
      <c r="H148" s="243">
        <v>2.25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84</v>
      </c>
      <c r="AV148" s="13" t="s">
        <v>84</v>
      </c>
      <c r="AW148" s="13" t="s">
        <v>33</v>
      </c>
      <c r="AX148" s="13" t="s">
        <v>76</v>
      </c>
      <c r="AY148" s="249" t="s">
        <v>170</v>
      </c>
    </row>
    <row r="149" s="2" customFormat="1" ht="33" customHeight="1">
      <c r="A149" s="37"/>
      <c r="B149" s="38"/>
      <c r="C149" s="225" t="s">
        <v>125</v>
      </c>
      <c r="D149" s="225" t="s">
        <v>172</v>
      </c>
      <c r="E149" s="226" t="s">
        <v>1551</v>
      </c>
      <c r="F149" s="227" t="s">
        <v>1552</v>
      </c>
      <c r="G149" s="228" t="s">
        <v>175</v>
      </c>
      <c r="H149" s="229">
        <v>2.04</v>
      </c>
      <c r="I149" s="230"/>
      <c r="J149" s="231">
        <f>ROUND(I149*H149,2)</f>
        <v>0</v>
      </c>
      <c r="K149" s="227" t="s">
        <v>176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125</v>
      </c>
      <c r="AT149" s="236" t="s">
        <v>172</v>
      </c>
      <c r="AU149" s="236" t="s">
        <v>84</v>
      </c>
      <c r="AY149" s="16" t="s">
        <v>170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125</v>
      </c>
      <c r="BM149" s="236" t="s">
        <v>1553</v>
      </c>
    </row>
    <row r="150" s="13" customFormat="1">
      <c r="A150" s="13"/>
      <c r="B150" s="238"/>
      <c r="C150" s="239"/>
      <c r="D150" s="240" t="s">
        <v>178</v>
      </c>
      <c r="E150" s="241" t="s">
        <v>1</v>
      </c>
      <c r="F150" s="242" t="s">
        <v>1554</v>
      </c>
      <c r="G150" s="239"/>
      <c r="H150" s="243">
        <v>2.04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33</v>
      </c>
      <c r="AX150" s="13" t="s">
        <v>76</v>
      </c>
      <c r="AY150" s="249" t="s">
        <v>170</v>
      </c>
    </row>
    <row r="151" s="2" customFormat="1" ht="37.8" customHeight="1">
      <c r="A151" s="37"/>
      <c r="B151" s="38"/>
      <c r="C151" s="225" t="s">
        <v>128</v>
      </c>
      <c r="D151" s="225" t="s">
        <v>172</v>
      </c>
      <c r="E151" s="226" t="s">
        <v>1555</v>
      </c>
      <c r="F151" s="227" t="s">
        <v>1556</v>
      </c>
      <c r="G151" s="228" t="s">
        <v>175</v>
      </c>
      <c r="H151" s="229">
        <v>39.329999999999998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125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125</v>
      </c>
      <c r="BM151" s="236" t="s">
        <v>1557</v>
      </c>
    </row>
    <row r="152" s="13" customFormat="1">
      <c r="A152" s="13"/>
      <c r="B152" s="238"/>
      <c r="C152" s="239"/>
      <c r="D152" s="240" t="s">
        <v>178</v>
      </c>
      <c r="E152" s="241" t="s">
        <v>1</v>
      </c>
      <c r="F152" s="242" t="s">
        <v>1558</v>
      </c>
      <c r="G152" s="239"/>
      <c r="H152" s="243">
        <v>39.329999999999998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178</v>
      </c>
      <c r="AU152" s="249" t="s">
        <v>84</v>
      </c>
      <c r="AV152" s="13" t="s">
        <v>84</v>
      </c>
      <c r="AW152" s="13" t="s">
        <v>33</v>
      </c>
      <c r="AX152" s="13" t="s">
        <v>76</v>
      </c>
      <c r="AY152" s="249" t="s">
        <v>170</v>
      </c>
    </row>
    <row r="153" s="2" customFormat="1" ht="37.8" customHeight="1">
      <c r="A153" s="37"/>
      <c r="B153" s="38"/>
      <c r="C153" s="225" t="s">
        <v>131</v>
      </c>
      <c r="D153" s="225" t="s">
        <v>172</v>
      </c>
      <c r="E153" s="226" t="s">
        <v>206</v>
      </c>
      <c r="F153" s="227" t="s">
        <v>207</v>
      </c>
      <c r="G153" s="228" t="s">
        <v>175</v>
      </c>
      <c r="H153" s="229">
        <v>271.40300000000002</v>
      </c>
      <c r="I153" s="230"/>
      <c r="J153" s="231">
        <f>ROUND(I153*H153,2)</f>
        <v>0</v>
      </c>
      <c r="K153" s="227" t="s">
        <v>176</v>
      </c>
      <c r="L153" s="43"/>
      <c r="M153" s="232" t="s">
        <v>1</v>
      </c>
      <c r="N153" s="233" t="s">
        <v>41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125</v>
      </c>
      <c r="AT153" s="236" t="s">
        <v>172</v>
      </c>
      <c r="AU153" s="236" t="s">
        <v>84</v>
      </c>
      <c r="AY153" s="16" t="s">
        <v>170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125</v>
      </c>
      <c r="BM153" s="236" t="s">
        <v>1559</v>
      </c>
    </row>
    <row r="154" s="13" customFormat="1">
      <c r="A154" s="13"/>
      <c r="B154" s="238"/>
      <c r="C154" s="239"/>
      <c r="D154" s="240" t="s">
        <v>178</v>
      </c>
      <c r="E154" s="241" t="s">
        <v>1</v>
      </c>
      <c r="F154" s="242" t="s">
        <v>1560</v>
      </c>
      <c r="G154" s="239"/>
      <c r="H154" s="243">
        <v>271.40300000000002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178</v>
      </c>
      <c r="AU154" s="249" t="s">
        <v>84</v>
      </c>
      <c r="AV154" s="13" t="s">
        <v>84</v>
      </c>
      <c r="AW154" s="13" t="s">
        <v>33</v>
      </c>
      <c r="AX154" s="13" t="s">
        <v>76</v>
      </c>
      <c r="AY154" s="249" t="s">
        <v>170</v>
      </c>
    </row>
    <row r="155" s="2" customFormat="1" ht="37.8" customHeight="1">
      <c r="A155" s="37"/>
      <c r="B155" s="38"/>
      <c r="C155" s="225" t="s">
        <v>200</v>
      </c>
      <c r="D155" s="225" t="s">
        <v>172</v>
      </c>
      <c r="E155" s="226" t="s">
        <v>212</v>
      </c>
      <c r="F155" s="227" t="s">
        <v>213</v>
      </c>
      <c r="G155" s="228" t="s">
        <v>175</v>
      </c>
      <c r="H155" s="229">
        <v>1357.0150000000001</v>
      </c>
      <c r="I155" s="230"/>
      <c r="J155" s="231">
        <f>ROUND(I155*H155,2)</f>
        <v>0</v>
      </c>
      <c r="K155" s="227" t="s">
        <v>176</v>
      </c>
      <c r="L155" s="43"/>
      <c r="M155" s="232" t="s">
        <v>1</v>
      </c>
      <c r="N155" s="233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125</v>
      </c>
      <c r="AT155" s="236" t="s">
        <v>172</v>
      </c>
      <c r="AU155" s="236" t="s">
        <v>84</v>
      </c>
      <c r="AY155" s="16" t="s">
        <v>170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125</v>
      </c>
      <c r="BM155" s="236" t="s">
        <v>1561</v>
      </c>
    </row>
    <row r="156" s="13" customFormat="1">
      <c r="A156" s="13"/>
      <c r="B156" s="238"/>
      <c r="C156" s="239"/>
      <c r="D156" s="240" t="s">
        <v>178</v>
      </c>
      <c r="E156" s="239"/>
      <c r="F156" s="242" t="s">
        <v>1562</v>
      </c>
      <c r="G156" s="239"/>
      <c r="H156" s="243">
        <v>1357.0150000000001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178</v>
      </c>
      <c r="AU156" s="249" t="s">
        <v>84</v>
      </c>
      <c r="AV156" s="13" t="s">
        <v>84</v>
      </c>
      <c r="AW156" s="13" t="s">
        <v>4</v>
      </c>
      <c r="AX156" s="13" t="s">
        <v>80</v>
      </c>
      <c r="AY156" s="249" t="s">
        <v>170</v>
      </c>
    </row>
    <row r="157" s="2" customFormat="1" ht="24.15" customHeight="1">
      <c r="A157" s="37"/>
      <c r="B157" s="38"/>
      <c r="C157" s="225" t="s">
        <v>205</v>
      </c>
      <c r="D157" s="225" t="s">
        <v>172</v>
      </c>
      <c r="E157" s="226" t="s">
        <v>217</v>
      </c>
      <c r="F157" s="227" t="s">
        <v>218</v>
      </c>
      <c r="G157" s="228" t="s">
        <v>175</v>
      </c>
      <c r="H157" s="229">
        <v>39.329999999999998</v>
      </c>
      <c r="I157" s="230"/>
      <c r="J157" s="231">
        <f>ROUND(I157*H157,2)</f>
        <v>0</v>
      </c>
      <c r="K157" s="227" t="s">
        <v>176</v>
      </c>
      <c r="L157" s="43"/>
      <c r="M157" s="232" t="s">
        <v>1</v>
      </c>
      <c r="N157" s="233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125</v>
      </c>
      <c r="AT157" s="236" t="s">
        <v>172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125</v>
      </c>
      <c r="BM157" s="236" t="s">
        <v>1563</v>
      </c>
    </row>
    <row r="158" s="13" customFormat="1">
      <c r="A158" s="13"/>
      <c r="B158" s="238"/>
      <c r="C158" s="239"/>
      <c r="D158" s="240" t="s">
        <v>178</v>
      </c>
      <c r="E158" s="241" t="s">
        <v>1</v>
      </c>
      <c r="F158" s="242" t="s">
        <v>1564</v>
      </c>
      <c r="G158" s="239"/>
      <c r="H158" s="243">
        <v>39.329999999999998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178</v>
      </c>
      <c r="AU158" s="249" t="s">
        <v>84</v>
      </c>
      <c r="AV158" s="13" t="s">
        <v>84</v>
      </c>
      <c r="AW158" s="13" t="s">
        <v>33</v>
      </c>
      <c r="AX158" s="13" t="s">
        <v>76</v>
      </c>
      <c r="AY158" s="249" t="s">
        <v>170</v>
      </c>
    </row>
    <row r="159" s="2" customFormat="1" ht="33" customHeight="1">
      <c r="A159" s="37"/>
      <c r="B159" s="38"/>
      <c r="C159" s="225" t="s">
        <v>211</v>
      </c>
      <c r="D159" s="225" t="s">
        <v>172</v>
      </c>
      <c r="E159" s="226" t="s">
        <v>222</v>
      </c>
      <c r="F159" s="227" t="s">
        <v>223</v>
      </c>
      <c r="G159" s="228" t="s">
        <v>224</v>
      </c>
      <c r="H159" s="229">
        <v>515.66600000000005</v>
      </c>
      <c r="I159" s="230"/>
      <c r="J159" s="231">
        <f>ROUND(I159*H159,2)</f>
        <v>0</v>
      </c>
      <c r="K159" s="227" t="s">
        <v>176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125</v>
      </c>
      <c r="AT159" s="236" t="s">
        <v>172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125</v>
      </c>
      <c r="BM159" s="236" t="s">
        <v>1565</v>
      </c>
    </row>
    <row r="160" s="13" customFormat="1">
      <c r="A160" s="13"/>
      <c r="B160" s="238"/>
      <c r="C160" s="239"/>
      <c r="D160" s="240" t="s">
        <v>178</v>
      </c>
      <c r="E160" s="239"/>
      <c r="F160" s="242" t="s">
        <v>1566</v>
      </c>
      <c r="G160" s="239"/>
      <c r="H160" s="243">
        <v>515.66600000000005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178</v>
      </c>
      <c r="AU160" s="249" t="s">
        <v>84</v>
      </c>
      <c r="AV160" s="13" t="s">
        <v>84</v>
      </c>
      <c r="AW160" s="13" t="s">
        <v>4</v>
      </c>
      <c r="AX160" s="13" t="s">
        <v>80</v>
      </c>
      <c r="AY160" s="249" t="s">
        <v>170</v>
      </c>
    </row>
    <row r="161" s="2" customFormat="1" ht="37.8" customHeight="1">
      <c r="A161" s="37"/>
      <c r="B161" s="38"/>
      <c r="C161" s="225" t="s">
        <v>216</v>
      </c>
      <c r="D161" s="225" t="s">
        <v>172</v>
      </c>
      <c r="E161" s="226" t="s">
        <v>1567</v>
      </c>
      <c r="F161" s="227" t="s">
        <v>1568</v>
      </c>
      <c r="G161" s="228" t="s">
        <v>195</v>
      </c>
      <c r="H161" s="229">
        <v>154</v>
      </c>
      <c r="I161" s="230"/>
      <c r="J161" s="231">
        <f>ROUND(I161*H161,2)</f>
        <v>0</v>
      </c>
      <c r="K161" s="227" t="s">
        <v>176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125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125</v>
      </c>
      <c r="BM161" s="236" t="s">
        <v>1569</v>
      </c>
    </row>
    <row r="162" s="13" customFormat="1">
      <c r="A162" s="13"/>
      <c r="B162" s="238"/>
      <c r="C162" s="239"/>
      <c r="D162" s="240" t="s">
        <v>178</v>
      </c>
      <c r="E162" s="241" t="s">
        <v>1</v>
      </c>
      <c r="F162" s="242" t="s">
        <v>1570</v>
      </c>
      <c r="G162" s="239"/>
      <c r="H162" s="243">
        <v>154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178</v>
      </c>
      <c r="AU162" s="249" t="s">
        <v>84</v>
      </c>
      <c r="AV162" s="13" t="s">
        <v>84</v>
      </c>
      <c r="AW162" s="13" t="s">
        <v>33</v>
      </c>
      <c r="AX162" s="13" t="s">
        <v>76</v>
      </c>
      <c r="AY162" s="249" t="s">
        <v>170</v>
      </c>
    </row>
    <row r="163" s="2" customFormat="1" ht="24.15" customHeight="1">
      <c r="A163" s="37"/>
      <c r="B163" s="38"/>
      <c r="C163" s="225" t="s">
        <v>221</v>
      </c>
      <c r="D163" s="225" t="s">
        <v>172</v>
      </c>
      <c r="E163" s="226" t="s">
        <v>1571</v>
      </c>
      <c r="F163" s="227" t="s">
        <v>1572</v>
      </c>
      <c r="G163" s="228" t="s">
        <v>195</v>
      </c>
      <c r="H163" s="229">
        <v>154</v>
      </c>
      <c r="I163" s="230"/>
      <c r="J163" s="231">
        <f>ROUND(I163*H163,2)</f>
        <v>0</v>
      </c>
      <c r="K163" s="227" t="s">
        <v>176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125</v>
      </c>
      <c r="AT163" s="236" t="s">
        <v>172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125</v>
      </c>
      <c r="BM163" s="236" t="s">
        <v>1573</v>
      </c>
    </row>
    <row r="164" s="2" customFormat="1" ht="24.15" customHeight="1">
      <c r="A164" s="37"/>
      <c r="B164" s="38"/>
      <c r="C164" s="225" t="s">
        <v>227</v>
      </c>
      <c r="D164" s="225" t="s">
        <v>172</v>
      </c>
      <c r="E164" s="226" t="s">
        <v>1574</v>
      </c>
      <c r="F164" s="227" t="s">
        <v>1575</v>
      </c>
      <c r="G164" s="228" t="s">
        <v>195</v>
      </c>
      <c r="H164" s="229">
        <v>154</v>
      </c>
      <c r="I164" s="230"/>
      <c r="J164" s="231">
        <f>ROUND(I164*H164,2)</f>
        <v>0</v>
      </c>
      <c r="K164" s="227" t="s">
        <v>176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125</v>
      </c>
      <c r="AT164" s="236" t="s">
        <v>172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125</v>
      </c>
      <c r="BM164" s="236" t="s">
        <v>1576</v>
      </c>
    </row>
    <row r="165" s="2" customFormat="1" ht="16.5" customHeight="1">
      <c r="A165" s="37"/>
      <c r="B165" s="38"/>
      <c r="C165" s="250" t="s">
        <v>234</v>
      </c>
      <c r="D165" s="250" t="s">
        <v>239</v>
      </c>
      <c r="E165" s="251" t="s">
        <v>1577</v>
      </c>
      <c r="F165" s="252" t="s">
        <v>1578</v>
      </c>
      <c r="G165" s="253" t="s">
        <v>988</v>
      </c>
      <c r="H165" s="254">
        <v>3.0800000000000001</v>
      </c>
      <c r="I165" s="255"/>
      <c r="J165" s="256">
        <f>ROUND(I165*H165,2)</f>
        <v>0</v>
      </c>
      <c r="K165" s="252" t="s">
        <v>176</v>
      </c>
      <c r="L165" s="257"/>
      <c r="M165" s="258" t="s">
        <v>1</v>
      </c>
      <c r="N165" s="259" t="s">
        <v>41</v>
      </c>
      <c r="O165" s="90"/>
      <c r="P165" s="234">
        <f>O165*H165</f>
        <v>0</v>
      </c>
      <c r="Q165" s="234">
        <v>0.001</v>
      </c>
      <c r="R165" s="234">
        <f>Q165*H165</f>
        <v>0.0030800000000000003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205</v>
      </c>
      <c r="AT165" s="236" t="s">
        <v>239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125</v>
      </c>
      <c r="BM165" s="236" t="s">
        <v>1579</v>
      </c>
    </row>
    <row r="166" s="13" customFormat="1">
      <c r="A166" s="13"/>
      <c r="B166" s="238"/>
      <c r="C166" s="239"/>
      <c r="D166" s="240" t="s">
        <v>178</v>
      </c>
      <c r="E166" s="239"/>
      <c r="F166" s="242" t="s">
        <v>1580</v>
      </c>
      <c r="G166" s="239"/>
      <c r="H166" s="243">
        <v>3.0800000000000001</v>
      </c>
      <c r="I166" s="244"/>
      <c r="J166" s="239"/>
      <c r="K166" s="239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178</v>
      </c>
      <c r="AU166" s="249" t="s">
        <v>84</v>
      </c>
      <c r="AV166" s="13" t="s">
        <v>84</v>
      </c>
      <c r="AW166" s="13" t="s">
        <v>4</v>
      </c>
      <c r="AX166" s="13" t="s">
        <v>80</v>
      </c>
      <c r="AY166" s="249" t="s">
        <v>170</v>
      </c>
    </row>
    <row r="167" s="2" customFormat="1" ht="24.15" customHeight="1">
      <c r="A167" s="37"/>
      <c r="B167" s="38"/>
      <c r="C167" s="225" t="s">
        <v>238</v>
      </c>
      <c r="D167" s="225" t="s">
        <v>172</v>
      </c>
      <c r="E167" s="226" t="s">
        <v>1581</v>
      </c>
      <c r="F167" s="227" t="s">
        <v>1582</v>
      </c>
      <c r="G167" s="228" t="s">
        <v>195</v>
      </c>
      <c r="H167" s="229">
        <v>508.19999999999999</v>
      </c>
      <c r="I167" s="230"/>
      <c r="J167" s="231">
        <f>ROUND(I167*H167,2)</f>
        <v>0</v>
      </c>
      <c r="K167" s="227" t="s">
        <v>176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125</v>
      </c>
      <c r="AT167" s="236" t="s">
        <v>172</v>
      </c>
      <c r="AU167" s="236" t="s">
        <v>84</v>
      </c>
      <c r="AY167" s="16" t="s">
        <v>170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125</v>
      </c>
      <c r="BM167" s="236" t="s">
        <v>1583</v>
      </c>
    </row>
    <row r="168" s="13" customFormat="1">
      <c r="A168" s="13"/>
      <c r="B168" s="238"/>
      <c r="C168" s="239"/>
      <c r="D168" s="240" t="s">
        <v>178</v>
      </c>
      <c r="E168" s="241" t="s">
        <v>1</v>
      </c>
      <c r="F168" s="242" t="s">
        <v>1584</v>
      </c>
      <c r="G168" s="239"/>
      <c r="H168" s="243">
        <v>508.19999999999999</v>
      </c>
      <c r="I168" s="244"/>
      <c r="J168" s="239"/>
      <c r="K168" s="239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178</v>
      </c>
      <c r="AU168" s="249" t="s">
        <v>84</v>
      </c>
      <c r="AV168" s="13" t="s">
        <v>84</v>
      </c>
      <c r="AW168" s="13" t="s">
        <v>33</v>
      </c>
      <c r="AX168" s="13" t="s">
        <v>76</v>
      </c>
      <c r="AY168" s="249" t="s">
        <v>170</v>
      </c>
    </row>
    <row r="169" s="2" customFormat="1" ht="33" customHeight="1">
      <c r="A169" s="37"/>
      <c r="B169" s="38"/>
      <c r="C169" s="225" t="s">
        <v>8</v>
      </c>
      <c r="D169" s="225" t="s">
        <v>172</v>
      </c>
      <c r="E169" s="226" t="s">
        <v>1585</v>
      </c>
      <c r="F169" s="227" t="s">
        <v>1586</v>
      </c>
      <c r="G169" s="228" t="s">
        <v>195</v>
      </c>
      <c r="H169" s="229">
        <v>154</v>
      </c>
      <c r="I169" s="230"/>
      <c r="J169" s="231">
        <f>ROUND(I169*H169,2)</f>
        <v>0</v>
      </c>
      <c r="K169" s="227" t="s">
        <v>176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125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125</v>
      </c>
      <c r="BM169" s="236" t="s">
        <v>1587</v>
      </c>
    </row>
    <row r="170" s="2" customFormat="1" ht="33" customHeight="1">
      <c r="A170" s="37"/>
      <c r="B170" s="38"/>
      <c r="C170" s="225" t="s">
        <v>252</v>
      </c>
      <c r="D170" s="225" t="s">
        <v>172</v>
      </c>
      <c r="E170" s="226" t="s">
        <v>1588</v>
      </c>
      <c r="F170" s="227" t="s">
        <v>1589</v>
      </c>
      <c r="G170" s="228" t="s">
        <v>195</v>
      </c>
      <c r="H170" s="229">
        <v>154</v>
      </c>
      <c r="I170" s="230"/>
      <c r="J170" s="231">
        <f>ROUND(I170*H170,2)</f>
        <v>0</v>
      </c>
      <c r="K170" s="227" t="s">
        <v>176</v>
      </c>
      <c r="L170" s="43"/>
      <c r="M170" s="232" t="s">
        <v>1</v>
      </c>
      <c r="N170" s="233" t="s">
        <v>41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125</v>
      </c>
      <c r="AT170" s="236" t="s">
        <v>172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125</v>
      </c>
      <c r="BM170" s="236" t="s">
        <v>1590</v>
      </c>
    </row>
    <row r="171" s="2" customFormat="1" ht="24.15" customHeight="1">
      <c r="A171" s="37"/>
      <c r="B171" s="38"/>
      <c r="C171" s="225" t="s">
        <v>257</v>
      </c>
      <c r="D171" s="225" t="s">
        <v>172</v>
      </c>
      <c r="E171" s="226" t="s">
        <v>1591</v>
      </c>
      <c r="F171" s="227" t="s">
        <v>1592</v>
      </c>
      <c r="G171" s="228" t="s">
        <v>224</v>
      </c>
      <c r="H171" s="229">
        <v>0.045999999999999999</v>
      </c>
      <c r="I171" s="230"/>
      <c r="J171" s="231">
        <f>ROUND(I171*H171,2)</f>
        <v>0</v>
      </c>
      <c r="K171" s="227" t="s">
        <v>176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125</v>
      </c>
      <c r="AT171" s="236" t="s">
        <v>172</v>
      </c>
      <c r="AU171" s="236" t="s">
        <v>84</v>
      </c>
      <c r="AY171" s="16" t="s">
        <v>170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125</v>
      </c>
      <c r="BM171" s="236" t="s">
        <v>1593</v>
      </c>
    </row>
    <row r="172" s="13" customFormat="1">
      <c r="A172" s="13"/>
      <c r="B172" s="238"/>
      <c r="C172" s="239"/>
      <c r="D172" s="240" t="s">
        <v>178</v>
      </c>
      <c r="E172" s="239"/>
      <c r="F172" s="242" t="s">
        <v>1594</v>
      </c>
      <c r="G172" s="239"/>
      <c r="H172" s="243">
        <v>0.045999999999999999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178</v>
      </c>
      <c r="AU172" s="249" t="s">
        <v>84</v>
      </c>
      <c r="AV172" s="13" t="s">
        <v>84</v>
      </c>
      <c r="AW172" s="13" t="s">
        <v>4</v>
      </c>
      <c r="AX172" s="13" t="s">
        <v>80</v>
      </c>
      <c r="AY172" s="249" t="s">
        <v>170</v>
      </c>
    </row>
    <row r="173" s="2" customFormat="1" ht="16.5" customHeight="1">
      <c r="A173" s="37"/>
      <c r="B173" s="38"/>
      <c r="C173" s="250" t="s">
        <v>262</v>
      </c>
      <c r="D173" s="250" t="s">
        <v>239</v>
      </c>
      <c r="E173" s="251" t="s">
        <v>1595</v>
      </c>
      <c r="F173" s="252" t="s">
        <v>1596</v>
      </c>
      <c r="G173" s="253" t="s">
        <v>988</v>
      </c>
      <c r="H173" s="254">
        <v>46</v>
      </c>
      <c r="I173" s="255"/>
      <c r="J173" s="256">
        <f>ROUND(I173*H173,2)</f>
        <v>0</v>
      </c>
      <c r="K173" s="252" t="s">
        <v>176</v>
      </c>
      <c r="L173" s="257"/>
      <c r="M173" s="258" t="s">
        <v>1</v>
      </c>
      <c r="N173" s="259" t="s">
        <v>41</v>
      </c>
      <c r="O173" s="90"/>
      <c r="P173" s="234">
        <f>O173*H173</f>
        <v>0</v>
      </c>
      <c r="Q173" s="234">
        <v>0.001</v>
      </c>
      <c r="R173" s="234">
        <f>Q173*H173</f>
        <v>0.045999999999999999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205</v>
      </c>
      <c r="AT173" s="236" t="s">
        <v>239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125</v>
      </c>
      <c r="BM173" s="236" t="s">
        <v>1597</v>
      </c>
    </row>
    <row r="174" s="2" customFormat="1" ht="24.15" customHeight="1">
      <c r="A174" s="37"/>
      <c r="B174" s="38"/>
      <c r="C174" s="225" t="s">
        <v>266</v>
      </c>
      <c r="D174" s="225" t="s">
        <v>172</v>
      </c>
      <c r="E174" s="226" t="s">
        <v>1598</v>
      </c>
      <c r="F174" s="227" t="s">
        <v>1599</v>
      </c>
      <c r="G174" s="228" t="s">
        <v>224</v>
      </c>
      <c r="H174" s="229">
        <v>0.050000000000000003</v>
      </c>
      <c r="I174" s="230"/>
      <c r="J174" s="231">
        <f>ROUND(I174*H174,2)</f>
        <v>0</v>
      </c>
      <c r="K174" s="227" t="s">
        <v>176</v>
      </c>
      <c r="L174" s="43"/>
      <c r="M174" s="232" t="s">
        <v>1</v>
      </c>
      <c r="N174" s="233" t="s">
        <v>41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125</v>
      </c>
      <c r="AT174" s="236" t="s">
        <v>172</v>
      </c>
      <c r="AU174" s="236" t="s">
        <v>84</v>
      </c>
      <c r="AY174" s="16" t="s">
        <v>170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125</v>
      </c>
      <c r="BM174" s="236" t="s">
        <v>1600</v>
      </c>
    </row>
    <row r="175" s="12" customFormat="1" ht="22.8" customHeight="1">
      <c r="A175" s="12"/>
      <c r="B175" s="209"/>
      <c r="C175" s="210"/>
      <c r="D175" s="211" t="s">
        <v>75</v>
      </c>
      <c r="E175" s="223" t="s">
        <v>84</v>
      </c>
      <c r="F175" s="223" t="s">
        <v>1601</v>
      </c>
      <c r="G175" s="210"/>
      <c r="H175" s="210"/>
      <c r="I175" s="213"/>
      <c r="J175" s="224">
        <f>BK175</f>
        <v>0</v>
      </c>
      <c r="K175" s="210"/>
      <c r="L175" s="215"/>
      <c r="M175" s="216"/>
      <c r="N175" s="217"/>
      <c r="O175" s="217"/>
      <c r="P175" s="218">
        <f>SUM(P176:P187)</f>
        <v>0</v>
      </c>
      <c r="Q175" s="217"/>
      <c r="R175" s="218">
        <f>SUM(R176:R187)</f>
        <v>14.452617010000001</v>
      </c>
      <c r="S175" s="217"/>
      <c r="T175" s="219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0" t="s">
        <v>80</v>
      </c>
      <c r="AT175" s="221" t="s">
        <v>75</v>
      </c>
      <c r="AU175" s="221" t="s">
        <v>80</v>
      </c>
      <c r="AY175" s="220" t="s">
        <v>170</v>
      </c>
      <c r="BK175" s="222">
        <f>SUM(BK176:BK187)</f>
        <v>0</v>
      </c>
    </row>
    <row r="176" s="2" customFormat="1" ht="16.5" customHeight="1">
      <c r="A176" s="37"/>
      <c r="B176" s="38"/>
      <c r="C176" s="225" t="s">
        <v>271</v>
      </c>
      <c r="D176" s="225" t="s">
        <v>172</v>
      </c>
      <c r="E176" s="226" t="s">
        <v>1602</v>
      </c>
      <c r="F176" s="227" t="s">
        <v>1603</v>
      </c>
      <c r="G176" s="228" t="s">
        <v>279</v>
      </c>
      <c r="H176" s="229">
        <v>137</v>
      </c>
      <c r="I176" s="230"/>
      <c r="J176" s="231">
        <f>ROUND(I176*H176,2)</f>
        <v>0</v>
      </c>
      <c r="K176" s="227" t="s">
        <v>1</v>
      </c>
      <c r="L176" s="43"/>
      <c r="M176" s="232" t="s">
        <v>1</v>
      </c>
      <c r="N176" s="233" t="s">
        <v>41</v>
      </c>
      <c r="O176" s="90"/>
      <c r="P176" s="234">
        <f>O176*H176</f>
        <v>0</v>
      </c>
      <c r="Q176" s="234">
        <v>0.040000000000000001</v>
      </c>
      <c r="R176" s="234">
        <f>Q176*H176</f>
        <v>5.4800000000000004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125</v>
      </c>
      <c r="AT176" s="236" t="s">
        <v>172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125</v>
      </c>
      <c r="BM176" s="236" t="s">
        <v>1604</v>
      </c>
    </row>
    <row r="177" s="2" customFormat="1" ht="24.15" customHeight="1">
      <c r="A177" s="37"/>
      <c r="B177" s="38"/>
      <c r="C177" s="225" t="s">
        <v>7</v>
      </c>
      <c r="D177" s="225" t="s">
        <v>172</v>
      </c>
      <c r="E177" s="226" t="s">
        <v>1605</v>
      </c>
      <c r="F177" s="227" t="s">
        <v>1606</v>
      </c>
      <c r="G177" s="228" t="s">
        <v>195</v>
      </c>
      <c r="H177" s="229">
        <v>8.0350000000000001</v>
      </c>
      <c r="I177" s="230"/>
      <c r="J177" s="231">
        <f>ROUND(I177*H177,2)</f>
        <v>0</v>
      </c>
      <c r="K177" s="227" t="s">
        <v>176</v>
      </c>
      <c r="L177" s="43"/>
      <c r="M177" s="232" t="s">
        <v>1</v>
      </c>
      <c r="N177" s="233" t="s">
        <v>41</v>
      </c>
      <c r="O177" s="90"/>
      <c r="P177" s="234">
        <f>O177*H177</f>
        <v>0</v>
      </c>
      <c r="Q177" s="234">
        <v>0.00017000000000000001</v>
      </c>
      <c r="R177" s="234">
        <f>Q177*H177</f>
        <v>0.0013659500000000001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125</v>
      </c>
      <c r="AT177" s="236" t="s">
        <v>172</v>
      </c>
      <c r="AU177" s="236" t="s">
        <v>84</v>
      </c>
      <c r="AY177" s="16" t="s">
        <v>170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125</v>
      </c>
      <c r="BM177" s="236" t="s">
        <v>1607</v>
      </c>
    </row>
    <row r="178" s="13" customFormat="1">
      <c r="A178" s="13"/>
      <c r="B178" s="238"/>
      <c r="C178" s="239"/>
      <c r="D178" s="240" t="s">
        <v>178</v>
      </c>
      <c r="E178" s="241" t="s">
        <v>1</v>
      </c>
      <c r="F178" s="242" t="s">
        <v>1608</v>
      </c>
      <c r="G178" s="239"/>
      <c r="H178" s="243">
        <v>8.0346232115564256</v>
      </c>
      <c r="I178" s="244"/>
      <c r="J178" s="239"/>
      <c r="K178" s="239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178</v>
      </c>
      <c r="AU178" s="249" t="s">
        <v>84</v>
      </c>
      <c r="AV178" s="13" t="s">
        <v>84</v>
      </c>
      <c r="AW178" s="13" t="s">
        <v>33</v>
      </c>
      <c r="AX178" s="13" t="s">
        <v>76</v>
      </c>
      <c r="AY178" s="249" t="s">
        <v>170</v>
      </c>
    </row>
    <row r="179" s="2" customFormat="1" ht="24.15" customHeight="1">
      <c r="A179" s="37"/>
      <c r="B179" s="38"/>
      <c r="C179" s="250" t="s">
        <v>282</v>
      </c>
      <c r="D179" s="250" t="s">
        <v>239</v>
      </c>
      <c r="E179" s="251" t="s">
        <v>1609</v>
      </c>
      <c r="F179" s="252" t="s">
        <v>1610</v>
      </c>
      <c r="G179" s="253" t="s">
        <v>195</v>
      </c>
      <c r="H179" s="254">
        <v>9.5169999999999995</v>
      </c>
      <c r="I179" s="255"/>
      <c r="J179" s="256">
        <f>ROUND(I179*H179,2)</f>
        <v>0</v>
      </c>
      <c r="K179" s="252" t="s">
        <v>176</v>
      </c>
      <c r="L179" s="257"/>
      <c r="M179" s="258" t="s">
        <v>1</v>
      </c>
      <c r="N179" s="259" t="s">
        <v>41</v>
      </c>
      <c r="O179" s="90"/>
      <c r="P179" s="234">
        <f>O179*H179</f>
        <v>0</v>
      </c>
      <c r="Q179" s="234">
        <v>0.00010000000000000001</v>
      </c>
      <c r="R179" s="234">
        <f>Q179*H179</f>
        <v>0.00095169999999999999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205</v>
      </c>
      <c r="AT179" s="236" t="s">
        <v>239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125</v>
      </c>
      <c r="BM179" s="236" t="s">
        <v>1611</v>
      </c>
    </row>
    <row r="180" s="13" customFormat="1">
      <c r="A180" s="13"/>
      <c r="B180" s="238"/>
      <c r="C180" s="239"/>
      <c r="D180" s="240" t="s">
        <v>178</v>
      </c>
      <c r="E180" s="239"/>
      <c r="F180" s="242" t="s">
        <v>1612</v>
      </c>
      <c r="G180" s="239"/>
      <c r="H180" s="243">
        <v>9.5169999999999995</v>
      </c>
      <c r="I180" s="244"/>
      <c r="J180" s="239"/>
      <c r="K180" s="239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178</v>
      </c>
      <c r="AU180" s="249" t="s">
        <v>84</v>
      </c>
      <c r="AV180" s="13" t="s">
        <v>84</v>
      </c>
      <c r="AW180" s="13" t="s">
        <v>4</v>
      </c>
      <c r="AX180" s="13" t="s">
        <v>80</v>
      </c>
      <c r="AY180" s="249" t="s">
        <v>170</v>
      </c>
    </row>
    <row r="181" s="2" customFormat="1" ht="37.8" customHeight="1">
      <c r="A181" s="37"/>
      <c r="B181" s="38"/>
      <c r="C181" s="225" t="s">
        <v>286</v>
      </c>
      <c r="D181" s="225" t="s">
        <v>172</v>
      </c>
      <c r="E181" s="226" t="s">
        <v>1613</v>
      </c>
      <c r="F181" s="227" t="s">
        <v>1614</v>
      </c>
      <c r="G181" s="228" t="s">
        <v>279</v>
      </c>
      <c r="H181" s="229">
        <v>17</v>
      </c>
      <c r="I181" s="230"/>
      <c r="J181" s="231">
        <f>ROUND(I181*H181,2)</f>
        <v>0</v>
      </c>
      <c r="K181" s="227" t="s">
        <v>176</v>
      </c>
      <c r="L181" s="43"/>
      <c r="M181" s="232" t="s">
        <v>1</v>
      </c>
      <c r="N181" s="233" t="s">
        <v>41</v>
      </c>
      <c r="O181" s="90"/>
      <c r="P181" s="234">
        <f>O181*H181</f>
        <v>0</v>
      </c>
      <c r="Q181" s="234">
        <v>0.20469000000000001</v>
      </c>
      <c r="R181" s="234">
        <f>Q181*H181</f>
        <v>3.47973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125</v>
      </c>
      <c r="AT181" s="236" t="s">
        <v>172</v>
      </c>
      <c r="AU181" s="236" t="s">
        <v>84</v>
      </c>
      <c r="AY181" s="16" t="s">
        <v>170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125</v>
      </c>
      <c r="BM181" s="236" t="s">
        <v>1615</v>
      </c>
    </row>
    <row r="182" s="2" customFormat="1" ht="24.15" customHeight="1">
      <c r="A182" s="37"/>
      <c r="B182" s="38"/>
      <c r="C182" s="225" t="s">
        <v>291</v>
      </c>
      <c r="D182" s="225" t="s">
        <v>172</v>
      </c>
      <c r="E182" s="226" t="s">
        <v>1616</v>
      </c>
      <c r="F182" s="227" t="s">
        <v>1617</v>
      </c>
      <c r="G182" s="228" t="s">
        <v>195</v>
      </c>
      <c r="H182" s="229">
        <v>504.60000000000002</v>
      </c>
      <c r="I182" s="230"/>
      <c r="J182" s="231">
        <f>ROUND(I182*H182,2)</f>
        <v>0</v>
      </c>
      <c r="K182" s="227" t="s">
        <v>176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125</v>
      </c>
      <c r="AT182" s="236" t="s">
        <v>172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125</v>
      </c>
      <c r="BM182" s="236" t="s">
        <v>1618</v>
      </c>
    </row>
    <row r="183" s="13" customFormat="1">
      <c r="A183" s="13"/>
      <c r="B183" s="238"/>
      <c r="C183" s="239"/>
      <c r="D183" s="240" t="s">
        <v>178</v>
      </c>
      <c r="E183" s="241" t="s">
        <v>1</v>
      </c>
      <c r="F183" s="242" t="s">
        <v>1619</v>
      </c>
      <c r="G183" s="239"/>
      <c r="H183" s="243">
        <v>504.60000000000002</v>
      </c>
      <c r="I183" s="244"/>
      <c r="J183" s="239"/>
      <c r="K183" s="239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178</v>
      </c>
      <c r="AU183" s="249" t="s">
        <v>84</v>
      </c>
      <c r="AV183" s="13" t="s">
        <v>84</v>
      </c>
      <c r="AW183" s="13" t="s">
        <v>33</v>
      </c>
      <c r="AX183" s="13" t="s">
        <v>76</v>
      </c>
      <c r="AY183" s="249" t="s">
        <v>170</v>
      </c>
    </row>
    <row r="184" s="2" customFormat="1" ht="24.15" customHeight="1">
      <c r="A184" s="37"/>
      <c r="B184" s="38"/>
      <c r="C184" s="250" t="s">
        <v>296</v>
      </c>
      <c r="D184" s="250" t="s">
        <v>239</v>
      </c>
      <c r="E184" s="251" t="s">
        <v>1620</v>
      </c>
      <c r="F184" s="252" t="s">
        <v>1621</v>
      </c>
      <c r="G184" s="253" t="s">
        <v>195</v>
      </c>
      <c r="H184" s="254">
        <v>597.69899999999996</v>
      </c>
      <c r="I184" s="255"/>
      <c r="J184" s="256">
        <f>ROUND(I184*H184,2)</f>
        <v>0</v>
      </c>
      <c r="K184" s="252" t="s">
        <v>176</v>
      </c>
      <c r="L184" s="257"/>
      <c r="M184" s="258" t="s">
        <v>1</v>
      </c>
      <c r="N184" s="259" t="s">
        <v>41</v>
      </c>
      <c r="O184" s="90"/>
      <c r="P184" s="234">
        <f>O184*H184</f>
        <v>0</v>
      </c>
      <c r="Q184" s="234">
        <v>0.00022000000000000001</v>
      </c>
      <c r="R184" s="234">
        <f>Q184*H184</f>
        <v>0.13149378000000001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205</v>
      </c>
      <c r="AT184" s="236" t="s">
        <v>239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125</v>
      </c>
      <c r="BM184" s="236" t="s">
        <v>1622</v>
      </c>
    </row>
    <row r="185" s="13" customFormat="1">
      <c r="A185" s="13"/>
      <c r="B185" s="238"/>
      <c r="C185" s="239"/>
      <c r="D185" s="240" t="s">
        <v>178</v>
      </c>
      <c r="E185" s="239"/>
      <c r="F185" s="242" t="s">
        <v>1623</v>
      </c>
      <c r="G185" s="239"/>
      <c r="H185" s="243">
        <v>597.69899999999996</v>
      </c>
      <c r="I185" s="244"/>
      <c r="J185" s="239"/>
      <c r="K185" s="239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178</v>
      </c>
      <c r="AU185" s="249" t="s">
        <v>84</v>
      </c>
      <c r="AV185" s="13" t="s">
        <v>84</v>
      </c>
      <c r="AW185" s="13" t="s">
        <v>4</v>
      </c>
      <c r="AX185" s="13" t="s">
        <v>80</v>
      </c>
      <c r="AY185" s="249" t="s">
        <v>170</v>
      </c>
    </row>
    <row r="186" s="2" customFormat="1" ht="16.5" customHeight="1">
      <c r="A186" s="37"/>
      <c r="B186" s="38"/>
      <c r="C186" s="225" t="s">
        <v>393</v>
      </c>
      <c r="D186" s="225" t="s">
        <v>172</v>
      </c>
      <c r="E186" s="226" t="s">
        <v>1624</v>
      </c>
      <c r="F186" s="227" t="s">
        <v>1625</v>
      </c>
      <c r="G186" s="228" t="s">
        <v>175</v>
      </c>
      <c r="H186" s="229">
        <v>2.3290000000000002</v>
      </c>
      <c r="I186" s="230"/>
      <c r="J186" s="231">
        <f>ROUND(I186*H186,2)</f>
        <v>0</v>
      </c>
      <c r="K186" s="227" t="s">
        <v>176</v>
      </c>
      <c r="L186" s="43"/>
      <c r="M186" s="232" t="s">
        <v>1</v>
      </c>
      <c r="N186" s="233" t="s">
        <v>41</v>
      </c>
      <c r="O186" s="90"/>
      <c r="P186" s="234">
        <f>O186*H186</f>
        <v>0</v>
      </c>
      <c r="Q186" s="234">
        <v>2.3010199999999998</v>
      </c>
      <c r="R186" s="234">
        <f>Q186*H186</f>
        <v>5.3590755799999998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125</v>
      </c>
      <c r="AT186" s="236" t="s">
        <v>172</v>
      </c>
      <c r="AU186" s="236" t="s">
        <v>84</v>
      </c>
      <c r="AY186" s="16" t="s">
        <v>170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125</v>
      </c>
      <c r="BM186" s="236" t="s">
        <v>1626</v>
      </c>
    </row>
    <row r="187" s="13" customFormat="1">
      <c r="A187" s="13"/>
      <c r="B187" s="238"/>
      <c r="C187" s="239"/>
      <c r="D187" s="240" t="s">
        <v>178</v>
      </c>
      <c r="E187" s="241" t="s">
        <v>1</v>
      </c>
      <c r="F187" s="242" t="s">
        <v>1627</v>
      </c>
      <c r="G187" s="239"/>
      <c r="H187" s="243">
        <v>2.3287499999999999</v>
      </c>
      <c r="I187" s="244"/>
      <c r="J187" s="239"/>
      <c r="K187" s="239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178</v>
      </c>
      <c r="AU187" s="249" t="s">
        <v>84</v>
      </c>
      <c r="AV187" s="13" t="s">
        <v>84</v>
      </c>
      <c r="AW187" s="13" t="s">
        <v>33</v>
      </c>
      <c r="AX187" s="13" t="s">
        <v>76</v>
      </c>
      <c r="AY187" s="249" t="s">
        <v>170</v>
      </c>
    </row>
    <row r="188" s="12" customFormat="1" ht="22.8" customHeight="1">
      <c r="A188" s="12"/>
      <c r="B188" s="209"/>
      <c r="C188" s="210"/>
      <c r="D188" s="211" t="s">
        <v>75</v>
      </c>
      <c r="E188" s="223" t="s">
        <v>128</v>
      </c>
      <c r="F188" s="223" t="s">
        <v>270</v>
      </c>
      <c r="G188" s="210"/>
      <c r="H188" s="210"/>
      <c r="I188" s="213"/>
      <c r="J188" s="224">
        <f>BK188</f>
        <v>0</v>
      </c>
      <c r="K188" s="210"/>
      <c r="L188" s="215"/>
      <c r="M188" s="216"/>
      <c r="N188" s="217"/>
      <c r="O188" s="217"/>
      <c r="P188" s="218">
        <f>SUM(P189:P217)</f>
        <v>0</v>
      </c>
      <c r="Q188" s="217"/>
      <c r="R188" s="218">
        <f>SUM(R189:R217)</f>
        <v>273.54876159999998</v>
      </c>
      <c r="S188" s="217"/>
      <c r="T188" s="219">
        <f>SUM(T189:T217)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0" t="s">
        <v>80</v>
      </c>
      <c r="AT188" s="221" t="s">
        <v>75</v>
      </c>
      <c r="AU188" s="221" t="s">
        <v>80</v>
      </c>
      <c r="AY188" s="220" t="s">
        <v>170</v>
      </c>
      <c r="BK188" s="222">
        <f>SUM(BK189:BK217)</f>
        <v>0</v>
      </c>
    </row>
    <row r="189" s="2" customFormat="1" ht="24.15" customHeight="1">
      <c r="A189" s="37"/>
      <c r="B189" s="38"/>
      <c r="C189" s="225" t="s">
        <v>301</v>
      </c>
      <c r="D189" s="225" t="s">
        <v>172</v>
      </c>
      <c r="E189" s="226" t="s">
        <v>1628</v>
      </c>
      <c r="F189" s="227" t="s">
        <v>1629</v>
      </c>
      <c r="G189" s="228" t="s">
        <v>195</v>
      </c>
      <c r="H189" s="229">
        <v>508.19999999999999</v>
      </c>
      <c r="I189" s="230"/>
      <c r="J189" s="231">
        <f>ROUND(I189*H189,2)</f>
        <v>0</v>
      </c>
      <c r="K189" s="227" t="s">
        <v>176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125</v>
      </c>
      <c r="AT189" s="236" t="s">
        <v>172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125</v>
      </c>
      <c r="BM189" s="236" t="s">
        <v>1630</v>
      </c>
    </row>
    <row r="190" s="13" customFormat="1">
      <c r="A190" s="13"/>
      <c r="B190" s="238"/>
      <c r="C190" s="239"/>
      <c r="D190" s="240" t="s">
        <v>178</v>
      </c>
      <c r="E190" s="241" t="s">
        <v>1</v>
      </c>
      <c r="F190" s="242" t="s">
        <v>1631</v>
      </c>
      <c r="G190" s="239"/>
      <c r="H190" s="243">
        <v>275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178</v>
      </c>
      <c r="AU190" s="249" t="s">
        <v>84</v>
      </c>
      <c r="AV190" s="13" t="s">
        <v>84</v>
      </c>
      <c r="AW190" s="13" t="s">
        <v>33</v>
      </c>
      <c r="AX190" s="13" t="s">
        <v>76</v>
      </c>
      <c r="AY190" s="249" t="s">
        <v>170</v>
      </c>
    </row>
    <row r="191" s="13" customFormat="1">
      <c r="A191" s="13"/>
      <c r="B191" s="238"/>
      <c r="C191" s="239"/>
      <c r="D191" s="240" t="s">
        <v>178</v>
      </c>
      <c r="E191" s="241" t="s">
        <v>1</v>
      </c>
      <c r="F191" s="242" t="s">
        <v>1632</v>
      </c>
      <c r="G191" s="239"/>
      <c r="H191" s="243">
        <v>187</v>
      </c>
      <c r="I191" s="244"/>
      <c r="J191" s="239"/>
      <c r="K191" s="239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178</v>
      </c>
      <c r="AU191" s="249" t="s">
        <v>84</v>
      </c>
      <c r="AV191" s="13" t="s">
        <v>84</v>
      </c>
      <c r="AW191" s="13" t="s">
        <v>33</v>
      </c>
      <c r="AX191" s="13" t="s">
        <v>76</v>
      </c>
      <c r="AY191" s="249" t="s">
        <v>170</v>
      </c>
    </row>
    <row r="192" s="13" customFormat="1">
      <c r="A192" s="13"/>
      <c r="B192" s="238"/>
      <c r="C192" s="239"/>
      <c r="D192" s="240" t="s">
        <v>178</v>
      </c>
      <c r="E192" s="241" t="s">
        <v>1</v>
      </c>
      <c r="F192" s="242" t="s">
        <v>1633</v>
      </c>
      <c r="G192" s="239"/>
      <c r="H192" s="243">
        <v>28.200000000000003</v>
      </c>
      <c r="I192" s="244"/>
      <c r="J192" s="239"/>
      <c r="K192" s="239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178</v>
      </c>
      <c r="AU192" s="249" t="s">
        <v>84</v>
      </c>
      <c r="AV192" s="13" t="s">
        <v>84</v>
      </c>
      <c r="AW192" s="13" t="s">
        <v>33</v>
      </c>
      <c r="AX192" s="13" t="s">
        <v>76</v>
      </c>
      <c r="AY192" s="249" t="s">
        <v>170</v>
      </c>
    </row>
    <row r="193" s="13" customFormat="1">
      <c r="A193" s="13"/>
      <c r="B193" s="238"/>
      <c r="C193" s="239"/>
      <c r="D193" s="240" t="s">
        <v>178</v>
      </c>
      <c r="E193" s="241" t="s">
        <v>1</v>
      </c>
      <c r="F193" s="242" t="s">
        <v>1634</v>
      </c>
      <c r="G193" s="239"/>
      <c r="H193" s="243">
        <v>18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178</v>
      </c>
      <c r="AU193" s="249" t="s">
        <v>84</v>
      </c>
      <c r="AV193" s="13" t="s">
        <v>84</v>
      </c>
      <c r="AW193" s="13" t="s">
        <v>33</v>
      </c>
      <c r="AX193" s="13" t="s">
        <v>76</v>
      </c>
      <c r="AY193" s="249" t="s">
        <v>170</v>
      </c>
    </row>
    <row r="194" s="2" customFormat="1" ht="24.15" customHeight="1">
      <c r="A194" s="37"/>
      <c r="B194" s="38"/>
      <c r="C194" s="225" t="s">
        <v>305</v>
      </c>
      <c r="D194" s="225" t="s">
        <v>172</v>
      </c>
      <c r="E194" s="226" t="s">
        <v>1635</v>
      </c>
      <c r="F194" s="227" t="s">
        <v>1636</v>
      </c>
      <c r="G194" s="228" t="s">
        <v>195</v>
      </c>
      <c r="H194" s="229">
        <v>508.19999999999999</v>
      </c>
      <c r="I194" s="230"/>
      <c r="J194" s="231">
        <f>ROUND(I194*H194,2)</f>
        <v>0</v>
      </c>
      <c r="K194" s="227" t="s">
        <v>1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125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125</v>
      </c>
      <c r="BM194" s="236" t="s">
        <v>1637</v>
      </c>
    </row>
    <row r="195" s="13" customFormat="1">
      <c r="A195" s="13"/>
      <c r="B195" s="238"/>
      <c r="C195" s="239"/>
      <c r="D195" s="240" t="s">
        <v>178</v>
      </c>
      <c r="E195" s="241" t="s">
        <v>1</v>
      </c>
      <c r="F195" s="242" t="s">
        <v>1631</v>
      </c>
      <c r="G195" s="239"/>
      <c r="H195" s="243">
        <v>275</v>
      </c>
      <c r="I195" s="244"/>
      <c r="J195" s="239"/>
      <c r="K195" s="239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178</v>
      </c>
      <c r="AU195" s="249" t="s">
        <v>84</v>
      </c>
      <c r="AV195" s="13" t="s">
        <v>84</v>
      </c>
      <c r="AW195" s="13" t="s">
        <v>33</v>
      </c>
      <c r="AX195" s="13" t="s">
        <v>76</v>
      </c>
      <c r="AY195" s="249" t="s">
        <v>170</v>
      </c>
    </row>
    <row r="196" s="13" customFormat="1">
      <c r="A196" s="13"/>
      <c r="B196" s="238"/>
      <c r="C196" s="239"/>
      <c r="D196" s="240" t="s">
        <v>178</v>
      </c>
      <c r="E196" s="241" t="s">
        <v>1</v>
      </c>
      <c r="F196" s="242" t="s">
        <v>1632</v>
      </c>
      <c r="G196" s="239"/>
      <c r="H196" s="243">
        <v>187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178</v>
      </c>
      <c r="AU196" s="249" t="s">
        <v>84</v>
      </c>
      <c r="AV196" s="13" t="s">
        <v>84</v>
      </c>
      <c r="AW196" s="13" t="s">
        <v>33</v>
      </c>
      <c r="AX196" s="13" t="s">
        <v>76</v>
      </c>
      <c r="AY196" s="249" t="s">
        <v>170</v>
      </c>
    </row>
    <row r="197" s="13" customFormat="1">
      <c r="A197" s="13"/>
      <c r="B197" s="238"/>
      <c r="C197" s="239"/>
      <c r="D197" s="240" t="s">
        <v>178</v>
      </c>
      <c r="E197" s="241" t="s">
        <v>1</v>
      </c>
      <c r="F197" s="242" t="s">
        <v>1633</v>
      </c>
      <c r="G197" s="239"/>
      <c r="H197" s="243">
        <v>28.200000000000003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178</v>
      </c>
      <c r="AU197" s="249" t="s">
        <v>84</v>
      </c>
      <c r="AV197" s="13" t="s">
        <v>84</v>
      </c>
      <c r="AW197" s="13" t="s">
        <v>33</v>
      </c>
      <c r="AX197" s="13" t="s">
        <v>76</v>
      </c>
      <c r="AY197" s="249" t="s">
        <v>170</v>
      </c>
    </row>
    <row r="198" s="13" customFormat="1">
      <c r="A198" s="13"/>
      <c r="B198" s="238"/>
      <c r="C198" s="239"/>
      <c r="D198" s="240" t="s">
        <v>178</v>
      </c>
      <c r="E198" s="241" t="s">
        <v>1</v>
      </c>
      <c r="F198" s="242" t="s">
        <v>1634</v>
      </c>
      <c r="G198" s="239"/>
      <c r="H198" s="243">
        <v>18</v>
      </c>
      <c r="I198" s="244"/>
      <c r="J198" s="239"/>
      <c r="K198" s="239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178</v>
      </c>
      <c r="AU198" s="249" t="s">
        <v>84</v>
      </c>
      <c r="AV198" s="13" t="s">
        <v>84</v>
      </c>
      <c r="AW198" s="13" t="s">
        <v>33</v>
      </c>
      <c r="AX198" s="13" t="s">
        <v>76</v>
      </c>
      <c r="AY198" s="249" t="s">
        <v>170</v>
      </c>
    </row>
    <row r="199" s="2" customFormat="1" ht="24.15" customHeight="1">
      <c r="A199" s="37"/>
      <c r="B199" s="38"/>
      <c r="C199" s="225" t="s">
        <v>309</v>
      </c>
      <c r="D199" s="225" t="s">
        <v>172</v>
      </c>
      <c r="E199" s="226" t="s">
        <v>1638</v>
      </c>
      <c r="F199" s="227" t="s">
        <v>1639</v>
      </c>
      <c r="G199" s="228" t="s">
        <v>195</v>
      </c>
      <c r="H199" s="229">
        <v>275</v>
      </c>
      <c r="I199" s="230"/>
      <c r="J199" s="231">
        <f>ROUND(I199*H199,2)</f>
        <v>0</v>
      </c>
      <c r="K199" s="227" t="s">
        <v>1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0.1837</v>
      </c>
      <c r="R199" s="234">
        <f>Q199*H199</f>
        <v>50.517499999999998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125</v>
      </c>
      <c r="AT199" s="236" t="s">
        <v>172</v>
      </c>
      <c r="AU199" s="236" t="s">
        <v>84</v>
      </c>
      <c r="AY199" s="16" t="s">
        <v>170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80</v>
      </c>
      <c r="BK199" s="237">
        <f>ROUND(I199*H199,2)</f>
        <v>0</v>
      </c>
      <c r="BL199" s="16" t="s">
        <v>125</v>
      </c>
      <c r="BM199" s="236" t="s">
        <v>1640</v>
      </c>
    </row>
    <row r="200" s="2" customFormat="1">
      <c r="A200" s="37"/>
      <c r="B200" s="38"/>
      <c r="C200" s="39"/>
      <c r="D200" s="240" t="s">
        <v>249</v>
      </c>
      <c r="E200" s="39"/>
      <c r="F200" s="260" t="s">
        <v>1641</v>
      </c>
      <c r="G200" s="39"/>
      <c r="H200" s="39"/>
      <c r="I200" s="261"/>
      <c r="J200" s="39"/>
      <c r="K200" s="39"/>
      <c r="L200" s="43"/>
      <c r="M200" s="262"/>
      <c r="N200" s="263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249</v>
      </c>
      <c r="AU200" s="16" t="s">
        <v>84</v>
      </c>
    </row>
    <row r="201" s="13" customFormat="1">
      <c r="A201" s="13"/>
      <c r="B201" s="238"/>
      <c r="C201" s="239"/>
      <c r="D201" s="240" t="s">
        <v>178</v>
      </c>
      <c r="E201" s="241" t="s">
        <v>1</v>
      </c>
      <c r="F201" s="242" t="s">
        <v>1631</v>
      </c>
      <c r="G201" s="239"/>
      <c r="H201" s="243">
        <v>275</v>
      </c>
      <c r="I201" s="244"/>
      <c r="J201" s="239"/>
      <c r="K201" s="239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178</v>
      </c>
      <c r="AU201" s="249" t="s">
        <v>84</v>
      </c>
      <c r="AV201" s="13" t="s">
        <v>84</v>
      </c>
      <c r="AW201" s="13" t="s">
        <v>33</v>
      </c>
      <c r="AX201" s="13" t="s">
        <v>76</v>
      </c>
      <c r="AY201" s="249" t="s">
        <v>170</v>
      </c>
    </row>
    <row r="202" s="2" customFormat="1" ht="16.5" customHeight="1">
      <c r="A202" s="37"/>
      <c r="B202" s="38"/>
      <c r="C202" s="250" t="s">
        <v>314</v>
      </c>
      <c r="D202" s="250" t="s">
        <v>239</v>
      </c>
      <c r="E202" s="251" t="s">
        <v>1642</v>
      </c>
      <c r="F202" s="252" t="s">
        <v>1643</v>
      </c>
      <c r="G202" s="253" t="s">
        <v>195</v>
      </c>
      <c r="H202" s="254">
        <v>277.75</v>
      </c>
      <c r="I202" s="255"/>
      <c r="J202" s="256">
        <f>ROUND(I202*H202,2)</f>
        <v>0</v>
      </c>
      <c r="K202" s="252" t="s">
        <v>1</v>
      </c>
      <c r="L202" s="257"/>
      <c r="M202" s="258" t="s">
        <v>1</v>
      </c>
      <c r="N202" s="259" t="s">
        <v>41</v>
      </c>
      <c r="O202" s="90"/>
      <c r="P202" s="234">
        <f>O202*H202</f>
        <v>0</v>
      </c>
      <c r="Q202" s="234">
        <v>0.50039999999999996</v>
      </c>
      <c r="R202" s="234">
        <f>Q202*H202</f>
        <v>138.98609999999999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205</v>
      </c>
      <c r="AT202" s="236" t="s">
        <v>239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125</v>
      </c>
      <c r="BM202" s="236" t="s">
        <v>1644</v>
      </c>
    </row>
    <row r="203" s="2" customFormat="1">
      <c r="A203" s="37"/>
      <c r="B203" s="38"/>
      <c r="C203" s="39"/>
      <c r="D203" s="240" t="s">
        <v>249</v>
      </c>
      <c r="E203" s="39"/>
      <c r="F203" s="260" t="s">
        <v>1645</v>
      </c>
      <c r="G203" s="39"/>
      <c r="H203" s="39"/>
      <c r="I203" s="261"/>
      <c r="J203" s="39"/>
      <c r="K203" s="39"/>
      <c r="L203" s="43"/>
      <c r="M203" s="262"/>
      <c r="N203" s="263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249</v>
      </c>
      <c r="AU203" s="16" t="s">
        <v>84</v>
      </c>
    </row>
    <row r="204" s="13" customFormat="1">
      <c r="A204" s="13"/>
      <c r="B204" s="238"/>
      <c r="C204" s="239"/>
      <c r="D204" s="240" t="s">
        <v>178</v>
      </c>
      <c r="E204" s="239"/>
      <c r="F204" s="242" t="s">
        <v>1646</v>
      </c>
      <c r="G204" s="239"/>
      <c r="H204" s="243">
        <v>277.75</v>
      </c>
      <c r="I204" s="244"/>
      <c r="J204" s="239"/>
      <c r="K204" s="239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178</v>
      </c>
      <c r="AU204" s="249" t="s">
        <v>84</v>
      </c>
      <c r="AV204" s="13" t="s">
        <v>84</v>
      </c>
      <c r="AW204" s="13" t="s">
        <v>4</v>
      </c>
      <c r="AX204" s="13" t="s">
        <v>80</v>
      </c>
      <c r="AY204" s="249" t="s">
        <v>170</v>
      </c>
    </row>
    <row r="205" s="2" customFormat="1" ht="24.15" customHeight="1">
      <c r="A205" s="37"/>
      <c r="B205" s="38"/>
      <c r="C205" s="225" t="s">
        <v>318</v>
      </c>
      <c r="D205" s="225" t="s">
        <v>172</v>
      </c>
      <c r="E205" s="226" t="s">
        <v>1647</v>
      </c>
      <c r="F205" s="227" t="s">
        <v>1648</v>
      </c>
      <c r="G205" s="228" t="s">
        <v>247</v>
      </c>
      <c r="H205" s="229">
        <v>1</v>
      </c>
      <c r="I205" s="230"/>
      <c r="J205" s="231">
        <f>ROUND(I205*H205,2)</f>
        <v>0</v>
      </c>
      <c r="K205" s="227" t="s">
        <v>1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125</v>
      </c>
      <c r="AT205" s="236" t="s">
        <v>172</v>
      </c>
      <c r="AU205" s="236" t="s">
        <v>84</v>
      </c>
      <c r="AY205" s="16" t="s">
        <v>170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80</v>
      </c>
      <c r="BK205" s="237">
        <f>ROUND(I205*H205,2)</f>
        <v>0</v>
      </c>
      <c r="BL205" s="16" t="s">
        <v>125</v>
      </c>
      <c r="BM205" s="236" t="s">
        <v>1649</v>
      </c>
    </row>
    <row r="206" s="2" customFormat="1" ht="24.15" customHeight="1">
      <c r="A206" s="37"/>
      <c r="B206" s="38"/>
      <c r="C206" s="225" t="s">
        <v>322</v>
      </c>
      <c r="D206" s="225" t="s">
        <v>172</v>
      </c>
      <c r="E206" s="226" t="s">
        <v>1650</v>
      </c>
      <c r="F206" s="227" t="s">
        <v>1651</v>
      </c>
      <c r="G206" s="228" t="s">
        <v>195</v>
      </c>
      <c r="H206" s="229">
        <v>187</v>
      </c>
      <c r="I206" s="230"/>
      <c r="J206" s="231">
        <f>ROUND(I206*H206,2)</f>
        <v>0</v>
      </c>
      <c r="K206" s="227" t="s">
        <v>1</v>
      </c>
      <c r="L206" s="43"/>
      <c r="M206" s="232" t="s">
        <v>1</v>
      </c>
      <c r="N206" s="233" t="s">
        <v>41</v>
      </c>
      <c r="O206" s="90"/>
      <c r="P206" s="234">
        <f>O206*H206</f>
        <v>0</v>
      </c>
      <c r="Q206" s="234">
        <v>0.16700000000000001</v>
      </c>
      <c r="R206" s="234">
        <f>Q206*H206</f>
        <v>31.229000000000003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125</v>
      </c>
      <c r="AT206" s="236" t="s">
        <v>172</v>
      </c>
      <c r="AU206" s="236" t="s">
        <v>84</v>
      </c>
      <c r="AY206" s="16" t="s">
        <v>170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80</v>
      </c>
      <c r="BK206" s="237">
        <f>ROUND(I206*H206,2)</f>
        <v>0</v>
      </c>
      <c r="BL206" s="16" t="s">
        <v>125</v>
      </c>
      <c r="BM206" s="236" t="s">
        <v>1652</v>
      </c>
    </row>
    <row r="207" s="2" customFormat="1">
      <c r="A207" s="37"/>
      <c r="B207" s="38"/>
      <c r="C207" s="39"/>
      <c r="D207" s="240" t="s">
        <v>249</v>
      </c>
      <c r="E207" s="39"/>
      <c r="F207" s="260" t="s">
        <v>1653</v>
      </c>
      <c r="G207" s="39"/>
      <c r="H207" s="39"/>
      <c r="I207" s="261"/>
      <c r="J207" s="39"/>
      <c r="K207" s="39"/>
      <c r="L207" s="43"/>
      <c r="M207" s="262"/>
      <c r="N207" s="263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249</v>
      </c>
      <c r="AU207" s="16" t="s">
        <v>84</v>
      </c>
    </row>
    <row r="208" s="14" customFormat="1">
      <c r="A208" s="14"/>
      <c r="B208" s="272"/>
      <c r="C208" s="273"/>
      <c r="D208" s="240" t="s">
        <v>178</v>
      </c>
      <c r="E208" s="274" t="s">
        <v>1</v>
      </c>
      <c r="F208" s="275" t="s">
        <v>1654</v>
      </c>
      <c r="G208" s="273"/>
      <c r="H208" s="274" t="s">
        <v>1</v>
      </c>
      <c r="I208" s="276"/>
      <c r="J208" s="273"/>
      <c r="K208" s="273"/>
      <c r="L208" s="277"/>
      <c r="M208" s="278"/>
      <c r="N208" s="279"/>
      <c r="O208" s="279"/>
      <c r="P208" s="279"/>
      <c r="Q208" s="279"/>
      <c r="R208" s="279"/>
      <c r="S208" s="279"/>
      <c r="T208" s="28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1" t="s">
        <v>178</v>
      </c>
      <c r="AU208" s="281" t="s">
        <v>84</v>
      </c>
      <c r="AV208" s="14" t="s">
        <v>80</v>
      </c>
      <c r="AW208" s="14" t="s">
        <v>33</v>
      </c>
      <c r="AX208" s="14" t="s">
        <v>76</v>
      </c>
      <c r="AY208" s="281" t="s">
        <v>170</v>
      </c>
    </row>
    <row r="209" s="13" customFormat="1">
      <c r="A209" s="13"/>
      <c r="B209" s="238"/>
      <c r="C209" s="239"/>
      <c r="D209" s="240" t="s">
        <v>178</v>
      </c>
      <c r="E209" s="241" t="s">
        <v>1</v>
      </c>
      <c r="F209" s="242" t="s">
        <v>1632</v>
      </c>
      <c r="G209" s="239"/>
      <c r="H209" s="243">
        <v>187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178</v>
      </c>
      <c r="AU209" s="249" t="s">
        <v>84</v>
      </c>
      <c r="AV209" s="13" t="s">
        <v>84</v>
      </c>
      <c r="AW209" s="13" t="s">
        <v>33</v>
      </c>
      <c r="AX209" s="13" t="s">
        <v>76</v>
      </c>
      <c r="AY209" s="249" t="s">
        <v>170</v>
      </c>
    </row>
    <row r="210" s="2" customFormat="1" ht="24.15" customHeight="1">
      <c r="A210" s="37"/>
      <c r="B210" s="38"/>
      <c r="C210" s="225" t="s">
        <v>326</v>
      </c>
      <c r="D210" s="225" t="s">
        <v>172</v>
      </c>
      <c r="E210" s="226" t="s">
        <v>1647</v>
      </c>
      <c r="F210" s="227" t="s">
        <v>1648</v>
      </c>
      <c r="G210" s="228" t="s">
        <v>247</v>
      </c>
      <c r="H210" s="229">
        <v>1</v>
      </c>
      <c r="I210" s="230"/>
      <c r="J210" s="231">
        <f>ROUND(I210*H210,2)</f>
        <v>0</v>
      </c>
      <c r="K210" s="227" t="s">
        <v>1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125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125</v>
      </c>
      <c r="BM210" s="236" t="s">
        <v>1655</v>
      </c>
    </row>
    <row r="211" s="2" customFormat="1" ht="24.15" customHeight="1">
      <c r="A211" s="37"/>
      <c r="B211" s="38"/>
      <c r="C211" s="225" t="s">
        <v>330</v>
      </c>
      <c r="D211" s="225" t="s">
        <v>172</v>
      </c>
      <c r="E211" s="226" t="s">
        <v>1656</v>
      </c>
      <c r="F211" s="227" t="s">
        <v>1657</v>
      </c>
      <c r="G211" s="228" t="s">
        <v>195</v>
      </c>
      <c r="H211" s="229">
        <v>14.4</v>
      </c>
      <c r="I211" s="230"/>
      <c r="J211" s="231">
        <f>ROUND(I211*H211,2)</f>
        <v>0</v>
      </c>
      <c r="K211" s="227" t="s">
        <v>1</v>
      </c>
      <c r="L211" s="43"/>
      <c r="M211" s="232" t="s">
        <v>1</v>
      </c>
      <c r="N211" s="233" t="s">
        <v>41</v>
      </c>
      <c r="O211" s="90"/>
      <c r="P211" s="234">
        <f>O211*H211</f>
        <v>0</v>
      </c>
      <c r="Q211" s="234">
        <v>0.50077400000000005</v>
      </c>
      <c r="R211" s="234">
        <f>Q211*H211</f>
        <v>7.2111456000000009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125</v>
      </c>
      <c r="AT211" s="236" t="s">
        <v>172</v>
      </c>
      <c r="AU211" s="236" t="s">
        <v>84</v>
      </c>
      <c r="AY211" s="16" t="s">
        <v>170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80</v>
      </c>
      <c r="BK211" s="237">
        <f>ROUND(I211*H211,2)</f>
        <v>0</v>
      </c>
      <c r="BL211" s="16" t="s">
        <v>125</v>
      </c>
      <c r="BM211" s="236" t="s">
        <v>1658</v>
      </c>
    </row>
    <row r="212" s="2" customFormat="1">
      <c r="A212" s="37"/>
      <c r="B212" s="38"/>
      <c r="C212" s="39"/>
      <c r="D212" s="240" t="s">
        <v>249</v>
      </c>
      <c r="E212" s="39"/>
      <c r="F212" s="260" t="s">
        <v>1641</v>
      </c>
      <c r="G212" s="39"/>
      <c r="H212" s="39"/>
      <c r="I212" s="261"/>
      <c r="J212" s="39"/>
      <c r="K212" s="39"/>
      <c r="L212" s="43"/>
      <c r="M212" s="262"/>
      <c r="N212" s="263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249</v>
      </c>
      <c r="AU212" s="16" t="s">
        <v>84</v>
      </c>
    </row>
    <row r="213" s="13" customFormat="1">
      <c r="A213" s="13"/>
      <c r="B213" s="238"/>
      <c r="C213" s="239"/>
      <c r="D213" s="240" t="s">
        <v>178</v>
      </c>
      <c r="E213" s="241" t="s">
        <v>1</v>
      </c>
      <c r="F213" s="242" t="s">
        <v>1659</v>
      </c>
      <c r="G213" s="239"/>
      <c r="H213" s="243">
        <v>14.399999999999999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178</v>
      </c>
      <c r="AU213" s="249" t="s">
        <v>84</v>
      </c>
      <c r="AV213" s="13" t="s">
        <v>84</v>
      </c>
      <c r="AW213" s="13" t="s">
        <v>33</v>
      </c>
      <c r="AX213" s="13" t="s">
        <v>76</v>
      </c>
      <c r="AY213" s="249" t="s">
        <v>170</v>
      </c>
    </row>
    <row r="214" s="2" customFormat="1" ht="16.5" customHeight="1">
      <c r="A214" s="37"/>
      <c r="B214" s="38"/>
      <c r="C214" s="250" t="s">
        <v>334</v>
      </c>
      <c r="D214" s="250" t="s">
        <v>239</v>
      </c>
      <c r="E214" s="251" t="s">
        <v>1660</v>
      </c>
      <c r="F214" s="252" t="s">
        <v>1661</v>
      </c>
      <c r="G214" s="253" t="s">
        <v>195</v>
      </c>
      <c r="H214" s="254">
        <v>205.428</v>
      </c>
      <c r="I214" s="255"/>
      <c r="J214" s="256">
        <f>ROUND(I214*H214,2)</f>
        <v>0</v>
      </c>
      <c r="K214" s="252" t="s">
        <v>1</v>
      </c>
      <c r="L214" s="257"/>
      <c r="M214" s="258" t="s">
        <v>1</v>
      </c>
      <c r="N214" s="259" t="s">
        <v>41</v>
      </c>
      <c r="O214" s="90"/>
      <c r="P214" s="234">
        <f>O214*H214</f>
        <v>0</v>
      </c>
      <c r="Q214" s="234">
        <v>0.222</v>
      </c>
      <c r="R214" s="234">
        <f>Q214*H214</f>
        <v>45.605015999999999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205</v>
      </c>
      <c r="AT214" s="236" t="s">
        <v>239</v>
      </c>
      <c r="AU214" s="236" t="s">
        <v>84</v>
      </c>
      <c r="AY214" s="16" t="s">
        <v>170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80</v>
      </c>
      <c r="BK214" s="237">
        <f>ROUND(I214*H214,2)</f>
        <v>0</v>
      </c>
      <c r="BL214" s="16" t="s">
        <v>125</v>
      </c>
      <c r="BM214" s="236" t="s">
        <v>1662</v>
      </c>
    </row>
    <row r="215" s="2" customFormat="1">
      <c r="A215" s="37"/>
      <c r="B215" s="38"/>
      <c r="C215" s="39"/>
      <c r="D215" s="240" t="s">
        <v>249</v>
      </c>
      <c r="E215" s="39"/>
      <c r="F215" s="260" t="s">
        <v>1645</v>
      </c>
      <c r="G215" s="39"/>
      <c r="H215" s="39"/>
      <c r="I215" s="261"/>
      <c r="J215" s="39"/>
      <c r="K215" s="39"/>
      <c r="L215" s="43"/>
      <c r="M215" s="262"/>
      <c r="N215" s="263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249</v>
      </c>
      <c r="AU215" s="16" t="s">
        <v>84</v>
      </c>
    </row>
    <row r="216" s="13" customFormat="1">
      <c r="A216" s="13"/>
      <c r="B216" s="238"/>
      <c r="C216" s="239"/>
      <c r="D216" s="240" t="s">
        <v>178</v>
      </c>
      <c r="E216" s="241" t="s">
        <v>1</v>
      </c>
      <c r="F216" s="242" t="s">
        <v>1663</v>
      </c>
      <c r="G216" s="239"/>
      <c r="H216" s="243">
        <v>201.40000000000001</v>
      </c>
      <c r="I216" s="244"/>
      <c r="J216" s="239"/>
      <c r="K216" s="239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178</v>
      </c>
      <c r="AU216" s="249" t="s">
        <v>84</v>
      </c>
      <c r="AV216" s="13" t="s">
        <v>84</v>
      </c>
      <c r="AW216" s="13" t="s">
        <v>33</v>
      </c>
      <c r="AX216" s="13" t="s">
        <v>80</v>
      </c>
      <c r="AY216" s="249" t="s">
        <v>170</v>
      </c>
    </row>
    <row r="217" s="13" customFormat="1">
      <c r="A217" s="13"/>
      <c r="B217" s="238"/>
      <c r="C217" s="239"/>
      <c r="D217" s="240" t="s">
        <v>178</v>
      </c>
      <c r="E217" s="239"/>
      <c r="F217" s="242" t="s">
        <v>1664</v>
      </c>
      <c r="G217" s="239"/>
      <c r="H217" s="243">
        <v>205.428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178</v>
      </c>
      <c r="AU217" s="249" t="s">
        <v>84</v>
      </c>
      <c r="AV217" s="13" t="s">
        <v>84</v>
      </c>
      <c r="AW217" s="13" t="s">
        <v>4</v>
      </c>
      <c r="AX217" s="13" t="s">
        <v>80</v>
      </c>
      <c r="AY217" s="249" t="s">
        <v>170</v>
      </c>
    </row>
    <row r="218" s="12" customFormat="1" ht="22.8" customHeight="1">
      <c r="A218" s="12"/>
      <c r="B218" s="209"/>
      <c r="C218" s="210"/>
      <c r="D218" s="211" t="s">
        <v>75</v>
      </c>
      <c r="E218" s="223" t="s">
        <v>211</v>
      </c>
      <c r="F218" s="223" t="s">
        <v>1216</v>
      </c>
      <c r="G218" s="210"/>
      <c r="H218" s="210"/>
      <c r="I218" s="213"/>
      <c r="J218" s="224">
        <f>BK218</f>
        <v>0</v>
      </c>
      <c r="K218" s="210"/>
      <c r="L218" s="215"/>
      <c r="M218" s="216"/>
      <c r="N218" s="217"/>
      <c r="O218" s="217"/>
      <c r="P218" s="218">
        <f>SUM(P219:P224)</f>
        <v>0</v>
      </c>
      <c r="Q218" s="217"/>
      <c r="R218" s="218">
        <f>SUM(R219:R224)</f>
        <v>27.487949999999998</v>
      </c>
      <c r="S218" s="217"/>
      <c r="T218" s="219">
        <f>SUM(T219:T224)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0" t="s">
        <v>80</v>
      </c>
      <c r="AT218" s="221" t="s">
        <v>75</v>
      </c>
      <c r="AU218" s="221" t="s">
        <v>80</v>
      </c>
      <c r="AY218" s="220" t="s">
        <v>170</v>
      </c>
      <c r="BK218" s="222">
        <f>SUM(BK219:BK224)</f>
        <v>0</v>
      </c>
    </row>
    <row r="219" s="2" customFormat="1" ht="16.5" customHeight="1">
      <c r="A219" s="37"/>
      <c r="B219" s="38"/>
      <c r="C219" s="225" t="s">
        <v>338</v>
      </c>
      <c r="D219" s="225" t="s">
        <v>172</v>
      </c>
      <c r="E219" s="226" t="s">
        <v>1665</v>
      </c>
      <c r="F219" s="227" t="s">
        <v>1666</v>
      </c>
      <c r="G219" s="228" t="s">
        <v>247</v>
      </c>
      <c r="H219" s="229">
        <v>1</v>
      </c>
      <c r="I219" s="230"/>
      <c r="J219" s="231">
        <f>ROUND(I219*H219,2)</f>
        <v>0</v>
      </c>
      <c r="K219" s="227" t="s">
        <v>1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125</v>
      </c>
      <c r="AT219" s="236" t="s">
        <v>172</v>
      </c>
      <c r="AU219" s="236" t="s">
        <v>84</v>
      </c>
      <c r="AY219" s="16" t="s">
        <v>170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80</v>
      </c>
      <c r="BK219" s="237">
        <f>ROUND(I219*H219,2)</f>
        <v>0</v>
      </c>
      <c r="BL219" s="16" t="s">
        <v>125</v>
      </c>
      <c r="BM219" s="236" t="s">
        <v>1667</v>
      </c>
    </row>
    <row r="220" s="2" customFormat="1" ht="24.15" customHeight="1">
      <c r="A220" s="37"/>
      <c r="B220" s="38"/>
      <c r="C220" s="225" t="s">
        <v>342</v>
      </c>
      <c r="D220" s="225" t="s">
        <v>172</v>
      </c>
      <c r="E220" s="226" t="s">
        <v>1668</v>
      </c>
      <c r="F220" s="227" t="s">
        <v>1669</v>
      </c>
      <c r="G220" s="228" t="s">
        <v>279</v>
      </c>
      <c r="H220" s="229">
        <v>141</v>
      </c>
      <c r="I220" s="230"/>
      <c r="J220" s="231">
        <f>ROUND(I220*H220,2)</f>
        <v>0</v>
      </c>
      <c r="K220" s="227" t="s">
        <v>1</v>
      </c>
      <c r="L220" s="43"/>
      <c r="M220" s="232" t="s">
        <v>1</v>
      </c>
      <c r="N220" s="233" t="s">
        <v>41</v>
      </c>
      <c r="O220" s="90"/>
      <c r="P220" s="234">
        <f>O220*H220</f>
        <v>0</v>
      </c>
      <c r="Q220" s="234">
        <v>0.10988199999999999</v>
      </c>
      <c r="R220" s="234">
        <f>Q220*H220</f>
        <v>15.493361999999999</v>
      </c>
      <c r="S220" s="234">
        <v>0</v>
      </c>
      <c r="T220" s="23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6" t="s">
        <v>125</v>
      </c>
      <c r="AT220" s="236" t="s">
        <v>172</v>
      </c>
      <c r="AU220" s="236" t="s">
        <v>84</v>
      </c>
      <c r="AY220" s="16" t="s">
        <v>170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6" t="s">
        <v>80</v>
      </c>
      <c r="BK220" s="237">
        <f>ROUND(I220*H220,2)</f>
        <v>0</v>
      </c>
      <c r="BL220" s="16" t="s">
        <v>125</v>
      </c>
      <c r="BM220" s="236" t="s">
        <v>1670</v>
      </c>
    </row>
    <row r="221" s="2" customFormat="1">
      <c r="A221" s="37"/>
      <c r="B221" s="38"/>
      <c r="C221" s="39"/>
      <c r="D221" s="240" t="s">
        <v>249</v>
      </c>
      <c r="E221" s="39"/>
      <c r="F221" s="260" t="s">
        <v>1641</v>
      </c>
      <c r="G221" s="39"/>
      <c r="H221" s="39"/>
      <c r="I221" s="261"/>
      <c r="J221" s="39"/>
      <c r="K221" s="39"/>
      <c r="L221" s="43"/>
      <c r="M221" s="262"/>
      <c r="N221" s="263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249</v>
      </c>
      <c r="AU221" s="16" t="s">
        <v>84</v>
      </c>
    </row>
    <row r="222" s="2" customFormat="1" ht="16.5" customHeight="1">
      <c r="A222" s="37"/>
      <c r="B222" s="38"/>
      <c r="C222" s="250" t="s">
        <v>347</v>
      </c>
      <c r="D222" s="250" t="s">
        <v>239</v>
      </c>
      <c r="E222" s="251" t="s">
        <v>1642</v>
      </c>
      <c r="F222" s="252" t="s">
        <v>1643</v>
      </c>
      <c r="G222" s="253" t="s">
        <v>195</v>
      </c>
      <c r="H222" s="254">
        <v>23.969999999999999</v>
      </c>
      <c r="I222" s="255"/>
      <c r="J222" s="256">
        <f>ROUND(I222*H222,2)</f>
        <v>0</v>
      </c>
      <c r="K222" s="252" t="s">
        <v>1</v>
      </c>
      <c r="L222" s="257"/>
      <c r="M222" s="258" t="s">
        <v>1</v>
      </c>
      <c r="N222" s="259" t="s">
        <v>41</v>
      </c>
      <c r="O222" s="90"/>
      <c r="P222" s="234">
        <f>O222*H222</f>
        <v>0</v>
      </c>
      <c r="Q222" s="234">
        <v>0.50039999999999996</v>
      </c>
      <c r="R222" s="234">
        <f>Q222*H222</f>
        <v>11.994587999999999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205</v>
      </c>
      <c r="AT222" s="236" t="s">
        <v>239</v>
      </c>
      <c r="AU222" s="236" t="s">
        <v>84</v>
      </c>
      <c r="AY222" s="16" t="s">
        <v>170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80</v>
      </c>
      <c r="BK222" s="237">
        <f>ROUND(I222*H222,2)</f>
        <v>0</v>
      </c>
      <c r="BL222" s="16" t="s">
        <v>125</v>
      </c>
      <c r="BM222" s="236" t="s">
        <v>1671</v>
      </c>
    </row>
    <row r="223" s="2" customFormat="1">
      <c r="A223" s="37"/>
      <c r="B223" s="38"/>
      <c r="C223" s="39"/>
      <c r="D223" s="240" t="s">
        <v>249</v>
      </c>
      <c r="E223" s="39"/>
      <c r="F223" s="260" t="s">
        <v>1645</v>
      </c>
      <c r="G223" s="39"/>
      <c r="H223" s="39"/>
      <c r="I223" s="261"/>
      <c r="J223" s="39"/>
      <c r="K223" s="39"/>
      <c r="L223" s="43"/>
      <c r="M223" s="262"/>
      <c r="N223" s="263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249</v>
      </c>
      <c r="AU223" s="16" t="s">
        <v>84</v>
      </c>
    </row>
    <row r="224" s="13" customFormat="1">
      <c r="A224" s="13"/>
      <c r="B224" s="238"/>
      <c r="C224" s="239"/>
      <c r="D224" s="240" t="s">
        <v>178</v>
      </c>
      <c r="E224" s="239"/>
      <c r="F224" s="242" t="s">
        <v>1672</v>
      </c>
      <c r="G224" s="239"/>
      <c r="H224" s="243">
        <v>23.969999999999999</v>
      </c>
      <c r="I224" s="244"/>
      <c r="J224" s="239"/>
      <c r="K224" s="239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178</v>
      </c>
      <c r="AU224" s="249" t="s">
        <v>84</v>
      </c>
      <c r="AV224" s="13" t="s">
        <v>84</v>
      </c>
      <c r="AW224" s="13" t="s">
        <v>4</v>
      </c>
      <c r="AX224" s="13" t="s">
        <v>80</v>
      </c>
      <c r="AY224" s="249" t="s">
        <v>170</v>
      </c>
    </row>
    <row r="225" s="12" customFormat="1" ht="22.8" customHeight="1">
      <c r="A225" s="12"/>
      <c r="B225" s="209"/>
      <c r="C225" s="210"/>
      <c r="D225" s="211" t="s">
        <v>75</v>
      </c>
      <c r="E225" s="223" t="s">
        <v>923</v>
      </c>
      <c r="F225" s="223" t="s">
        <v>924</v>
      </c>
      <c r="G225" s="210"/>
      <c r="H225" s="210"/>
      <c r="I225" s="213"/>
      <c r="J225" s="224">
        <f>BK225</f>
        <v>0</v>
      </c>
      <c r="K225" s="210"/>
      <c r="L225" s="215"/>
      <c r="M225" s="216"/>
      <c r="N225" s="217"/>
      <c r="O225" s="217"/>
      <c r="P225" s="218">
        <f>SUM(P226:P230)</f>
        <v>0</v>
      </c>
      <c r="Q225" s="217"/>
      <c r="R225" s="218">
        <f>SUM(R226:R230)</f>
        <v>0</v>
      </c>
      <c r="S225" s="217"/>
      <c r="T225" s="219">
        <f>SUM(T226:T230)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0" t="s">
        <v>80</v>
      </c>
      <c r="AT225" s="221" t="s">
        <v>75</v>
      </c>
      <c r="AU225" s="221" t="s">
        <v>80</v>
      </c>
      <c r="AY225" s="220" t="s">
        <v>170</v>
      </c>
      <c r="BK225" s="222">
        <f>SUM(BK226:BK230)</f>
        <v>0</v>
      </c>
    </row>
    <row r="226" s="2" customFormat="1" ht="21.75" customHeight="1">
      <c r="A226" s="37"/>
      <c r="B226" s="38"/>
      <c r="C226" s="225" t="s">
        <v>351</v>
      </c>
      <c r="D226" s="225" t="s">
        <v>172</v>
      </c>
      <c r="E226" s="226" t="s">
        <v>925</v>
      </c>
      <c r="F226" s="227" t="s">
        <v>926</v>
      </c>
      <c r="G226" s="228" t="s">
        <v>224</v>
      </c>
      <c r="H226" s="229">
        <v>25.372</v>
      </c>
      <c r="I226" s="230"/>
      <c r="J226" s="231">
        <f>ROUND(I226*H226,2)</f>
        <v>0</v>
      </c>
      <c r="K226" s="227" t="s">
        <v>176</v>
      </c>
      <c r="L226" s="43"/>
      <c r="M226" s="232" t="s">
        <v>1</v>
      </c>
      <c r="N226" s="233" t="s">
        <v>41</v>
      </c>
      <c r="O226" s="90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125</v>
      </c>
      <c r="AT226" s="236" t="s">
        <v>172</v>
      </c>
      <c r="AU226" s="236" t="s">
        <v>84</v>
      </c>
      <c r="AY226" s="16" t="s">
        <v>170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80</v>
      </c>
      <c r="BK226" s="237">
        <f>ROUND(I226*H226,2)</f>
        <v>0</v>
      </c>
      <c r="BL226" s="16" t="s">
        <v>125</v>
      </c>
      <c r="BM226" s="236" t="s">
        <v>1673</v>
      </c>
    </row>
    <row r="227" s="2" customFormat="1" ht="24.15" customHeight="1">
      <c r="A227" s="37"/>
      <c r="B227" s="38"/>
      <c r="C227" s="225" t="s">
        <v>355</v>
      </c>
      <c r="D227" s="225" t="s">
        <v>172</v>
      </c>
      <c r="E227" s="226" t="s">
        <v>928</v>
      </c>
      <c r="F227" s="227" t="s">
        <v>929</v>
      </c>
      <c r="G227" s="228" t="s">
        <v>224</v>
      </c>
      <c r="H227" s="229">
        <v>355.20800000000003</v>
      </c>
      <c r="I227" s="230"/>
      <c r="J227" s="231">
        <f>ROUND(I227*H227,2)</f>
        <v>0</v>
      </c>
      <c r="K227" s="227" t="s">
        <v>176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125</v>
      </c>
      <c r="AT227" s="236" t="s">
        <v>172</v>
      </c>
      <c r="AU227" s="236" t="s">
        <v>84</v>
      </c>
      <c r="AY227" s="16" t="s">
        <v>170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125</v>
      </c>
      <c r="BM227" s="236" t="s">
        <v>1674</v>
      </c>
    </row>
    <row r="228" s="13" customFormat="1">
      <c r="A228" s="13"/>
      <c r="B228" s="238"/>
      <c r="C228" s="239"/>
      <c r="D228" s="240" t="s">
        <v>178</v>
      </c>
      <c r="E228" s="239"/>
      <c r="F228" s="242" t="s">
        <v>1675</v>
      </c>
      <c r="G228" s="239"/>
      <c r="H228" s="243">
        <v>355.20800000000003</v>
      </c>
      <c r="I228" s="244"/>
      <c r="J228" s="239"/>
      <c r="K228" s="239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178</v>
      </c>
      <c r="AU228" s="249" t="s">
        <v>84</v>
      </c>
      <c r="AV228" s="13" t="s">
        <v>84</v>
      </c>
      <c r="AW228" s="13" t="s">
        <v>4</v>
      </c>
      <c r="AX228" s="13" t="s">
        <v>80</v>
      </c>
      <c r="AY228" s="249" t="s">
        <v>170</v>
      </c>
    </row>
    <row r="229" s="2" customFormat="1" ht="24.15" customHeight="1">
      <c r="A229" s="37"/>
      <c r="B229" s="38"/>
      <c r="C229" s="225" t="s">
        <v>359</v>
      </c>
      <c r="D229" s="225" t="s">
        <v>172</v>
      </c>
      <c r="E229" s="226" t="s">
        <v>932</v>
      </c>
      <c r="F229" s="227" t="s">
        <v>933</v>
      </c>
      <c r="G229" s="228" t="s">
        <v>224</v>
      </c>
      <c r="H229" s="229">
        <v>25.372</v>
      </c>
      <c r="I229" s="230"/>
      <c r="J229" s="231">
        <f>ROUND(I229*H229,2)</f>
        <v>0</v>
      </c>
      <c r="K229" s="227" t="s">
        <v>176</v>
      </c>
      <c r="L229" s="43"/>
      <c r="M229" s="232" t="s">
        <v>1</v>
      </c>
      <c r="N229" s="233" t="s">
        <v>41</v>
      </c>
      <c r="O229" s="90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125</v>
      </c>
      <c r="AT229" s="236" t="s">
        <v>172</v>
      </c>
      <c r="AU229" s="236" t="s">
        <v>84</v>
      </c>
      <c r="AY229" s="16" t="s">
        <v>170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80</v>
      </c>
      <c r="BK229" s="237">
        <f>ROUND(I229*H229,2)</f>
        <v>0</v>
      </c>
      <c r="BL229" s="16" t="s">
        <v>125</v>
      </c>
      <c r="BM229" s="236" t="s">
        <v>1676</v>
      </c>
    </row>
    <row r="230" s="2" customFormat="1" ht="44.25" customHeight="1">
      <c r="A230" s="37"/>
      <c r="B230" s="38"/>
      <c r="C230" s="225" t="s">
        <v>363</v>
      </c>
      <c r="D230" s="225" t="s">
        <v>172</v>
      </c>
      <c r="E230" s="226" t="s">
        <v>1677</v>
      </c>
      <c r="F230" s="227" t="s">
        <v>1678</v>
      </c>
      <c r="G230" s="228" t="s">
        <v>224</v>
      </c>
      <c r="H230" s="229">
        <v>25.372</v>
      </c>
      <c r="I230" s="230"/>
      <c r="J230" s="231">
        <f>ROUND(I230*H230,2)</f>
        <v>0</v>
      </c>
      <c r="K230" s="227" t="s">
        <v>176</v>
      </c>
      <c r="L230" s="43"/>
      <c r="M230" s="232" t="s">
        <v>1</v>
      </c>
      <c r="N230" s="233" t="s">
        <v>41</v>
      </c>
      <c r="O230" s="90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125</v>
      </c>
      <c r="AT230" s="236" t="s">
        <v>172</v>
      </c>
      <c r="AU230" s="236" t="s">
        <v>84</v>
      </c>
      <c r="AY230" s="16" t="s">
        <v>170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80</v>
      </c>
      <c r="BK230" s="237">
        <f>ROUND(I230*H230,2)</f>
        <v>0</v>
      </c>
      <c r="BL230" s="16" t="s">
        <v>125</v>
      </c>
      <c r="BM230" s="236" t="s">
        <v>1679</v>
      </c>
    </row>
    <row r="231" s="12" customFormat="1" ht="22.8" customHeight="1">
      <c r="A231" s="12"/>
      <c r="B231" s="209"/>
      <c r="C231" s="210"/>
      <c r="D231" s="211" t="s">
        <v>75</v>
      </c>
      <c r="E231" s="223" t="s">
        <v>513</v>
      </c>
      <c r="F231" s="223" t="s">
        <v>514</v>
      </c>
      <c r="G231" s="210"/>
      <c r="H231" s="210"/>
      <c r="I231" s="213"/>
      <c r="J231" s="224">
        <f>BK231</f>
        <v>0</v>
      </c>
      <c r="K231" s="210"/>
      <c r="L231" s="215"/>
      <c r="M231" s="216"/>
      <c r="N231" s="217"/>
      <c r="O231" s="217"/>
      <c r="P231" s="218">
        <f>SUM(P232:P235)</f>
        <v>0</v>
      </c>
      <c r="Q231" s="217"/>
      <c r="R231" s="218">
        <f>SUM(R232:R235)</f>
        <v>0</v>
      </c>
      <c r="S231" s="217"/>
      <c r="T231" s="219">
        <f>SUM(T232:T235)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0" t="s">
        <v>80</v>
      </c>
      <c r="AT231" s="221" t="s">
        <v>75</v>
      </c>
      <c r="AU231" s="221" t="s">
        <v>80</v>
      </c>
      <c r="AY231" s="220" t="s">
        <v>170</v>
      </c>
      <c r="BK231" s="222">
        <f>SUM(BK232:BK235)</f>
        <v>0</v>
      </c>
    </row>
    <row r="232" s="2" customFormat="1" ht="24.15" customHeight="1">
      <c r="A232" s="37"/>
      <c r="B232" s="38"/>
      <c r="C232" s="225" t="s">
        <v>367</v>
      </c>
      <c r="D232" s="225" t="s">
        <v>172</v>
      </c>
      <c r="E232" s="226" t="s">
        <v>1680</v>
      </c>
      <c r="F232" s="227" t="s">
        <v>1681</v>
      </c>
      <c r="G232" s="228" t="s">
        <v>224</v>
      </c>
      <c r="H232" s="229">
        <v>315.53800000000001</v>
      </c>
      <c r="I232" s="230"/>
      <c r="J232" s="231">
        <f>ROUND(I232*H232,2)</f>
        <v>0</v>
      </c>
      <c r="K232" s="227" t="s">
        <v>176</v>
      </c>
      <c r="L232" s="43"/>
      <c r="M232" s="232" t="s">
        <v>1</v>
      </c>
      <c r="N232" s="233" t="s">
        <v>41</v>
      </c>
      <c r="O232" s="90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125</v>
      </c>
      <c r="AT232" s="236" t="s">
        <v>172</v>
      </c>
      <c r="AU232" s="236" t="s">
        <v>84</v>
      </c>
      <c r="AY232" s="16" t="s">
        <v>170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125</v>
      </c>
      <c r="BM232" s="236" t="s">
        <v>1682</v>
      </c>
    </row>
    <row r="233" s="2" customFormat="1" ht="33" customHeight="1">
      <c r="A233" s="37"/>
      <c r="B233" s="38"/>
      <c r="C233" s="225" t="s">
        <v>372</v>
      </c>
      <c r="D233" s="225" t="s">
        <v>172</v>
      </c>
      <c r="E233" s="226" t="s">
        <v>1683</v>
      </c>
      <c r="F233" s="227" t="s">
        <v>1684</v>
      </c>
      <c r="G233" s="228" t="s">
        <v>224</v>
      </c>
      <c r="H233" s="229">
        <v>196.58600000000001</v>
      </c>
      <c r="I233" s="230"/>
      <c r="J233" s="231">
        <f>ROUND(I233*H233,2)</f>
        <v>0</v>
      </c>
      <c r="K233" s="227" t="s">
        <v>176</v>
      </c>
      <c r="L233" s="43"/>
      <c r="M233" s="232" t="s">
        <v>1</v>
      </c>
      <c r="N233" s="233" t="s">
        <v>41</v>
      </c>
      <c r="O233" s="90"/>
      <c r="P233" s="234">
        <f>O233*H233</f>
        <v>0</v>
      </c>
      <c r="Q233" s="234">
        <v>0</v>
      </c>
      <c r="R233" s="234">
        <f>Q233*H233</f>
        <v>0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125</v>
      </c>
      <c r="AT233" s="236" t="s">
        <v>172</v>
      </c>
      <c r="AU233" s="236" t="s">
        <v>84</v>
      </c>
      <c r="AY233" s="16" t="s">
        <v>170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80</v>
      </c>
      <c r="BK233" s="237">
        <f>ROUND(I233*H233,2)</f>
        <v>0</v>
      </c>
      <c r="BL233" s="16" t="s">
        <v>125</v>
      </c>
      <c r="BM233" s="236" t="s">
        <v>1685</v>
      </c>
    </row>
    <row r="234" s="2" customFormat="1" ht="24.15" customHeight="1">
      <c r="A234" s="37"/>
      <c r="B234" s="38"/>
      <c r="C234" s="225" t="s">
        <v>376</v>
      </c>
      <c r="D234" s="225" t="s">
        <v>172</v>
      </c>
      <c r="E234" s="226" t="s">
        <v>1686</v>
      </c>
      <c r="F234" s="227" t="s">
        <v>1687</v>
      </c>
      <c r="G234" s="228" t="s">
        <v>224</v>
      </c>
      <c r="H234" s="229">
        <v>196.58600000000001</v>
      </c>
      <c r="I234" s="230"/>
      <c r="J234" s="231">
        <f>ROUND(I234*H234,2)</f>
        <v>0</v>
      </c>
      <c r="K234" s="227" t="s">
        <v>1</v>
      </c>
      <c r="L234" s="43"/>
      <c r="M234" s="232" t="s">
        <v>1</v>
      </c>
      <c r="N234" s="233" t="s">
        <v>41</v>
      </c>
      <c r="O234" s="90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125</v>
      </c>
      <c r="AT234" s="236" t="s">
        <v>172</v>
      </c>
      <c r="AU234" s="236" t="s">
        <v>84</v>
      </c>
      <c r="AY234" s="16" t="s">
        <v>170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80</v>
      </c>
      <c r="BK234" s="237">
        <f>ROUND(I234*H234,2)</f>
        <v>0</v>
      </c>
      <c r="BL234" s="16" t="s">
        <v>125</v>
      </c>
      <c r="BM234" s="236" t="s">
        <v>1688</v>
      </c>
    </row>
    <row r="235" s="13" customFormat="1">
      <c r="A235" s="13"/>
      <c r="B235" s="238"/>
      <c r="C235" s="239"/>
      <c r="D235" s="240" t="s">
        <v>178</v>
      </c>
      <c r="E235" s="241" t="s">
        <v>1</v>
      </c>
      <c r="F235" s="242" t="s">
        <v>1689</v>
      </c>
      <c r="G235" s="239"/>
      <c r="H235" s="243">
        <v>196.58599999999998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178</v>
      </c>
      <c r="AU235" s="249" t="s">
        <v>84</v>
      </c>
      <c r="AV235" s="13" t="s">
        <v>84</v>
      </c>
      <c r="AW235" s="13" t="s">
        <v>33</v>
      </c>
      <c r="AX235" s="13" t="s">
        <v>76</v>
      </c>
      <c r="AY235" s="249" t="s">
        <v>170</v>
      </c>
    </row>
    <row r="236" s="12" customFormat="1" ht="25.92" customHeight="1">
      <c r="A236" s="12"/>
      <c r="B236" s="209"/>
      <c r="C236" s="210"/>
      <c r="D236" s="211" t="s">
        <v>75</v>
      </c>
      <c r="E236" s="212" t="s">
        <v>520</v>
      </c>
      <c r="F236" s="212" t="s">
        <v>521</v>
      </c>
      <c r="G236" s="210"/>
      <c r="H236" s="210"/>
      <c r="I236" s="213"/>
      <c r="J236" s="214">
        <f>BK236</f>
        <v>0</v>
      </c>
      <c r="K236" s="210"/>
      <c r="L236" s="215"/>
      <c r="M236" s="216"/>
      <c r="N236" s="217"/>
      <c r="O236" s="217"/>
      <c r="P236" s="218">
        <f>P237</f>
        <v>0</v>
      </c>
      <c r="Q236" s="217"/>
      <c r="R236" s="218">
        <f>R237</f>
        <v>0.0012600000000000001</v>
      </c>
      <c r="S236" s="217"/>
      <c r="T236" s="219">
        <f>T237</f>
        <v>0.28000000000000003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0" t="s">
        <v>84</v>
      </c>
      <c r="AT236" s="221" t="s">
        <v>75</v>
      </c>
      <c r="AU236" s="221" t="s">
        <v>76</v>
      </c>
      <c r="AY236" s="220" t="s">
        <v>170</v>
      </c>
      <c r="BK236" s="222">
        <f>BK237</f>
        <v>0</v>
      </c>
    </row>
    <row r="237" s="12" customFormat="1" ht="22.8" customHeight="1">
      <c r="A237" s="12"/>
      <c r="B237" s="209"/>
      <c r="C237" s="210"/>
      <c r="D237" s="211" t="s">
        <v>75</v>
      </c>
      <c r="E237" s="223" t="s">
        <v>1690</v>
      </c>
      <c r="F237" s="223" t="s">
        <v>1691</v>
      </c>
      <c r="G237" s="210"/>
      <c r="H237" s="210"/>
      <c r="I237" s="213"/>
      <c r="J237" s="224">
        <f>BK237</f>
        <v>0</v>
      </c>
      <c r="K237" s="210"/>
      <c r="L237" s="215"/>
      <c r="M237" s="216"/>
      <c r="N237" s="217"/>
      <c r="O237" s="217"/>
      <c r="P237" s="218">
        <f>SUM(P238:P241)</f>
        <v>0</v>
      </c>
      <c r="Q237" s="217"/>
      <c r="R237" s="218">
        <f>SUM(R238:R241)</f>
        <v>0.0012600000000000001</v>
      </c>
      <c r="S237" s="217"/>
      <c r="T237" s="219">
        <f>SUM(T238:T241)</f>
        <v>0.28000000000000003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0" t="s">
        <v>84</v>
      </c>
      <c r="AT237" s="221" t="s">
        <v>75</v>
      </c>
      <c r="AU237" s="221" t="s">
        <v>80</v>
      </c>
      <c r="AY237" s="220" t="s">
        <v>170</v>
      </c>
      <c r="BK237" s="222">
        <f>SUM(BK238:BK241)</f>
        <v>0</v>
      </c>
    </row>
    <row r="238" s="2" customFormat="1" ht="16.5" customHeight="1">
      <c r="A238" s="37"/>
      <c r="B238" s="38"/>
      <c r="C238" s="225" t="s">
        <v>380</v>
      </c>
      <c r="D238" s="225" t="s">
        <v>172</v>
      </c>
      <c r="E238" s="226" t="s">
        <v>1692</v>
      </c>
      <c r="F238" s="227" t="s">
        <v>1693</v>
      </c>
      <c r="G238" s="228" t="s">
        <v>195</v>
      </c>
      <c r="H238" s="229">
        <v>14</v>
      </c>
      <c r="I238" s="230"/>
      <c r="J238" s="231">
        <f>ROUND(I238*H238,2)</f>
        <v>0</v>
      </c>
      <c r="K238" s="227" t="s">
        <v>176</v>
      </c>
      <c r="L238" s="43"/>
      <c r="M238" s="232" t="s">
        <v>1</v>
      </c>
      <c r="N238" s="233" t="s">
        <v>41</v>
      </c>
      <c r="O238" s="90"/>
      <c r="P238" s="234">
        <f>O238*H238</f>
        <v>0</v>
      </c>
      <c r="Q238" s="234">
        <v>0</v>
      </c>
      <c r="R238" s="234">
        <f>Q238*H238</f>
        <v>0</v>
      </c>
      <c r="S238" s="234">
        <v>0.02</v>
      </c>
      <c r="T238" s="235">
        <f>S238*H238</f>
        <v>0.28000000000000003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252</v>
      </c>
      <c r="AT238" s="236" t="s">
        <v>172</v>
      </c>
      <c r="AU238" s="236" t="s">
        <v>84</v>
      </c>
      <c r="AY238" s="16" t="s">
        <v>170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80</v>
      </c>
      <c r="BK238" s="237">
        <f>ROUND(I238*H238,2)</f>
        <v>0</v>
      </c>
      <c r="BL238" s="16" t="s">
        <v>252</v>
      </c>
      <c r="BM238" s="236" t="s">
        <v>1694</v>
      </c>
    </row>
    <row r="239" s="13" customFormat="1">
      <c r="A239" s="13"/>
      <c r="B239" s="238"/>
      <c r="C239" s="239"/>
      <c r="D239" s="240" t="s">
        <v>178</v>
      </c>
      <c r="E239" s="241" t="s">
        <v>1</v>
      </c>
      <c r="F239" s="242" t="s">
        <v>1695</v>
      </c>
      <c r="G239" s="239"/>
      <c r="H239" s="243">
        <v>14</v>
      </c>
      <c r="I239" s="244"/>
      <c r="J239" s="239"/>
      <c r="K239" s="239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178</v>
      </c>
      <c r="AU239" s="249" t="s">
        <v>84</v>
      </c>
      <c r="AV239" s="13" t="s">
        <v>84</v>
      </c>
      <c r="AW239" s="13" t="s">
        <v>33</v>
      </c>
      <c r="AX239" s="13" t="s">
        <v>76</v>
      </c>
      <c r="AY239" s="249" t="s">
        <v>170</v>
      </c>
    </row>
    <row r="240" s="2" customFormat="1" ht="16.5" customHeight="1">
      <c r="A240" s="37"/>
      <c r="B240" s="38"/>
      <c r="C240" s="225" t="s">
        <v>384</v>
      </c>
      <c r="D240" s="225" t="s">
        <v>172</v>
      </c>
      <c r="E240" s="226" t="s">
        <v>1696</v>
      </c>
      <c r="F240" s="227" t="s">
        <v>1697</v>
      </c>
      <c r="G240" s="228" t="s">
        <v>195</v>
      </c>
      <c r="H240" s="229">
        <v>14</v>
      </c>
      <c r="I240" s="230"/>
      <c r="J240" s="231">
        <f>ROUND(I240*H240,2)</f>
        <v>0</v>
      </c>
      <c r="K240" s="227" t="s">
        <v>176</v>
      </c>
      <c r="L240" s="43"/>
      <c r="M240" s="232" t="s">
        <v>1</v>
      </c>
      <c r="N240" s="233" t="s">
        <v>41</v>
      </c>
      <c r="O240" s="90"/>
      <c r="P240" s="234">
        <f>O240*H240</f>
        <v>0</v>
      </c>
      <c r="Q240" s="234">
        <v>9.0000000000000006E-05</v>
      </c>
      <c r="R240" s="234">
        <f>Q240*H240</f>
        <v>0.0012600000000000001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252</v>
      </c>
      <c r="AT240" s="236" t="s">
        <v>172</v>
      </c>
      <c r="AU240" s="236" t="s">
        <v>84</v>
      </c>
      <c r="AY240" s="16" t="s">
        <v>170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80</v>
      </c>
      <c r="BK240" s="237">
        <f>ROUND(I240*H240,2)</f>
        <v>0</v>
      </c>
      <c r="BL240" s="16" t="s">
        <v>252</v>
      </c>
      <c r="BM240" s="236" t="s">
        <v>1698</v>
      </c>
    </row>
    <row r="241" s="2" customFormat="1">
      <c r="A241" s="37"/>
      <c r="B241" s="38"/>
      <c r="C241" s="39"/>
      <c r="D241" s="240" t="s">
        <v>249</v>
      </c>
      <c r="E241" s="39"/>
      <c r="F241" s="260" t="s">
        <v>1699</v>
      </c>
      <c r="G241" s="39"/>
      <c r="H241" s="39"/>
      <c r="I241" s="261"/>
      <c r="J241" s="39"/>
      <c r="K241" s="39"/>
      <c r="L241" s="43"/>
      <c r="M241" s="282"/>
      <c r="N241" s="283"/>
      <c r="O241" s="266"/>
      <c r="P241" s="266"/>
      <c r="Q241" s="266"/>
      <c r="R241" s="266"/>
      <c r="S241" s="266"/>
      <c r="T241" s="284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249</v>
      </c>
      <c r="AU241" s="16" t="s">
        <v>84</v>
      </c>
    </row>
    <row r="242" s="2" customFormat="1" ht="6.96" customHeight="1">
      <c r="A242" s="37"/>
      <c r="B242" s="65"/>
      <c r="C242" s="66"/>
      <c r="D242" s="66"/>
      <c r="E242" s="66"/>
      <c r="F242" s="66"/>
      <c r="G242" s="66"/>
      <c r="H242" s="66"/>
      <c r="I242" s="66"/>
      <c r="J242" s="66"/>
      <c r="K242" s="66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r+h1hVPG3SCTUfocHzhB30tv2qm10akZwhzT8XQKKYRSbaUnEZYcA4pkz8Nhw6Mnry/B2fG2lOHxauZF5Ia4YQ==" hashValue="uFaIsGNRXSKYkuyWtI+I1b18PjyuIMDhgIdjaIBAXx8F9goZW1euMNzHsfP75l0kM6cQQXM9QhFFUVQ5fg1w4g==" algorithmName="SHA-512" password="CC35"/>
  <autoFilter ref="C128:K2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124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1522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1700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ROUND((SUM(BE127:BE350)),  2)</f>
        <v>0</v>
      </c>
      <c r="G35" s="37"/>
      <c r="H35" s="37"/>
      <c r="I35" s="163">
        <v>0.20999999999999999</v>
      </c>
      <c r="J35" s="162">
        <f>ROUND(((SUM(BE127:BE350))*I35),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ROUND((SUM(BF127:BF350)),  2)</f>
        <v>0</v>
      </c>
      <c r="G36" s="37"/>
      <c r="H36" s="37"/>
      <c r="I36" s="163">
        <v>0.14999999999999999</v>
      </c>
      <c r="J36" s="162">
        <f>ROUND(((SUM(BF127:BF350))*I36),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ROUND((SUM(BG127:BG350)),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ROUND((SUM(BH127:BH350)),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ROUND((SUM(BI127:BI350)),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1522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3.2 - fáze 2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1524</v>
      </c>
      <c r="E101" s="195"/>
      <c r="F101" s="195"/>
      <c r="G101" s="195"/>
      <c r="H101" s="195"/>
      <c r="I101" s="195"/>
      <c r="J101" s="196">
        <f>J203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148</v>
      </c>
      <c r="E102" s="195"/>
      <c r="F102" s="195"/>
      <c r="G102" s="195"/>
      <c r="H102" s="195"/>
      <c r="I102" s="195"/>
      <c r="J102" s="196">
        <f>J221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1207</v>
      </c>
      <c r="E103" s="195"/>
      <c r="F103" s="195"/>
      <c r="G103" s="195"/>
      <c r="H103" s="195"/>
      <c r="I103" s="195"/>
      <c r="J103" s="196">
        <f>J287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900</v>
      </c>
      <c r="E104" s="195"/>
      <c r="F104" s="195"/>
      <c r="G104" s="195"/>
      <c r="H104" s="195"/>
      <c r="I104" s="195"/>
      <c r="J104" s="196">
        <f>J336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150</v>
      </c>
      <c r="E105" s="195"/>
      <c r="F105" s="195"/>
      <c r="G105" s="195"/>
      <c r="H105" s="195"/>
      <c r="I105" s="195"/>
      <c r="J105" s="196">
        <f>J346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155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hazlov - obnovení a nové využití areálu zámku - etapa 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135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1522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137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3.2 - fáze 2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16. 4. 2023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>Atelier Stöeckl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>Zdeněk Pospíšil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156</v>
      </c>
      <c r="D126" s="201" t="s">
        <v>61</v>
      </c>
      <c r="E126" s="201" t="s">
        <v>57</v>
      </c>
      <c r="F126" s="201" t="s">
        <v>58</v>
      </c>
      <c r="G126" s="201" t="s">
        <v>157</v>
      </c>
      <c r="H126" s="201" t="s">
        <v>158</v>
      </c>
      <c r="I126" s="201" t="s">
        <v>159</v>
      </c>
      <c r="J126" s="201" t="s">
        <v>141</v>
      </c>
      <c r="K126" s="202" t="s">
        <v>160</v>
      </c>
      <c r="L126" s="203"/>
      <c r="M126" s="99" t="s">
        <v>1</v>
      </c>
      <c r="N126" s="100" t="s">
        <v>40</v>
      </c>
      <c r="O126" s="100" t="s">
        <v>161</v>
      </c>
      <c r="P126" s="100" t="s">
        <v>162</v>
      </c>
      <c r="Q126" s="100" t="s">
        <v>163</v>
      </c>
      <c r="R126" s="100" t="s">
        <v>164</v>
      </c>
      <c r="S126" s="100" t="s">
        <v>165</v>
      </c>
      <c r="T126" s="101" t="s">
        <v>166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167</v>
      </c>
      <c r="D127" s="39"/>
      <c r="E127" s="39"/>
      <c r="F127" s="39"/>
      <c r="G127" s="39"/>
      <c r="H127" s="39"/>
      <c r="I127" s="39"/>
      <c r="J127" s="204">
        <f>BK127</f>
        <v>0</v>
      </c>
      <c r="K127" s="39"/>
      <c r="L127" s="43"/>
      <c r="M127" s="102"/>
      <c r="N127" s="205"/>
      <c r="O127" s="103"/>
      <c r="P127" s="206">
        <f>P128</f>
        <v>0</v>
      </c>
      <c r="Q127" s="103"/>
      <c r="R127" s="206">
        <f>R128</f>
        <v>949.11996908000003</v>
      </c>
      <c r="S127" s="103"/>
      <c r="T127" s="207">
        <f>T128</f>
        <v>718.20000000000005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143</v>
      </c>
      <c r="BK127" s="208">
        <f>BK128</f>
        <v>0</v>
      </c>
    </row>
    <row r="128" s="12" customFormat="1" ht="25.92" customHeight="1">
      <c r="A128" s="12"/>
      <c r="B128" s="209"/>
      <c r="C128" s="210"/>
      <c r="D128" s="211" t="s">
        <v>75</v>
      </c>
      <c r="E128" s="212" t="s">
        <v>168</v>
      </c>
      <c r="F128" s="212" t="s">
        <v>169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P129+P203+P221+P287+P336+P346</f>
        <v>0</v>
      </c>
      <c r="Q128" s="217"/>
      <c r="R128" s="218">
        <f>R129+R203+R221+R287+R336+R346</f>
        <v>949.11996908000003</v>
      </c>
      <c r="S128" s="217"/>
      <c r="T128" s="219">
        <f>T129+T203+T221+T287+T336+T346</f>
        <v>718.20000000000005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80</v>
      </c>
      <c r="AT128" s="221" t="s">
        <v>75</v>
      </c>
      <c r="AU128" s="221" t="s">
        <v>76</v>
      </c>
      <c r="AY128" s="220" t="s">
        <v>170</v>
      </c>
      <c r="BK128" s="222">
        <f>BK129+BK203+BK221+BK287+BK336+BK346</f>
        <v>0</v>
      </c>
    </row>
    <row r="129" s="12" customFormat="1" ht="22.8" customHeight="1">
      <c r="A129" s="12"/>
      <c r="B129" s="209"/>
      <c r="C129" s="210"/>
      <c r="D129" s="211" t="s">
        <v>75</v>
      </c>
      <c r="E129" s="223" t="s">
        <v>80</v>
      </c>
      <c r="F129" s="223" t="s">
        <v>171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SUM(P130:P202)</f>
        <v>0</v>
      </c>
      <c r="Q129" s="217"/>
      <c r="R129" s="218">
        <f>SUM(R130:R202)</f>
        <v>119.32615</v>
      </c>
      <c r="S129" s="217"/>
      <c r="T129" s="219">
        <f>SUM(T130:T202)</f>
        <v>716.33500000000004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80</v>
      </c>
      <c r="AY129" s="220" t="s">
        <v>170</v>
      </c>
      <c r="BK129" s="222">
        <f>SUM(BK130:BK202)</f>
        <v>0</v>
      </c>
    </row>
    <row r="130" s="2" customFormat="1" ht="24.15" customHeight="1">
      <c r="A130" s="37"/>
      <c r="B130" s="38"/>
      <c r="C130" s="225" t="s">
        <v>80</v>
      </c>
      <c r="D130" s="225" t="s">
        <v>172</v>
      </c>
      <c r="E130" s="226" t="s">
        <v>1701</v>
      </c>
      <c r="F130" s="227" t="s">
        <v>1702</v>
      </c>
      <c r="G130" s="228" t="s">
        <v>247</v>
      </c>
      <c r="H130" s="229">
        <v>3</v>
      </c>
      <c r="I130" s="230"/>
      <c r="J130" s="231">
        <f>ROUND(I130*H130,2)</f>
        <v>0</v>
      </c>
      <c r="K130" s="227" t="s">
        <v>176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125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1703</v>
      </c>
    </row>
    <row r="131" s="2" customFormat="1" ht="37.8" customHeight="1">
      <c r="A131" s="37"/>
      <c r="B131" s="38"/>
      <c r="C131" s="225" t="s">
        <v>84</v>
      </c>
      <c r="D131" s="225" t="s">
        <v>172</v>
      </c>
      <c r="E131" s="226" t="s">
        <v>1704</v>
      </c>
      <c r="F131" s="227" t="s">
        <v>1705</v>
      </c>
      <c r="G131" s="228" t="s">
        <v>195</v>
      </c>
      <c r="H131" s="229">
        <v>20</v>
      </c>
      <c r="I131" s="230"/>
      <c r="J131" s="231">
        <f>ROUND(I131*H131,2)</f>
        <v>0</v>
      </c>
      <c r="K131" s="227" t="s">
        <v>176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125</v>
      </c>
      <c r="AT131" s="236" t="s">
        <v>172</v>
      </c>
      <c r="AU131" s="236" t="s">
        <v>84</v>
      </c>
      <c r="AY131" s="16" t="s">
        <v>170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125</v>
      </c>
      <c r="BM131" s="236" t="s">
        <v>1706</v>
      </c>
    </row>
    <row r="132" s="13" customFormat="1">
      <c r="A132" s="13"/>
      <c r="B132" s="238"/>
      <c r="C132" s="239"/>
      <c r="D132" s="240" t="s">
        <v>178</v>
      </c>
      <c r="E132" s="241" t="s">
        <v>1</v>
      </c>
      <c r="F132" s="242" t="s">
        <v>1707</v>
      </c>
      <c r="G132" s="239"/>
      <c r="H132" s="243">
        <v>20</v>
      </c>
      <c r="I132" s="244"/>
      <c r="J132" s="239"/>
      <c r="K132" s="239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178</v>
      </c>
      <c r="AU132" s="249" t="s">
        <v>84</v>
      </c>
      <c r="AV132" s="13" t="s">
        <v>84</v>
      </c>
      <c r="AW132" s="13" t="s">
        <v>33</v>
      </c>
      <c r="AX132" s="13" t="s">
        <v>76</v>
      </c>
      <c r="AY132" s="249" t="s">
        <v>170</v>
      </c>
    </row>
    <row r="133" s="2" customFormat="1" ht="21.75" customHeight="1">
      <c r="A133" s="37"/>
      <c r="B133" s="38"/>
      <c r="C133" s="225" t="s">
        <v>116</v>
      </c>
      <c r="D133" s="225" t="s">
        <v>172</v>
      </c>
      <c r="E133" s="226" t="s">
        <v>1708</v>
      </c>
      <c r="F133" s="227" t="s">
        <v>1709</v>
      </c>
      <c r="G133" s="228" t="s">
        <v>247</v>
      </c>
      <c r="H133" s="229">
        <v>3</v>
      </c>
      <c r="I133" s="230"/>
      <c r="J133" s="231">
        <f>ROUND(I133*H133,2)</f>
        <v>0</v>
      </c>
      <c r="K133" s="227" t="s">
        <v>176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125</v>
      </c>
      <c r="AT133" s="236" t="s">
        <v>172</v>
      </c>
      <c r="AU133" s="236" t="s">
        <v>84</v>
      </c>
      <c r="AY133" s="16" t="s">
        <v>170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80</v>
      </c>
      <c r="BK133" s="237">
        <f>ROUND(I133*H133,2)</f>
        <v>0</v>
      </c>
      <c r="BL133" s="16" t="s">
        <v>125</v>
      </c>
      <c r="BM133" s="236" t="s">
        <v>1710</v>
      </c>
    </row>
    <row r="134" s="2" customFormat="1" ht="24.15" customHeight="1">
      <c r="A134" s="37"/>
      <c r="B134" s="38"/>
      <c r="C134" s="225" t="s">
        <v>125</v>
      </c>
      <c r="D134" s="225" t="s">
        <v>172</v>
      </c>
      <c r="E134" s="226" t="s">
        <v>1526</v>
      </c>
      <c r="F134" s="227" t="s">
        <v>1527</v>
      </c>
      <c r="G134" s="228" t="s">
        <v>195</v>
      </c>
      <c r="H134" s="229">
        <v>1455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0.28999999999999998</v>
      </c>
      <c r="T134" s="235">
        <f>S134*H134</f>
        <v>421.94999999999999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1528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1711</v>
      </c>
      <c r="G135" s="239"/>
      <c r="H135" s="243">
        <v>270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13" customFormat="1">
      <c r="A136" s="13"/>
      <c r="B136" s="238"/>
      <c r="C136" s="239"/>
      <c r="D136" s="240" t="s">
        <v>178</v>
      </c>
      <c r="E136" s="241" t="s">
        <v>1</v>
      </c>
      <c r="F136" s="242" t="s">
        <v>1712</v>
      </c>
      <c r="G136" s="239"/>
      <c r="H136" s="243">
        <v>1185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178</v>
      </c>
      <c r="AU136" s="249" t="s">
        <v>84</v>
      </c>
      <c r="AV136" s="13" t="s">
        <v>84</v>
      </c>
      <c r="AW136" s="13" t="s">
        <v>33</v>
      </c>
      <c r="AX136" s="13" t="s">
        <v>76</v>
      </c>
      <c r="AY136" s="249" t="s">
        <v>170</v>
      </c>
    </row>
    <row r="137" s="2" customFormat="1" ht="24.15" customHeight="1">
      <c r="A137" s="37"/>
      <c r="B137" s="38"/>
      <c r="C137" s="225" t="s">
        <v>128</v>
      </c>
      <c r="D137" s="225" t="s">
        <v>172</v>
      </c>
      <c r="E137" s="226" t="s">
        <v>1713</v>
      </c>
      <c r="F137" s="227" t="s">
        <v>1714</v>
      </c>
      <c r="G137" s="228" t="s">
        <v>195</v>
      </c>
      <c r="H137" s="229">
        <v>3</v>
      </c>
      <c r="I137" s="230"/>
      <c r="J137" s="231">
        <f>ROUND(I137*H137,2)</f>
        <v>0</v>
      </c>
      <c r="K137" s="227" t="s">
        <v>176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0.23999999999999999</v>
      </c>
      <c r="T137" s="235">
        <f>S137*H137</f>
        <v>0.71999999999999997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125</v>
      </c>
      <c r="AT137" s="236" t="s">
        <v>172</v>
      </c>
      <c r="AU137" s="236" t="s">
        <v>84</v>
      </c>
      <c r="AY137" s="16" t="s">
        <v>170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125</v>
      </c>
      <c r="BM137" s="236" t="s">
        <v>1715</v>
      </c>
    </row>
    <row r="138" s="2" customFormat="1" ht="33" customHeight="1">
      <c r="A138" s="37"/>
      <c r="B138" s="38"/>
      <c r="C138" s="225" t="s">
        <v>131</v>
      </c>
      <c r="D138" s="225" t="s">
        <v>172</v>
      </c>
      <c r="E138" s="226" t="s">
        <v>1716</v>
      </c>
      <c r="F138" s="227" t="s">
        <v>1717</v>
      </c>
      <c r="G138" s="228" t="s">
        <v>195</v>
      </c>
      <c r="H138" s="229">
        <v>1185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9.0000000000000006E-05</v>
      </c>
      <c r="R138" s="234">
        <f>Q138*H138</f>
        <v>0.10665000000000001</v>
      </c>
      <c r="S138" s="234">
        <v>0.23000000000000001</v>
      </c>
      <c r="T138" s="235">
        <f>S138*H138</f>
        <v>272.55000000000001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1718</v>
      </c>
    </row>
    <row r="139" s="2" customFormat="1" ht="16.5" customHeight="1">
      <c r="A139" s="37"/>
      <c r="B139" s="38"/>
      <c r="C139" s="225" t="s">
        <v>200</v>
      </c>
      <c r="D139" s="225" t="s">
        <v>172</v>
      </c>
      <c r="E139" s="226" t="s">
        <v>1719</v>
      </c>
      <c r="F139" s="227" t="s">
        <v>1720</v>
      </c>
      <c r="G139" s="228" t="s">
        <v>279</v>
      </c>
      <c r="H139" s="229">
        <v>103</v>
      </c>
      <c r="I139" s="230"/>
      <c r="J139" s="231">
        <f>ROUND(I139*H139,2)</f>
        <v>0</v>
      </c>
      <c r="K139" s="227" t="s">
        <v>176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0.20499999999999999</v>
      </c>
      <c r="T139" s="235">
        <f>S139*H139</f>
        <v>21.114999999999998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125</v>
      </c>
      <c r="AT139" s="236" t="s">
        <v>172</v>
      </c>
      <c r="AU139" s="236" t="s">
        <v>84</v>
      </c>
      <c r="AY139" s="16" t="s">
        <v>170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125</v>
      </c>
      <c r="BM139" s="236" t="s">
        <v>1721</v>
      </c>
    </row>
    <row r="140" s="13" customFormat="1">
      <c r="A140" s="13"/>
      <c r="B140" s="238"/>
      <c r="C140" s="239"/>
      <c r="D140" s="240" t="s">
        <v>178</v>
      </c>
      <c r="E140" s="241" t="s">
        <v>1</v>
      </c>
      <c r="F140" s="242" t="s">
        <v>1722</v>
      </c>
      <c r="G140" s="239"/>
      <c r="H140" s="243">
        <v>103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178</v>
      </c>
      <c r="AU140" s="249" t="s">
        <v>84</v>
      </c>
      <c r="AV140" s="13" t="s">
        <v>84</v>
      </c>
      <c r="AW140" s="13" t="s">
        <v>33</v>
      </c>
      <c r="AX140" s="13" t="s">
        <v>76</v>
      </c>
      <c r="AY140" s="249" t="s">
        <v>170</v>
      </c>
    </row>
    <row r="141" s="2" customFormat="1" ht="33" customHeight="1">
      <c r="A141" s="37"/>
      <c r="B141" s="38"/>
      <c r="C141" s="225" t="s">
        <v>205</v>
      </c>
      <c r="D141" s="225" t="s">
        <v>172</v>
      </c>
      <c r="E141" s="226" t="s">
        <v>1538</v>
      </c>
      <c r="F141" s="227" t="s">
        <v>1539</v>
      </c>
      <c r="G141" s="228" t="s">
        <v>175</v>
      </c>
      <c r="H141" s="229">
        <v>524.57299999999998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1540</v>
      </c>
    </row>
    <row r="142" s="13" customFormat="1">
      <c r="A142" s="13"/>
      <c r="B142" s="238"/>
      <c r="C142" s="239"/>
      <c r="D142" s="240" t="s">
        <v>178</v>
      </c>
      <c r="E142" s="241" t="s">
        <v>1</v>
      </c>
      <c r="F142" s="242" t="s">
        <v>1723</v>
      </c>
      <c r="G142" s="239"/>
      <c r="H142" s="243">
        <v>213.90000000000001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84</v>
      </c>
      <c r="AV142" s="13" t="s">
        <v>84</v>
      </c>
      <c r="AW142" s="13" t="s">
        <v>33</v>
      </c>
      <c r="AX142" s="13" t="s">
        <v>76</v>
      </c>
      <c r="AY142" s="249" t="s">
        <v>170</v>
      </c>
    </row>
    <row r="143" s="13" customFormat="1">
      <c r="A143" s="13"/>
      <c r="B143" s="238"/>
      <c r="C143" s="239"/>
      <c r="D143" s="240" t="s">
        <v>178</v>
      </c>
      <c r="E143" s="241" t="s">
        <v>1</v>
      </c>
      <c r="F143" s="242" t="s">
        <v>1724</v>
      </c>
      <c r="G143" s="239"/>
      <c r="H143" s="243">
        <v>25.920000000000002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178</v>
      </c>
      <c r="AU143" s="249" t="s">
        <v>84</v>
      </c>
      <c r="AV143" s="13" t="s">
        <v>84</v>
      </c>
      <c r="AW143" s="13" t="s">
        <v>33</v>
      </c>
      <c r="AX143" s="13" t="s">
        <v>76</v>
      </c>
      <c r="AY143" s="249" t="s">
        <v>170</v>
      </c>
    </row>
    <row r="144" s="13" customFormat="1">
      <c r="A144" s="13"/>
      <c r="B144" s="238"/>
      <c r="C144" s="239"/>
      <c r="D144" s="240" t="s">
        <v>178</v>
      </c>
      <c r="E144" s="241" t="s">
        <v>1</v>
      </c>
      <c r="F144" s="242" t="s">
        <v>1725</v>
      </c>
      <c r="G144" s="239"/>
      <c r="H144" s="243">
        <v>25.574999999999999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84</v>
      </c>
      <c r="AV144" s="13" t="s">
        <v>84</v>
      </c>
      <c r="AW144" s="13" t="s">
        <v>33</v>
      </c>
      <c r="AX144" s="13" t="s">
        <v>76</v>
      </c>
      <c r="AY144" s="249" t="s">
        <v>170</v>
      </c>
    </row>
    <row r="145" s="13" customFormat="1">
      <c r="A145" s="13"/>
      <c r="B145" s="238"/>
      <c r="C145" s="239"/>
      <c r="D145" s="240" t="s">
        <v>178</v>
      </c>
      <c r="E145" s="241" t="s">
        <v>1</v>
      </c>
      <c r="F145" s="242" t="s">
        <v>1726</v>
      </c>
      <c r="G145" s="239"/>
      <c r="H145" s="243">
        <v>453.60000000000002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84</v>
      </c>
      <c r="AV145" s="13" t="s">
        <v>84</v>
      </c>
      <c r="AW145" s="13" t="s">
        <v>33</v>
      </c>
      <c r="AX145" s="13" t="s">
        <v>76</v>
      </c>
      <c r="AY145" s="249" t="s">
        <v>170</v>
      </c>
    </row>
    <row r="146" s="13" customFormat="1">
      <c r="A146" s="13"/>
      <c r="B146" s="238"/>
      <c r="C146" s="239"/>
      <c r="D146" s="240" t="s">
        <v>178</v>
      </c>
      <c r="E146" s="241" t="s">
        <v>1</v>
      </c>
      <c r="F146" s="242" t="s">
        <v>1727</v>
      </c>
      <c r="G146" s="239"/>
      <c r="H146" s="243">
        <v>16.739999999999998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33</v>
      </c>
      <c r="AX146" s="13" t="s">
        <v>76</v>
      </c>
      <c r="AY146" s="249" t="s">
        <v>170</v>
      </c>
    </row>
    <row r="147" s="13" customFormat="1">
      <c r="A147" s="13"/>
      <c r="B147" s="238"/>
      <c r="C147" s="239"/>
      <c r="D147" s="240" t="s">
        <v>178</v>
      </c>
      <c r="E147" s="241" t="s">
        <v>1</v>
      </c>
      <c r="F147" s="242" t="s">
        <v>1728</v>
      </c>
      <c r="G147" s="239"/>
      <c r="H147" s="243">
        <v>75.25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178</v>
      </c>
      <c r="AU147" s="249" t="s">
        <v>84</v>
      </c>
      <c r="AV147" s="13" t="s">
        <v>84</v>
      </c>
      <c r="AW147" s="13" t="s">
        <v>33</v>
      </c>
      <c r="AX147" s="13" t="s">
        <v>76</v>
      </c>
      <c r="AY147" s="249" t="s">
        <v>170</v>
      </c>
    </row>
    <row r="148" s="13" customFormat="1">
      <c r="A148" s="13"/>
      <c r="B148" s="238"/>
      <c r="C148" s="239"/>
      <c r="D148" s="240" t="s">
        <v>178</v>
      </c>
      <c r="E148" s="241" t="s">
        <v>1</v>
      </c>
      <c r="F148" s="242" t="s">
        <v>1729</v>
      </c>
      <c r="G148" s="239"/>
      <c r="H148" s="243">
        <v>36.049999999999997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84</v>
      </c>
      <c r="AV148" s="13" t="s">
        <v>84</v>
      </c>
      <c r="AW148" s="13" t="s">
        <v>33</v>
      </c>
      <c r="AX148" s="13" t="s">
        <v>76</v>
      </c>
      <c r="AY148" s="249" t="s">
        <v>170</v>
      </c>
    </row>
    <row r="149" s="13" customFormat="1">
      <c r="A149" s="13"/>
      <c r="B149" s="238"/>
      <c r="C149" s="239"/>
      <c r="D149" s="240" t="s">
        <v>178</v>
      </c>
      <c r="E149" s="241" t="s">
        <v>1</v>
      </c>
      <c r="F149" s="242" t="s">
        <v>1730</v>
      </c>
      <c r="G149" s="239"/>
      <c r="H149" s="243">
        <v>17.359999999999999</v>
      </c>
      <c r="I149" s="244"/>
      <c r="J149" s="239"/>
      <c r="K149" s="239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178</v>
      </c>
      <c r="AU149" s="249" t="s">
        <v>84</v>
      </c>
      <c r="AV149" s="13" t="s">
        <v>84</v>
      </c>
      <c r="AW149" s="13" t="s">
        <v>33</v>
      </c>
      <c r="AX149" s="13" t="s">
        <v>76</v>
      </c>
      <c r="AY149" s="249" t="s">
        <v>170</v>
      </c>
    </row>
    <row r="150" s="13" customFormat="1">
      <c r="A150" s="13"/>
      <c r="B150" s="238"/>
      <c r="C150" s="239"/>
      <c r="D150" s="240" t="s">
        <v>178</v>
      </c>
      <c r="E150" s="241" t="s">
        <v>1</v>
      </c>
      <c r="F150" s="242" t="s">
        <v>1731</v>
      </c>
      <c r="G150" s="239"/>
      <c r="H150" s="243">
        <v>18.700000000000003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33</v>
      </c>
      <c r="AX150" s="13" t="s">
        <v>76</v>
      </c>
      <c r="AY150" s="249" t="s">
        <v>170</v>
      </c>
    </row>
    <row r="151" s="13" customFormat="1">
      <c r="A151" s="13"/>
      <c r="B151" s="238"/>
      <c r="C151" s="239"/>
      <c r="D151" s="240" t="s">
        <v>178</v>
      </c>
      <c r="E151" s="241" t="s">
        <v>1</v>
      </c>
      <c r="F151" s="242" t="s">
        <v>1732</v>
      </c>
      <c r="G151" s="239"/>
      <c r="H151" s="243">
        <v>13.640000000000001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178</v>
      </c>
      <c r="AU151" s="249" t="s">
        <v>84</v>
      </c>
      <c r="AV151" s="13" t="s">
        <v>84</v>
      </c>
      <c r="AW151" s="13" t="s">
        <v>33</v>
      </c>
      <c r="AX151" s="13" t="s">
        <v>76</v>
      </c>
      <c r="AY151" s="249" t="s">
        <v>170</v>
      </c>
    </row>
    <row r="152" s="13" customFormat="1">
      <c r="A152" s="13"/>
      <c r="B152" s="238"/>
      <c r="C152" s="239"/>
      <c r="D152" s="240" t="s">
        <v>178</v>
      </c>
      <c r="E152" s="241" t="s">
        <v>1</v>
      </c>
      <c r="F152" s="242" t="s">
        <v>1733</v>
      </c>
      <c r="G152" s="239"/>
      <c r="H152" s="243">
        <v>128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178</v>
      </c>
      <c r="AU152" s="249" t="s">
        <v>84</v>
      </c>
      <c r="AV152" s="13" t="s">
        <v>84</v>
      </c>
      <c r="AW152" s="13" t="s">
        <v>33</v>
      </c>
      <c r="AX152" s="13" t="s">
        <v>76</v>
      </c>
      <c r="AY152" s="249" t="s">
        <v>170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1734</v>
      </c>
      <c r="G153" s="239"/>
      <c r="H153" s="243">
        <v>40.255499999999998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13" customFormat="1">
      <c r="A154" s="13"/>
      <c r="B154" s="238"/>
      <c r="C154" s="239"/>
      <c r="D154" s="240" t="s">
        <v>178</v>
      </c>
      <c r="E154" s="241" t="s">
        <v>1</v>
      </c>
      <c r="F154" s="242" t="s">
        <v>1735</v>
      </c>
      <c r="G154" s="239"/>
      <c r="H154" s="243">
        <v>-118.5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178</v>
      </c>
      <c r="AU154" s="249" t="s">
        <v>84</v>
      </c>
      <c r="AV154" s="13" t="s">
        <v>84</v>
      </c>
      <c r="AW154" s="13" t="s">
        <v>33</v>
      </c>
      <c r="AX154" s="13" t="s">
        <v>76</v>
      </c>
      <c r="AY154" s="249" t="s">
        <v>170</v>
      </c>
    </row>
    <row r="155" s="13" customFormat="1">
      <c r="A155" s="13"/>
      <c r="B155" s="238"/>
      <c r="C155" s="239"/>
      <c r="D155" s="240" t="s">
        <v>178</v>
      </c>
      <c r="E155" s="241" t="s">
        <v>1</v>
      </c>
      <c r="F155" s="242" t="s">
        <v>1736</v>
      </c>
      <c r="G155" s="239"/>
      <c r="H155" s="243">
        <v>-291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33</v>
      </c>
      <c r="AX155" s="13" t="s">
        <v>76</v>
      </c>
      <c r="AY155" s="249" t="s">
        <v>170</v>
      </c>
    </row>
    <row r="156" s="13" customFormat="1">
      <c r="A156" s="13"/>
      <c r="B156" s="238"/>
      <c r="C156" s="239"/>
      <c r="D156" s="240" t="s">
        <v>178</v>
      </c>
      <c r="E156" s="241" t="s">
        <v>1</v>
      </c>
      <c r="F156" s="242" t="s">
        <v>1737</v>
      </c>
      <c r="G156" s="239"/>
      <c r="H156" s="243">
        <v>-128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178</v>
      </c>
      <c r="AU156" s="249" t="s">
        <v>84</v>
      </c>
      <c r="AV156" s="13" t="s">
        <v>84</v>
      </c>
      <c r="AW156" s="13" t="s">
        <v>33</v>
      </c>
      <c r="AX156" s="13" t="s">
        <v>76</v>
      </c>
      <c r="AY156" s="249" t="s">
        <v>170</v>
      </c>
    </row>
    <row r="157" s="13" customFormat="1">
      <c r="A157" s="13"/>
      <c r="B157" s="238"/>
      <c r="C157" s="239"/>
      <c r="D157" s="240" t="s">
        <v>178</v>
      </c>
      <c r="E157" s="241" t="s">
        <v>1</v>
      </c>
      <c r="F157" s="242" t="s">
        <v>1738</v>
      </c>
      <c r="G157" s="239"/>
      <c r="H157" s="243">
        <v>-0.60000000000000009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178</v>
      </c>
      <c r="AU157" s="249" t="s">
        <v>84</v>
      </c>
      <c r="AV157" s="13" t="s">
        <v>84</v>
      </c>
      <c r="AW157" s="13" t="s">
        <v>33</v>
      </c>
      <c r="AX157" s="13" t="s">
        <v>76</v>
      </c>
      <c r="AY157" s="249" t="s">
        <v>170</v>
      </c>
    </row>
    <row r="158" s="13" customFormat="1">
      <c r="A158" s="13"/>
      <c r="B158" s="238"/>
      <c r="C158" s="239"/>
      <c r="D158" s="240" t="s">
        <v>178</v>
      </c>
      <c r="E158" s="241" t="s">
        <v>1</v>
      </c>
      <c r="F158" s="242" t="s">
        <v>1739</v>
      </c>
      <c r="G158" s="239"/>
      <c r="H158" s="243">
        <v>-2.3174999999999999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178</v>
      </c>
      <c r="AU158" s="249" t="s">
        <v>84</v>
      </c>
      <c r="AV158" s="13" t="s">
        <v>84</v>
      </c>
      <c r="AW158" s="13" t="s">
        <v>33</v>
      </c>
      <c r="AX158" s="13" t="s">
        <v>76</v>
      </c>
      <c r="AY158" s="249" t="s">
        <v>170</v>
      </c>
    </row>
    <row r="159" s="2" customFormat="1" ht="24.15" customHeight="1">
      <c r="A159" s="37"/>
      <c r="B159" s="38"/>
      <c r="C159" s="225" t="s">
        <v>211</v>
      </c>
      <c r="D159" s="225" t="s">
        <v>172</v>
      </c>
      <c r="E159" s="226" t="s">
        <v>1547</v>
      </c>
      <c r="F159" s="227" t="s">
        <v>1548</v>
      </c>
      <c r="G159" s="228" t="s">
        <v>175</v>
      </c>
      <c r="H159" s="229">
        <v>2.25</v>
      </c>
      <c r="I159" s="230"/>
      <c r="J159" s="231">
        <f>ROUND(I159*H159,2)</f>
        <v>0</v>
      </c>
      <c r="K159" s="227" t="s">
        <v>176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125</v>
      </c>
      <c r="AT159" s="236" t="s">
        <v>172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125</v>
      </c>
      <c r="BM159" s="236" t="s">
        <v>1740</v>
      </c>
    </row>
    <row r="160" s="13" customFormat="1">
      <c r="A160" s="13"/>
      <c r="B160" s="238"/>
      <c r="C160" s="239"/>
      <c r="D160" s="240" t="s">
        <v>178</v>
      </c>
      <c r="E160" s="241" t="s">
        <v>1</v>
      </c>
      <c r="F160" s="242" t="s">
        <v>1550</v>
      </c>
      <c r="G160" s="239"/>
      <c r="H160" s="243">
        <v>2.25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178</v>
      </c>
      <c r="AU160" s="249" t="s">
        <v>84</v>
      </c>
      <c r="AV160" s="13" t="s">
        <v>84</v>
      </c>
      <c r="AW160" s="13" t="s">
        <v>33</v>
      </c>
      <c r="AX160" s="13" t="s">
        <v>76</v>
      </c>
      <c r="AY160" s="249" t="s">
        <v>170</v>
      </c>
    </row>
    <row r="161" s="2" customFormat="1" ht="33" customHeight="1">
      <c r="A161" s="37"/>
      <c r="B161" s="38"/>
      <c r="C161" s="225" t="s">
        <v>216</v>
      </c>
      <c r="D161" s="225" t="s">
        <v>172</v>
      </c>
      <c r="E161" s="226" t="s">
        <v>1551</v>
      </c>
      <c r="F161" s="227" t="s">
        <v>1552</v>
      </c>
      <c r="G161" s="228" t="s">
        <v>175</v>
      </c>
      <c r="H161" s="229">
        <v>8.5500000000000007</v>
      </c>
      <c r="I161" s="230"/>
      <c r="J161" s="231">
        <f>ROUND(I161*H161,2)</f>
        <v>0</v>
      </c>
      <c r="K161" s="227" t="s">
        <v>176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125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125</v>
      </c>
      <c r="BM161" s="236" t="s">
        <v>1553</v>
      </c>
    </row>
    <row r="162" s="13" customFormat="1">
      <c r="A162" s="13"/>
      <c r="B162" s="238"/>
      <c r="C162" s="239"/>
      <c r="D162" s="240" t="s">
        <v>178</v>
      </c>
      <c r="E162" s="241" t="s">
        <v>1</v>
      </c>
      <c r="F162" s="242" t="s">
        <v>1741</v>
      </c>
      <c r="G162" s="239"/>
      <c r="H162" s="243">
        <v>8.4000000000000004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178</v>
      </c>
      <c r="AU162" s="249" t="s">
        <v>84</v>
      </c>
      <c r="AV162" s="13" t="s">
        <v>84</v>
      </c>
      <c r="AW162" s="13" t="s">
        <v>33</v>
      </c>
      <c r="AX162" s="13" t="s">
        <v>76</v>
      </c>
      <c r="AY162" s="249" t="s">
        <v>170</v>
      </c>
    </row>
    <row r="163" s="13" customFormat="1">
      <c r="A163" s="13"/>
      <c r="B163" s="238"/>
      <c r="C163" s="239"/>
      <c r="D163" s="240" t="s">
        <v>178</v>
      </c>
      <c r="E163" s="241" t="s">
        <v>1</v>
      </c>
      <c r="F163" s="242" t="s">
        <v>1742</v>
      </c>
      <c r="G163" s="239"/>
      <c r="H163" s="243">
        <v>0.14999999999999999</v>
      </c>
      <c r="I163" s="244"/>
      <c r="J163" s="239"/>
      <c r="K163" s="239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178</v>
      </c>
      <c r="AU163" s="249" t="s">
        <v>84</v>
      </c>
      <c r="AV163" s="13" t="s">
        <v>84</v>
      </c>
      <c r="AW163" s="13" t="s">
        <v>33</v>
      </c>
      <c r="AX163" s="13" t="s">
        <v>76</v>
      </c>
      <c r="AY163" s="249" t="s">
        <v>170</v>
      </c>
    </row>
    <row r="164" s="2" customFormat="1" ht="24.15" customHeight="1">
      <c r="A164" s="37"/>
      <c r="B164" s="38"/>
      <c r="C164" s="225" t="s">
        <v>221</v>
      </c>
      <c r="D164" s="225" t="s">
        <v>172</v>
      </c>
      <c r="E164" s="226" t="s">
        <v>1743</v>
      </c>
      <c r="F164" s="227" t="s">
        <v>1744</v>
      </c>
      <c r="G164" s="228" t="s">
        <v>247</v>
      </c>
      <c r="H164" s="229">
        <v>3</v>
      </c>
      <c r="I164" s="230"/>
      <c r="J164" s="231">
        <f>ROUND(I164*H164,2)</f>
        <v>0</v>
      </c>
      <c r="K164" s="227" t="s">
        <v>176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125</v>
      </c>
      <c r="AT164" s="236" t="s">
        <v>172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125</v>
      </c>
      <c r="BM164" s="236" t="s">
        <v>1745</v>
      </c>
    </row>
    <row r="165" s="2" customFormat="1" ht="24.15" customHeight="1">
      <c r="A165" s="37"/>
      <c r="B165" s="38"/>
      <c r="C165" s="225" t="s">
        <v>227</v>
      </c>
      <c r="D165" s="225" t="s">
        <v>172</v>
      </c>
      <c r="E165" s="226" t="s">
        <v>1746</v>
      </c>
      <c r="F165" s="227" t="s">
        <v>1747</v>
      </c>
      <c r="G165" s="228" t="s">
        <v>247</v>
      </c>
      <c r="H165" s="229">
        <v>3</v>
      </c>
      <c r="I165" s="230"/>
      <c r="J165" s="231">
        <f>ROUND(I165*H165,2)</f>
        <v>0</v>
      </c>
      <c r="K165" s="227" t="s">
        <v>176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125</v>
      </c>
      <c r="AT165" s="236" t="s">
        <v>172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125</v>
      </c>
      <c r="BM165" s="236" t="s">
        <v>1748</v>
      </c>
    </row>
    <row r="166" s="2" customFormat="1" ht="24.15" customHeight="1">
      <c r="A166" s="37"/>
      <c r="B166" s="38"/>
      <c r="C166" s="225" t="s">
        <v>234</v>
      </c>
      <c r="D166" s="225" t="s">
        <v>172</v>
      </c>
      <c r="E166" s="226" t="s">
        <v>1749</v>
      </c>
      <c r="F166" s="227" t="s">
        <v>1750</v>
      </c>
      <c r="G166" s="228" t="s">
        <v>195</v>
      </c>
      <c r="H166" s="229">
        <v>20</v>
      </c>
      <c r="I166" s="230"/>
      <c r="J166" s="231">
        <f>ROUND(I166*H166,2)</f>
        <v>0</v>
      </c>
      <c r="K166" s="227" t="s">
        <v>176</v>
      </c>
      <c r="L166" s="43"/>
      <c r="M166" s="232" t="s">
        <v>1</v>
      </c>
      <c r="N166" s="233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125</v>
      </c>
      <c r="AT166" s="236" t="s">
        <v>172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125</v>
      </c>
      <c r="BM166" s="236" t="s">
        <v>1751</v>
      </c>
    </row>
    <row r="167" s="2" customFormat="1" ht="24.15" customHeight="1">
      <c r="A167" s="37"/>
      <c r="B167" s="38"/>
      <c r="C167" s="225" t="s">
        <v>238</v>
      </c>
      <c r="D167" s="225" t="s">
        <v>172</v>
      </c>
      <c r="E167" s="226" t="s">
        <v>1752</v>
      </c>
      <c r="F167" s="227" t="s">
        <v>1753</v>
      </c>
      <c r="G167" s="228" t="s">
        <v>247</v>
      </c>
      <c r="H167" s="229">
        <v>42</v>
      </c>
      <c r="I167" s="230"/>
      <c r="J167" s="231">
        <f>ROUND(I167*H167,2)</f>
        <v>0</v>
      </c>
      <c r="K167" s="227" t="s">
        <v>176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125</v>
      </c>
      <c r="AT167" s="236" t="s">
        <v>172</v>
      </c>
      <c r="AU167" s="236" t="s">
        <v>84</v>
      </c>
      <c r="AY167" s="16" t="s">
        <v>170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125</v>
      </c>
      <c r="BM167" s="236" t="s">
        <v>1754</v>
      </c>
    </row>
    <row r="168" s="13" customFormat="1">
      <c r="A168" s="13"/>
      <c r="B168" s="238"/>
      <c r="C168" s="239"/>
      <c r="D168" s="240" t="s">
        <v>178</v>
      </c>
      <c r="E168" s="239"/>
      <c r="F168" s="242" t="s">
        <v>1755</v>
      </c>
      <c r="G168" s="239"/>
      <c r="H168" s="243">
        <v>42</v>
      </c>
      <c r="I168" s="244"/>
      <c r="J168" s="239"/>
      <c r="K168" s="239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178</v>
      </c>
      <c r="AU168" s="249" t="s">
        <v>84</v>
      </c>
      <c r="AV168" s="13" t="s">
        <v>84</v>
      </c>
      <c r="AW168" s="13" t="s">
        <v>4</v>
      </c>
      <c r="AX168" s="13" t="s">
        <v>80</v>
      </c>
      <c r="AY168" s="249" t="s">
        <v>170</v>
      </c>
    </row>
    <row r="169" s="2" customFormat="1" ht="24.15" customHeight="1">
      <c r="A169" s="37"/>
      <c r="B169" s="38"/>
      <c r="C169" s="225" t="s">
        <v>8</v>
      </c>
      <c r="D169" s="225" t="s">
        <v>172</v>
      </c>
      <c r="E169" s="226" t="s">
        <v>1756</v>
      </c>
      <c r="F169" s="227" t="s">
        <v>1757</v>
      </c>
      <c r="G169" s="228" t="s">
        <v>195</v>
      </c>
      <c r="H169" s="229">
        <v>200</v>
      </c>
      <c r="I169" s="230"/>
      <c r="J169" s="231">
        <f>ROUND(I169*H169,2)</f>
        <v>0</v>
      </c>
      <c r="K169" s="227" t="s">
        <v>176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125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125</v>
      </c>
      <c r="BM169" s="236" t="s">
        <v>1758</v>
      </c>
    </row>
    <row r="170" s="13" customFormat="1">
      <c r="A170" s="13"/>
      <c r="B170" s="238"/>
      <c r="C170" s="239"/>
      <c r="D170" s="240" t="s">
        <v>178</v>
      </c>
      <c r="E170" s="239"/>
      <c r="F170" s="242" t="s">
        <v>1759</v>
      </c>
      <c r="G170" s="239"/>
      <c r="H170" s="243">
        <v>200</v>
      </c>
      <c r="I170" s="244"/>
      <c r="J170" s="239"/>
      <c r="K170" s="239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178</v>
      </c>
      <c r="AU170" s="249" t="s">
        <v>84</v>
      </c>
      <c r="AV170" s="13" t="s">
        <v>84</v>
      </c>
      <c r="AW170" s="13" t="s">
        <v>4</v>
      </c>
      <c r="AX170" s="13" t="s">
        <v>80</v>
      </c>
      <c r="AY170" s="249" t="s">
        <v>170</v>
      </c>
    </row>
    <row r="171" s="2" customFormat="1" ht="37.8" customHeight="1">
      <c r="A171" s="37"/>
      <c r="B171" s="38"/>
      <c r="C171" s="225" t="s">
        <v>252</v>
      </c>
      <c r="D171" s="225" t="s">
        <v>172</v>
      </c>
      <c r="E171" s="226" t="s">
        <v>206</v>
      </c>
      <c r="F171" s="227" t="s">
        <v>207</v>
      </c>
      <c r="G171" s="228" t="s">
        <v>175</v>
      </c>
      <c r="H171" s="229">
        <v>533.12300000000005</v>
      </c>
      <c r="I171" s="230"/>
      <c r="J171" s="231">
        <f>ROUND(I171*H171,2)</f>
        <v>0</v>
      </c>
      <c r="K171" s="227" t="s">
        <v>176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125</v>
      </c>
      <c r="AT171" s="236" t="s">
        <v>172</v>
      </c>
      <c r="AU171" s="236" t="s">
        <v>84</v>
      </c>
      <c r="AY171" s="16" t="s">
        <v>170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125</v>
      </c>
      <c r="BM171" s="236" t="s">
        <v>1559</v>
      </c>
    </row>
    <row r="172" s="13" customFormat="1">
      <c r="A172" s="13"/>
      <c r="B172" s="238"/>
      <c r="C172" s="239"/>
      <c r="D172" s="240" t="s">
        <v>178</v>
      </c>
      <c r="E172" s="241" t="s">
        <v>1</v>
      </c>
      <c r="F172" s="242" t="s">
        <v>1760</v>
      </c>
      <c r="G172" s="239"/>
      <c r="H172" s="243">
        <v>533.12299999999993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178</v>
      </c>
      <c r="AU172" s="249" t="s">
        <v>84</v>
      </c>
      <c r="AV172" s="13" t="s">
        <v>84</v>
      </c>
      <c r="AW172" s="13" t="s">
        <v>33</v>
      </c>
      <c r="AX172" s="13" t="s">
        <v>76</v>
      </c>
      <c r="AY172" s="249" t="s">
        <v>170</v>
      </c>
    </row>
    <row r="173" s="2" customFormat="1" ht="37.8" customHeight="1">
      <c r="A173" s="37"/>
      <c r="B173" s="38"/>
      <c r="C173" s="225" t="s">
        <v>257</v>
      </c>
      <c r="D173" s="225" t="s">
        <v>172</v>
      </c>
      <c r="E173" s="226" t="s">
        <v>212</v>
      </c>
      <c r="F173" s="227" t="s">
        <v>213</v>
      </c>
      <c r="G173" s="228" t="s">
        <v>175</v>
      </c>
      <c r="H173" s="229">
        <v>2665.6149999999998</v>
      </c>
      <c r="I173" s="230"/>
      <c r="J173" s="231">
        <f>ROUND(I173*H173,2)</f>
        <v>0</v>
      </c>
      <c r="K173" s="227" t="s">
        <v>176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125</v>
      </c>
      <c r="AT173" s="236" t="s">
        <v>172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125</v>
      </c>
      <c r="BM173" s="236" t="s">
        <v>1561</v>
      </c>
    </row>
    <row r="174" s="13" customFormat="1">
      <c r="A174" s="13"/>
      <c r="B174" s="238"/>
      <c r="C174" s="239"/>
      <c r="D174" s="240" t="s">
        <v>178</v>
      </c>
      <c r="E174" s="239"/>
      <c r="F174" s="242" t="s">
        <v>1761</v>
      </c>
      <c r="G174" s="239"/>
      <c r="H174" s="243">
        <v>2665.6149999999998</v>
      </c>
      <c r="I174" s="244"/>
      <c r="J174" s="239"/>
      <c r="K174" s="239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178</v>
      </c>
      <c r="AU174" s="249" t="s">
        <v>84</v>
      </c>
      <c r="AV174" s="13" t="s">
        <v>84</v>
      </c>
      <c r="AW174" s="13" t="s">
        <v>4</v>
      </c>
      <c r="AX174" s="13" t="s">
        <v>80</v>
      </c>
      <c r="AY174" s="249" t="s">
        <v>170</v>
      </c>
    </row>
    <row r="175" s="2" customFormat="1" ht="16.5" customHeight="1">
      <c r="A175" s="37"/>
      <c r="B175" s="38"/>
      <c r="C175" s="225" t="s">
        <v>262</v>
      </c>
      <c r="D175" s="225" t="s">
        <v>172</v>
      </c>
      <c r="E175" s="226" t="s">
        <v>1762</v>
      </c>
      <c r="F175" s="227" t="s">
        <v>1763</v>
      </c>
      <c r="G175" s="228" t="s">
        <v>542</v>
      </c>
      <c r="H175" s="229">
        <v>1</v>
      </c>
      <c r="I175" s="230"/>
      <c r="J175" s="231">
        <f>ROUND(I175*H175,2)</f>
        <v>0</v>
      </c>
      <c r="K175" s="227" t="s">
        <v>1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125</v>
      </c>
      <c r="AT175" s="236" t="s">
        <v>172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125</v>
      </c>
      <c r="BM175" s="236" t="s">
        <v>1764</v>
      </c>
    </row>
    <row r="176" s="2" customFormat="1" ht="33" customHeight="1">
      <c r="A176" s="37"/>
      <c r="B176" s="38"/>
      <c r="C176" s="225" t="s">
        <v>266</v>
      </c>
      <c r="D176" s="225" t="s">
        <v>172</v>
      </c>
      <c r="E176" s="226" t="s">
        <v>222</v>
      </c>
      <c r="F176" s="227" t="s">
        <v>223</v>
      </c>
      <c r="G176" s="228" t="s">
        <v>224</v>
      </c>
      <c r="H176" s="229">
        <v>1012.934</v>
      </c>
      <c r="I176" s="230"/>
      <c r="J176" s="231">
        <f>ROUND(I176*H176,2)</f>
        <v>0</v>
      </c>
      <c r="K176" s="227" t="s">
        <v>176</v>
      </c>
      <c r="L176" s="43"/>
      <c r="M176" s="232" t="s">
        <v>1</v>
      </c>
      <c r="N176" s="233" t="s">
        <v>41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125</v>
      </c>
      <c r="AT176" s="236" t="s">
        <v>172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125</v>
      </c>
      <c r="BM176" s="236" t="s">
        <v>1565</v>
      </c>
    </row>
    <row r="177" s="13" customFormat="1">
      <c r="A177" s="13"/>
      <c r="B177" s="238"/>
      <c r="C177" s="239"/>
      <c r="D177" s="240" t="s">
        <v>178</v>
      </c>
      <c r="E177" s="239"/>
      <c r="F177" s="242" t="s">
        <v>1765</v>
      </c>
      <c r="G177" s="239"/>
      <c r="H177" s="243">
        <v>1012.934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178</v>
      </c>
      <c r="AU177" s="249" t="s">
        <v>84</v>
      </c>
      <c r="AV177" s="13" t="s">
        <v>84</v>
      </c>
      <c r="AW177" s="13" t="s">
        <v>4</v>
      </c>
      <c r="AX177" s="13" t="s">
        <v>80</v>
      </c>
      <c r="AY177" s="249" t="s">
        <v>170</v>
      </c>
    </row>
    <row r="178" s="2" customFormat="1" ht="37.8" customHeight="1">
      <c r="A178" s="37"/>
      <c r="B178" s="38"/>
      <c r="C178" s="225" t="s">
        <v>271</v>
      </c>
      <c r="D178" s="225" t="s">
        <v>172</v>
      </c>
      <c r="E178" s="226" t="s">
        <v>1567</v>
      </c>
      <c r="F178" s="227" t="s">
        <v>1568</v>
      </c>
      <c r="G178" s="228" t="s">
        <v>195</v>
      </c>
      <c r="H178" s="229">
        <v>415</v>
      </c>
      <c r="I178" s="230"/>
      <c r="J178" s="231">
        <f>ROUND(I178*H178,2)</f>
        <v>0</v>
      </c>
      <c r="K178" s="227" t="s">
        <v>176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125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125</v>
      </c>
      <c r="BM178" s="236" t="s">
        <v>1569</v>
      </c>
    </row>
    <row r="179" s="13" customFormat="1">
      <c r="A179" s="13"/>
      <c r="B179" s="238"/>
      <c r="C179" s="239"/>
      <c r="D179" s="240" t="s">
        <v>178</v>
      </c>
      <c r="E179" s="241" t="s">
        <v>1</v>
      </c>
      <c r="F179" s="242" t="s">
        <v>1766</v>
      </c>
      <c r="G179" s="239"/>
      <c r="H179" s="243">
        <v>415</v>
      </c>
      <c r="I179" s="244"/>
      <c r="J179" s="239"/>
      <c r="K179" s="239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178</v>
      </c>
      <c r="AU179" s="249" t="s">
        <v>84</v>
      </c>
      <c r="AV179" s="13" t="s">
        <v>84</v>
      </c>
      <c r="AW179" s="13" t="s">
        <v>33</v>
      </c>
      <c r="AX179" s="13" t="s">
        <v>76</v>
      </c>
      <c r="AY179" s="249" t="s">
        <v>170</v>
      </c>
    </row>
    <row r="180" s="2" customFormat="1" ht="24.15" customHeight="1">
      <c r="A180" s="37"/>
      <c r="B180" s="38"/>
      <c r="C180" s="225" t="s">
        <v>7</v>
      </c>
      <c r="D180" s="225" t="s">
        <v>172</v>
      </c>
      <c r="E180" s="226" t="s">
        <v>1571</v>
      </c>
      <c r="F180" s="227" t="s">
        <v>1572</v>
      </c>
      <c r="G180" s="228" t="s">
        <v>195</v>
      </c>
      <c r="H180" s="229">
        <v>415</v>
      </c>
      <c r="I180" s="230"/>
      <c r="J180" s="231">
        <f>ROUND(I180*H180,2)</f>
        <v>0</v>
      </c>
      <c r="K180" s="227" t="s">
        <v>176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125</v>
      </c>
      <c r="AT180" s="236" t="s">
        <v>172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125</v>
      </c>
      <c r="BM180" s="236" t="s">
        <v>1573</v>
      </c>
    </row>
    <row r="181" s="2" customFormat="1" ht="16.5" customHeight="1">
      <c r="A181" s="37"/>
      <c r="B181" s="38"/>
      <c r="C181" s="250" t="s">
        <v>282</v>
      </c>
      <c r="D181" s="250" t="s">
        <v>239</v>
      </c>
      <c r="E181" s="251" t="s">
        <v>1767</v>
      </c>
      <c r="F181" s="252" t="s">
        <v>1768</v>
      </c>
      <c r="G181" s="253" t="s">
        <v>224</v>
      </c>
      <c r="H181" s="254">
        <v>118.27500000000001</v>
      </c>
      <c r="I181" s="255"/>
      <c r="J181" s="256">
        <f>ROUND(I181*H181,2)</f>
        <v>0</v>
      </c>
      <c r="K181" s="252" t="s">
        <v>176</v>
      </c>
      <c r="L181" s="257"/>
      <c r="M181" s="258" t="s">
        <v>1</v>
      </c>
      <c r="N181" s="259" t="s">
        <v>41</v>
      </c>
      <c r="O181" s="90"/>
      <c r="P181" s="234">
        <f>O181*H181</f>
        <v>0</v>
      </c>
      <c r="Q181" s="234">
        <v>1</v>
      </c>
      <c r="R181" s="234">
        <f>Q181*H181</f>
        <v>118.27500000000001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205</v>
      </c>
      <c r="AT181" s="236" t="s">
        <v>239</v>
      </c>
      <c r="AU181" s="236" t="s">
        <v>84</v>
      </c>
      <c r="AY181" s="16" t="s">
        <v>170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125</v>
      </c>
      <c r="BM181" s="236" t="s">
        <v>1769</v>
      </c>
    </row>
    <row r="182" s="13" customFormat="1">
      <c r="A182" s="13"/>
      <c r="B182" s="238"/>
      <c r="C182" s="239"/>
      <c r="D182" s="240" t="s">
        <v>178</v>
      </c>
      <c r="E182" s="241" t="s">
        <v>1</v>
      </c>
      <c r="F182" s="242" t="s">
        <v>1770</v>
      </c>
      <c r="G182" s="239"/>
      <c r="H182" s="243">
        <v>62.25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178</v>
      </c>
      <c r="AU182" s="249" t="s">
        <v>84</v>
      </c>
      <c r="AV182" s="13" t="s">
        <v>84</v>
      </c>
      <c r="AW182" s="13" t="s">
        <v>33</v>
      </c>
      <c r="AX182" s="13" t="s">
        <v>76</v>
      </c>
      <c r="AY182" s="249" t="s">
        <v>170</v>
      </c>
    </row>
    <row r="183" s="13" customFormat="1">
      <c r="A183" s="13"/>
      <c r="B183" s="238"/>
      <c r="C183" s="239"/>
      <c r="D183" s="240" t="s">
        <v>178</v>
      </c>
      <c r="E183" s="239"/>
      <c r="F183" s="242" t="s">
        <v>1771</v>
      </c>
      <c r="G183" s="239"/>
      <c r="H183" s="243">
        <v>118.27500000000001</v>
      </c>
      <c r="I183" s="244"/>
      <c r="J183" s="239"/>
      <c r="K183" s="239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178</v>
      </c>
      <c r="AU183" s="249" t="s">
        <v>84</v>
      </c>
      <c r="AV183" s="13" t="s">
        <v>84</v>
      </c>
      <c r="AW183" s="13" t="s">
        <v>4</v>
      </c>
      <c r="AX183" s="13" t="s">
        <v>80</v>
      </c>
      <c r="AY183" s="249" t="s">
        <v>170</v>
      </c>
    </row>
    <row r="184" s="2" customFormat="1" ht="24.15" customHeight="1">
      <c r="A184" s="37"/>
      <c r="B184" s="38"/>
      <c r="C184" s="225" t="s">
        <v>286</v>
      </c>
      <c r="D184" s="225" t="s">
        <v>172</v>
      </c>
      <c r="E184" s="226" t="s">
        <v>1574</v>
      </c>
      <c r="F184" s="227" t="s">
        <v>1575</v>
      </c>
      <c r="G184" s="228" t="s">
        <v>195</v>
      </c>
      <c r="H184" s="229">
        <v>375</v>
      </c>
      <c r="I184" s="230"/>
      <c r="J184" s="231">
        <f>ROUND(I184*H184,2)</f>
        <v>0</v>
      </c>
      <c r="K184" s="227" t="s">
        <v>176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125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125</v>
      </c>
      <c r="BM184" s="236" t="s">
        <v>1576</v>
      </c>
    </row>
    <row r="185" s="2" customFormat="1" ht="16.5" customHeight="1">
      <c r="A185" s="37"/>
      <c r="B185" s="38"/>
      <c r="C185" s="250" t="s">
        <v>291</v>
      </c>
      <c r="D185" s="250" t="s">
        <v>239</v>
      </c>
      <c r="E185" s="251" t="s">
        <v>1577</v>
      </c>
      <c r="F185" s="252" t="s">
        <v>1578</v>
      </c>
      <c r="G185" s="253" t="s">
        <v>988</v>
      </c>
      <c r="H185" s="254">
        <v>7.5</v>
      </c>
      <c r="I185" s="255"/>
      <c r="J185" s="256">
        <f>ROUND(I185*H185,2)</f>
        <v>0</v>
      </c>
      <c r="K185" s="252" t="s">
        <v>176</v>
      </c>
      <c r="L185" s="257"/>
      <c r="M185" s="258" t="s">
        <v>1</v>
      </c>
      <c r="N185" s="259" t="s">
        <v>41</v>
      </c>
      <c r="O185" s="90"/>
      <c r="P185" s="234">
        <f>O185*H185</f>
        <v>0</v>
      </c>
      <c r="Q185" s="234">
        <v>0.001</v>
      </c>
      <c r="R185" s="234">
        <f>Q185*H185</f>
        <v>0.0074999999999999997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205</v>
      </c>
      <c r="AT185" s="236" t="s">
        <v>239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125</v>
      </c>
      <c r="BM185" s="236" t="s">
        <v>1579</v>
      </c>
    </row>
    <row r="186" s="13" customFormat="1">
      <c r="A186" s="13"/>
      <c r="B186" s="238"/>
      <c r="C186" s="239"/>
      <c r="D186" s="240" t="s">
        <v>178</v>
      </c>
      <c r="E186" s="239"/>
      <c r="F186" s="242" t="s">
        <v>1772</v>
      </c>
      <c r="G186" s="239"/>
      <c r="H186" s="243">
        <v>7.5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178</v>
      </c>
      <c r="AU186" s="249" t="s">
        <v>84</v>
      </c>
      <c r="AV186" s="13" t="s">
        <v>84</v>
      </c>
      <c r="AW186" s="13" t="s">
        <v>4</v>
      </c>
      <c r="AX186" s="13" t="s">
        <v>80</v>
      </c>
      <c r="AY186" s="249" t="s">
        <v>170</v>
      </c>
    </row>
    <row r="187" s="2" customFormat="1" ht="24.15" customHeight="1">
      <c r="A187" s="37"/>
      <c r="B187" s="38"/>
      <c r="C187" s="225" t="s">
        <v>296</v>
      </c>
      <c r="D187" s="225" t="s">
        <v>172</v>
      </c>
      <c r="E187" s="226" t="s">
        <v>1581</v>
      </c>
      <c r="F187" s="227" t="s">
        <v>1582</v>
      </c>
      <c r="G187" s="228" t="s">
        <v>195</v>
      </c>
      <c r="H187" s="229">
        <v>1739.9000000000001</v>
      </c>
      <c r="I187" s="230"/>
      <c r="J187" s="231">
        <f>ROUND(I187*H187,2)</f>
        <v>0</v>
      </c>
      <c r="K187" s="227" t="s">
        <v>176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125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125</v>
      </c>
      <c r="BM187" s="236" t="s">
        <v>1773</v>
      </c>
    </row>
    <row r="188" s="13" customFormat="1">
      <c r="A188" s="13"/>
      <c r="B188" s="238"/>
      <c r="C188" s="239"/>
      <c r="D188" s="240" t="s">
        <v>178</v>
      </c>
      <c r="E188" s="241" t="s">
        <v>1</v>
      </c>
      <c r="F188" s="242" t="s">
        <v>1774</v>
      </c>
      <c r="G188" s="239"/>
      <c r="H188" s="243">
        <v>48</v>
      </c>
      <c r="I188" s="244"/>
      <c r="J188" s="239"/>
      <c r="K188" s="239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178</v>
      </c>
      <c r="AU188" s="249" t="s">
        <v>84</v>
      </c>
      <c r="AV188" s="13" t="s">
        <v>84</v>
      </c>
      <c r="AW188" s="13" t="s">
        <v>33</v>
      </c>
      <c r="AX188" s="13" t="s">
        <v>76</v>
      </c>
      <c r="AY188" s="249" t="s">
        <v>170</v>
      </c>
    </row>
    <row r="189" s="13" customFormat="1">
      <c r="A189" s="13"/>
      <c r="B189" s="238"/>
      <c r="C189" s="239"/>
      <c r="D189" s="240" t="s">
        <v>178</v>
      </c>
      <c r="E189" s="241" t="s">
        <v>1</v>
      </c>
      <c r="F189" s="242" t="s">
        <v>1775</v>
      </c>
      <c r="G189" s="239"/>
      <c r="H189" s="243">
        <v>1318.9000000000001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178</v>
      </c>
      <c r="AU189" s="249" t="s">
        <v>84</v>
      </c>
      <c r="AV189" s="13" t="s">
        <v>84</v>
      </c>
      <c r="AW189" s="13" t="s">
        <v>33</v>
      </c>
      <c r="AX189" s="13" t="s">
        <v>76</v>
      </c>
      <c r="AY189" s="249" t="s">
        <v>170</v>
      </c>
    </row>
    <row r="190" s="13" customFormat="1">
      <c r="A190" s="13"/>
      <c r="B190" s="238"/>
      <c r="C190" s="239"/>
      <c r="D190" s="240" t="s">
        <v>178</v>
      </c>
      <c r="E190" s="241" t="s">
        <v>1</v>
      </c>
      <c r="F190" s="242" t="s">
        <v>1776</v>
      </c>
      <c r="G190" s="239"/>
      <c r="H190" s="243">
        <v>215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178</v>
      </c>
      <c r="AU190" s="249" t="s">
        <v>84</v>
      </c>
      <c r="AV190" s="13" t="s">
        <v>84</v>
      </c>
      <c r="AW190" s="13" t="s">
        <v>33</v>
      </c>
      <c r="AX190" s="13" t="s">
        <v>76</v>
      </c>
      <c r="AY190" s="249" t="s">
        <v>170</v>
      </c>
    </row>
    <row r="191" s="13" customFormat="1">
      <c r="A191" s="13"/>
      <c r="B191" s="238"/>
      <c r="C191" s="239"/>
      <c r="D191" s="240" t="s">
        <v>178</v>
      </c>
      <c r="E191" s="241" t="s">
        <v>1</v>
      </c>
      <c r="F191" s="242" t="s">
        <v>1777</v>
      </c>
      <c r="G191" s="239"/>
      <c r="H191" s="243">
        <v>103</v>
      </c>
      <c r="I191" s="244"/>
      <c r="J191" s="239"/>
      <c r="K191" s="239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178</v>
      </c>
      <c r="AU191" s="249" t="s">
        <v>84</v>
      </c>
      <c r="AV191" s="13" t="s">
        <v>84</v>
      </c>
      <c r="AW191" s="13" t="s">
        <v>33</v>
      </c>
      <c r="AX191" s="13" t="s">
        <v>76</v>
      </c>
      <c r="AY191" s="249" t="s">
        <v>170</v>
      </c>
    </row>
    <row r="192" s="13" customFormat="1">
      <c r="A192" s="13"/>
      <c r="B192" s="238"/>
      <c r="C192" s="239"/>
      <c r="D192" s="240" t="s">
        <v>178</v>
      </c>
      <c r="E192" s="241" t="s">
        <v>1</v>
      </c>
      <c r="F192" s="242" t="s">
        <v>1778</v>
      </c>
      <c r="G192" s="239"/>
      <c r="H192" s="243">
        <v>55</v>
      </c>
      <c r="I192" s="244"/>
      <c r="J192" s="239"/>
      <c r="K192" s="239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178</v>
      </c>
      <c r="AU192" s="249" t="s">
        <v>84</v>
      </c>
      <c r="AV192" s="13" t="s">
        <v>84</v>
      </c>
      <c r="AW192" s="13" t="s">
        <v>33</v>
      </c>
      <c r="AX192" s="13" t="s">
        <v>76</v>
      </c>
      <c r="AY192" s="249" t="s">
        <v>170</v>
      </c>
    </row>
    <row r="193" s="2" customFormat="1" ht="33" customHeight="1">
      <c r="A193" s="37"/>
      <c r="B193" s="38"/>
      <c r="C193" s="225" t="s">
        <v>301</v>
      </c>
      <c r="D193" s="225" t="s">
        <v>172</v>
      </c>
      <c r="E193" s="226" t="s">
        <v>1585</v>
      </c>
      <c r="F193" s="227" t="s">
        <v>1586</v>
      </c>
      <c r="G193" s="228" t="s">
        <v>195</v>
      </c>
      <c r="H193" s="229">
        <v>415</v>
      </c>
      <c r="I193" s="230"/>
      <c r="J193" s="231">
        <f>ROUND(I193*H193,2)</f>
        <v>0</v>
      </c>
      <c r="K193" s="227" t="s">
        <v>176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125</v>
      </c>
      <c r="AT193" s="236" t="s">
        <v>172</v>
      </c>
      <c r="AU193" s="236" t="s">
        <v>84</v>
      </c>
      <c r="AY193" s="16" t="s">
        <v>170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125</v>
      </c>
      <c r="BM193" s="236" t="s">
        <v>1587</v>
      </c>
    </row>
    <row r="194" s="13" customFormat="1">
      <c r="A194" s="13"/>
      <c r="B194" s="238"/>
      <c r="C194" s="239"/>
      <c r="D194" s="240" t="s">
        <v>178</v>
      </c>
      <c r="E194" s="241" t="s">
        <v>1</v>
      </c>
      <c r="F194" s="242" t="s">
        <v>1766</v>
      </c>
      <c r="G194" s="239"/>
      <c r="H194" s="243">
        <v>415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178</v>
      </c>
      <c r="AU194" s="249" t="s">
        <v>84</v>
      </c>
      <c r="AV194" s="13" t="s">
        <v>84</v>
      </c>
      <c r="AW194" s="13" t="s">
        <v>33</v>
      </c>
      <c r="AX194" s="13" t="s">
        <v>76</v>
      </c>
      <c r="AY194" s="249" t="s">
        <v>170</v>
      </c>
    </row>
    <row r="195" s="2" customFormat="1" ht="33" customHeight="1">
      <c r="A195" s="37"/>
      <c r="B195" s="38"/>
      <c r="C195" s="225" t="s">
        <v>305</v>
      </c>
      <c r="D195" s="225" t="s">
        <v>172</v>
      </c>
      <c r="E195" s="226" t="s">
        <v>1588</v>
      </c>
      <c r="F195" s="227" t="s">
        <v>1589</v>
      </c>
      <c r="G195" s="228" t="s">
        <v>195</v>
      </c>
      <c r="H195" s="229">
        <v>375</v>
      </c>
      <c r="I195" s="230"/>
      <c r="J195" s="231">
        <f>ROUND(I195*H195,2)</f>
        <v>0</v>
      </c>
      <c r="K195" s="227" t="s">
        <v>176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125</v>
      </c>
      <c r="AT195" s="236" t="s">
        <v>172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125</v>
      </c>
      <c r="BM195" s="236" t="s">
        <v>1590</v>
      </c>
    </row>
    <row r="196" s="13" customFormat="1">
      <c r="A196" s="13"/>
      <c r="B196" s="238"/>
      <c r="C196" s="239"/>
      <c r="D196" s="240" t="s">
        <v>178</v>
      </c>
      <c r="E196" s="241" t="s">
        <v>1</v>
      </c>
      <c r="F196" s="242" t="s">
        <v>1779</v>
      </c>
      <c r="G196" s="239"/>
      <c r="H196" s="243">
        <v>375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178</v>
      </c>
      <c r="AU196" s="249" t="s">
        <v>84</v>
      </c>
      <c r="AV196" s="13" t="s">
        <v>84</v>
      </c>
      <c r="AW196" s="13" t="s">
        <v>33</v>
      </c>
      <c r="AX196" s="13" t="s">
        <v>76</v>
      </c>
      <c r="AY196" s="249" t="s">
        <v>170</v>
      </c>
    </row>
    <row r="197" s="2" customFormat="1" ht="24.15" customHeight="1">
      <c r="A197" s="37"/>
      <c r="B197" s="38"/>
      <c r="C197" s="225" t="s">
        <v>309</v>
      </c>
      <c r="D197" s="225" t="s">
        <v>172</v>
      </c>
      <c r="E197" s="226" t="s">
        <v>1780</v>
      </c>
      <c r="F197" s="227" t="s">
        <v>1781</v>
      </c>
      <c r="G197" s="228" t="s">
        <v>195</v>
      </c>
      <c r="H197" s="229">
        <v>40</v>
      </c>
      <c r="I197" s="230"/>
      <c r="J197" s="231">
        <f>ROUND(I197*H197,2)</f>
        <v>0</v>
      </c>
      <c r="K197" s="227" t="s">
        <v>176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125</v>
      </c>
      <c r="AT197" s="236" t="s">
        <v>172</v>
      </c>
      <c r="AU197" s="236" t="s">
        <v>84</v>
      </c>
      <c r="AY197" s="16" t="s">
        <v>170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125</v>
      </c>
      <c r="BM197" s="236" t="s">
        <v>1782</v>
      </c>
    </row>
    <row r="198" s="2" customFormat="1" ht="16.5" customHeight="1">
      <c r="A198" s="37"/>
      <c r="B198" s="38"/>
      <c r="C198" s="250" t="s">
        <v>314</v>
      </c>
      <c r="D198" s="250" t="s">
        <v>239</v>
      </c>
      <c r="E198" s="251" t="s">
        <v>1783</v>
      </c>
      <c r="F198" s="252" t="s">
        <v>1784</v>
      </c>
      <c r="G198" s="253" t="s">
        <v>175</v>
      </c>
      <c r="H198" s="254">
        <v>4.1200000000000001</v>
      </c>
      <c r="I198" s="255"/>
      <c r="J198" s="256">
        <f>ROUND(I198*H198,2)</f>
        <v>0</v>
      </c>
      <c r="K198" s="252" t="s">
        <v>176</v>
      </c>
      <c r="L198" s="257"/>
      <c r="M198" s="258" t="s">
        <v>1</v>
      </c>
      <c r="N198" s="259" t="s">
        <v>41</v>
      </c>
      <c r="O198" s="90"/>
      <c r="P198" s="234">
        <f>O198*H198</f>
        <v>0</v>
      </c>
      <c r="Q198" s="234">
        <v>0.20000000000000001</v>
      </c>
      <c r="R198" s="234">
        <f>Q198*H198</f>
        <v>0.82400000000000007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205</v>
      </c>
      <c r="AT198" s="236" t="s">
        <v>239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125</v>
      </c>
      <c r="BM198" s="236" t="s">
        <v>1785</v>
      </c>
    </row>
    <row r="199" s="13" customFormat="1">
      <c r="A199" s="13"/>
      <c r="B199" s="238"/>
      <c r="C199" s="239"/>
      <c r="D199" s="240" t="s">
        <v>178</v>
      </c>
      <c r="E199" s="239"/>
      <c r="F199" s="242" t="s">
        <v>1786</v>
      </c>
      <c r="G199" s="239"/>
      <c r="H199" s="243">
        <v>4.1200000000000001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178</v>
      </c>
      <c r="AU199" s="249" t="s">
        <v>84</v>
      </c>
      <c r="AV199" s="13" t="s">
        <v>84</v>
      </c>
      <c r="AW199" s="13" t="s">
        <v>4</v>
      </c>
      <c r="AX199" s="13" t="s">
        <v>80</v>
      </c>
      <c r="AY199" s="249" t="s">
        <v>170</v>
      </c>
    </row>
    <row r="200" s="2" customFormat="1" ht="24.15" customHeight="1">
      <c r="A200" s="37"/>
      <c r="B200" s="38"/>
      <c r="C200" s="225" t="s">
        <v>318</v>
      </c>
      <c r="D200" s="225" t="s">
        <v>172</v>
      </c>
      <c r="E200" s="226" t="s">
        <v>1591</v>
      </c>
      <c r="F200" s="227" t="s">
        <v>1592</v>
      </c>
      <c r="G200" s="228" t="s">
        <v>224</v>
      </c>
      <c r="H200" s="229">
        <v>0.113</v>
      </c>
      <c r="I200" s="230"/>
      <c r="J200" s="231">
        <f>ROUND(I200*H200,2)</f>
        <v>0</v>
      </c>
      <c r="K200" s="227" t="s">
        <v>176</v>
      </c>
      <c r="L200" s="43"/>
      <c r="M200" s="232" t="s">
        <v>1</v>
      </c>
      <c r="N200" s="233" t="s">
        <v>41</v>
      </c>
      <c r="O200" s="90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125</v>
      </c>
      <c r="AT200" s="236" t="s">
        <v>172</v>
      </c>
      <c r="AU200" s="236" t="s">
        <v>84</v>
      </c>
      <c r="AY200" s="16" t="s">
        <v>170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80</v>
      </c>
      <c r="BK200" s="237">
        <f>ROUND(I200*H200,2)</f>
        <v>0</v>
      </c>
      <c r="BL200" s="16" t="s">
        <v>125</v>
      </c>
      <c r="BM200" s="236" t="s">
        <v>1593</v>
      </c>
    </row>
    <row r="201" s="13" customFormat="1">
      <c r="A201" s="13"/>
      <c r="B201" s="238"/>
      <c r="C201" s="239"/>
      <c r="D201" s="240" t="s">
        <v>178</v>
      </c>
      <c r="E201" s="239"/>
      <c r="F201" s="242" t="s">
        <v>1787</v>
      </c>
      <c r="G201" s="239"/>
      <c r="H201" s="243">
        <v>0.113</v>
      </c>
      <c r="I201" s="244"/>
      <c r="J201" s="239"/>
      <c r="K201" s="239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178</v>
      </c>
      <c r="AU201" s="249" t="s">
        <v>84</v>
      </c>
      <c r="AV201" s="13" t="s">
        <v>84</v>
      </c>
      <c r="AW201" s="13" t="s">
        <v>4</v>
      </c>
      <c r="AX201" s="13" t="s">
        <v>80</v>
      </c>
      <c r="AY201" s="249" t="s">
        <v>170</v>
      </c>
    </row>
    <row r="202" s="2" customFormat="1" ht="16.5" customHeight="1">
      <c r="A202" s="37"/>
      <c r="B202" s="38"/>
      <c r="C202" s="250" t="s">
        <v>322</v>
      </c>
      <c r="D202" s="250" t="s">
        <v>239</v>
      </c>
      <c r="E202" s="251" t="s">
        <v>1595</v>
      </c>
      <c r="F202" s="252" t="s">
        <v>1596</v>
      </c>
      <c r="G202" s="253" t="s">
        <v>988</v>
      </c>
      <c r="H202" s="254">
        <v>113</v>
      </c>
      <c r="I202" s="255"/>
      <c r="J202" s="256">
        <f>ROUND(I202*H202,2)</f>
        <v>0</v>
      </c>
      <c r="K202" s="252" t="s">
        <v>176</v>
      </c>
      <c r="L202" s="257"/>
      <c r="M202" s="258" t="s">
        <v>1</v>
      </c>
      <c r="N202" s="259" t="s">
        <v>41</v>
      </c>
      <c r="O202" s="90"/>
      <c r="P202" s="234">
        <f>O202*H202</f>
        <v>0</v>
      </c>
      <c r="Q202" s="234">
        <v>0.001</v>
      </c>
      <c r="R202" s="234">
        <f>Q202*H202</f>
        <v>0.113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205</v>
      </c>
      <c r="AT202" s="236" t="s">
        <v>239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125</v>
      </c>
      <c r="BM202" s="236" t="s">
        <v>1597</v>
      </c>
    </row>
    <row r="203" s="12" customFormat="1" ht="22.8" customHeight="1">
      <c r="A203" s="12"/>
      <c r="B203" s="209"/>
      <c r="C203" s="210"/>
      <c r="D203" s="211" t="s">
        <v>75</v>
      </c>
      <c r="E203" s="223" t="s">
        <v>84</v>
      </c>
      <c r="F203" s="223" t="s">
        <v>1601</v>
      </c>
      <c r="G203" s="210"/>
      <c r="H203" s="210"/>
      <c r="I203" s="213"/>
      <c r="J203" s="224">
        <f>BK203</f>
        <v>0</v>
      </c>
      <c r="K203" s="210"/>
      <c r="L203" s="215"/>
      <c r="M203" s="216"/>
      <c r="N203" s="217"/>
      <c r="O203" s="217"/>
      <c r="P203" s="218">
        <f>SUM(P204:P220)</f>
        <v>0</v>
      </c>
      <c r="Q203" s="217"/>
      <c r="R203" s="218">
        <f>SUM(R204:R220)</f>
        <v>18.47452728</v>
      </c>
      <c r="S203" s="217"/>
      <c r="T203" s="219">
        <f>SUM(T204:T220)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0" t="s">
        <v>80</v>
      </c>
      <c r="AT203" s="221" t="s">
        <v>75</v>
      </c>
      <c r="AU203" s="221" t="s">
        <v>80</v>
      </c>
      <c r="AY203" s="220" t="s">
        <v>170</v>
      </c>
      <c r="BK203" s="222">
        <f>SUM(BK204:BK220)</f>
        <v>0</v>
      </c>
    </row>
    <row r="204" s="2" customFormat="1" ht="16.5" customHeight="1">
      <c r="A204" s="37"/>
      <c r="B204" s="38"/>
      <c r="C204" s="225" t="s">
        <v>326</v>
      </c>
      <c r="D204" s="225" t="s">
        <v>172</v>
      </c>
      <c r="E204" s="226" t="s">
        <v>1602</v>
      </c>
      <c r="F204" s="227" t="s">
        <v>1</v>
      </c>
      <c r="G204" s="228" t="s">
        <v>279</v>
      </c>
      <c r="H204" s="229">
        <v>65</v>
      </c>
      <c r="I204" s="230"/>
      <c r="J204" s="231">
        <f>ROUND(I204*H204,2)</f>
        <v>0</v>
      </c>
      <c r="K204" s="227" t="s">
        <v>1</v>
      </c>
      <c r="L204" s="43"/>
      <c r="M204" s="232" t="s">
        <v>1</v>
      </c>
      <c r="N204" s="233" t="s">
        <v>41</v>
      </c>
      <c r="O204" s="90"/>
      <c r="P204" s="234">
        <f>O204*H204</f>
        <v>0</v>
      </c>
      <c r="Q204" s="234">
        <v>0.040000000000000001</v>
      </c>
      <c r="R204" s="234">
        <f>Q204*H204</f>
        <v>2.6000000000000001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125</v>
      </c>
      <c r="AT204" s="236" t="s">
        <v>172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125</v>
      </c>
      <c r="BM204" s="236" t="s">
        <v>1604</v>
      </c>
    </row>
    <row r="205" s="2" customFormat="1" ht="24.15" customHeight="1">
      <c r="A205" s="37"/>
      <c r="B205" s="38"/>
      <c r="C205" s="225" t="s">
        <v>330</v>
      </c>
      <c r="D205" s="225" t="s">
        <v>172</v>
      </c>
      <c r="E205" s="226" t="s">
        <v>1605</v>
      </c>
      <c r="F205" s="227" t="s">
        <v>1606</v>
      </c>
      <c r="G205" s="228" t="s">
        <v>195</v>
      </c>
      <c r="H205" s="229">
        <v>33.009999999999998</v>
      </c>
      <c r="I205" s="230"/>
      <c r="J205" s="231">
        <f>ROUND(I205*H205,2)</f>
        <v>0</v>
      </c>
      <c r="K205" s="227" t="s">
        <v>176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0.00017000000000000001</v>
      </c>
      <c r="R205" s="234">
        <f>Q205*H205</f>
        <v>0.0056116999999999998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125</v>
      </c>
      <c r="AT205" s="236" t="s">
        <v>172</v>
      </c>
      <c r="AU205" s="236" t="s">
        <v>84</v>
      </c>
      <c r="AY205" s="16" t="s">
        <v>170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80</v>
      </c>
      <c r="BK205" s="237">
        <f>ROUND(I205*H205,2)</f>
        <v>0</v>
      </c>
      <c r="BL205" s="16" t="s">
        <v>125</v>
      </c>
      <c r="BM205" s="236" t="s">
        <v>1607</v>
      </c>
    </row>
    <row r="206" s="13" customFormat="1">
      <c r="A206" s="13"/>
      <c r="B206" s="238"/>
      <c r="C206" s="239"/>
      <c r="D206" s="240" t="s">
        <v>178</v>
      </c>
      <c r="E206" s="241" t="s">
        <v>1</v>
      </c>
      <c r="F206" s="242" t="s">
        <v>1788</v>
      </c>
      <c r="G206" s="239"/>
      <c r="H206" s="243">
        <v>33.010284807596925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178</v>
      </c>
      <c r="AU206" s="249" t="s">
        <v>84</v>
      </c>
      <c r="AV206" s="13" t="s">
        <v>84</v>
      </c>
      <c r="AW206" s="13" t="s">
        <v>33</v>
      </c>
      <c r="AX206" s="13" t="s">
        <v>76</v>
      </c>
      <c r="AY206" s="249" t="s">
        <v>170</v>
      </c>
    </row>
    <row r="207" s="2" customFormat="1" ht="24.15" customHeight="1">
      <c r="A207" s="37"/>
      <c r="B207" s="38"/>
      <c r="C207" s="250" t="s">
        <v>334</v>
      </c>
      <c r="D207" s="250" t="s">
        <v>239</v>
      </c>
      <c r="E207" s="251" t="s">
        <v>1609</v>
      </c>
      <c r="F207" s="252" t="s">
        <v>1610</v>
      </c>
      <c r="G207" s="253" t="s">
        <v>195</v>
      </c>
      <c r="H207" s="254">
        <v>39.100000000000001</v>
      </c>
      <c r="I207" s="255"/>
      <c r="J207" s="256">
        <f>ROUND(I207*H207,2)</f>
        <v>0</v>
      </c>
      <c r="K207" s="252" t="s">
        <v>176</v>
      </c>
      <c r="L207" s="257"/>
      <c r="M207" s="258" t="s">
        <v>1</v>
      </c>
      <c r="N207" s="259" t="s">
        <v>41</v>
      </c>
      <c r="O207" s="90"/>
      <c r="P207" s="234">
        <f>O207*H207</f>
        <v>0</v>
      </c>
      <c r="Q207" s="234">
        <v>0.00010000000000000001</v>
      </c>
      <c r="R207" s="234">
        <f>Q207*H207</f>
        <v>0.0039100000000000003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205</v>
      </c>
      <c r="AT207" s="236" t="s">
        <v>239</v>
      </c>
      <c r="AU207" s="236" t="s">
        <v>84</v>
      </c>
      <c r="AY207" s="16" t="s">
        <v>170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80</v>
      </c>
      <c r="BK207" s="237">
        <f>ROUND(I207*H207,2)</f>
        <v>0</v>
      </c>
      <c r="BL207" s="16" t="s">
        <v>125</v>
      </c>
      <c r="BM207" s="236" t="s">
        <v>1611</v>
      </c>
    </row>
    <row r="208" s="13" customFormat="1">
      <c r="A208" s="13"/>
      <c r="B208" s="238"/>
      <c r="C208" s="239"/>
      <c r="D208" s="240" t="s">
        <v>178</v>
      </c>
      <c r="E208" s="239"/>
      <c r="F208" s="242" t="s">
        <v>1789</v>
      </c>
      <c r="G208" s="239"/>
      <c r="H208" s="243">
        <v>39.100000000000001</v>
      </c>
      <c r="I208" s="244"/>
      <c r="J208" s="239"/>
      <c r="K208" s="239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178</v>
      </c>
      <c r="AU208" s="249" t="s">
        <v>84</v>
      </c>
      <c r="AV208" s="13" t="s">
        <v>84</v>
      </c>
      <c r="AW208" s="13" t="s">
        <v>4</v>
      </c>
      <c r="AX208" s="13" t="s">
        <v>80</v>
      </c>
      <c r="AY208" s="249" t="s">
        <v>170</v>
      </c>
    </row>
    <row r="209" s="2" customFormat="1" ht="37.8" customHeight="1">
      <c r="A209" s="37"/>
      <c r="B209" s="38"/>
      <c r="C209" s="225" t="s">
        <v>338</v>
      </c>
      <c r="D209" s="225" t="s">
        <v>172</v>
      </c>
      <c r="E209" s="226" t="s">
        <v>1613</v>
      </c>
      <c r="F209" s="227" t="s">
        <v>1614</v>
      </c>
      <c r="G209" s="228" t="s">
        <v>279</v>
      </c>
      <c r="H209" s="229">
        <v>70</v>
      </c>
      <c r="I209" s="230"/>
      <c r="J209" s="231">
        <f>ROUND(I209*H209,2)</f>
        <v>0</v>
      </c>
      <c r="K209" s="227" t="s">
        <v>176</v>
      </c>
      <c r="L209" s="43"/>
      <c r="M209" s="232" t="s">
        <v>1</v>
      </c>
      <c r="N209" s="233" t="s">
        <v>41</v>
      </c>
      <c r="O209" s="90"/>
      <c r="P209" s="234">
        <f>O209*H209</f>
        <v>0</v>
      </c>
      <c r="Q209" s="234">
        <v>0.20469000000000001</v>
      </c>
      <c r="R209" s="234">
        <f>Q209*H209</f>
        <v>14.328300000000001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125</v>
      </c>
      <c r="AT209" s="236" t="s">
        <v>172</v>
      </c>
      <c r="AU209" s="236" t="s">
        <v>84</v>
      </c>
      <c r="AY209" s="16" t="s">
        <v>170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80</v>
      </c>
      <c r="BK209" s="237">
        <f>ROUND(I209*H209,2)</f>
        <v>0</v>
      </c>
      <c r="BL209" s="16" t="s">
        <v>125</v>
      </c>
      <c r="BM209" s="236" t="s">
        <v>1615</v>
      </c>
    </row>
    <row r="210" s="2" customFormat="1" ht="24.15" customHeight="1">
      <c r="A210" s="37"/>
      <c r="B210" s="38"/>
      <c r="C210" s="225" t="s">
        <v>342</v>
      </c>
      <c r="D210" s="225" t="s">
        <v>172</v>
      </c>
      <c r="E210" s="226" t="s">
        <v>1616</v>
      </c>
      <c r="F210" s="227" t="s">
        <v>1790</v>
      </c>
      <c r="G210" s="228" t="s">
        <v>195</v>
      </c>
      <c r="H210" s="229">
        <v>1683</v>
      </c>
      <c r="I210" s="230"/>
      <c r="J210" s="231">
        <f>ROUND(I210*H210,2)</f>
        <v>0</v>
      </c>
      <c r="K210" s="227" t="s">
        <v>176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125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125</v>
      </c>
      <c r="BM210" s="236" t="s">
        <v>1618</v>
      </c>
    </row>
    <row r="211" s="2" customFormat="1">
      <c r="A211" s="37"/>
      <c r="B211" s="38"/>
      <c r="C211" s="39"/>
      <c r="D211" s="240" t="s">
        <v>249</v>
      </c>
      <c r="E211" s="39"/>
      <c r="F211" s="260" t="s">
        <v>1791</v>
      </c>
      <c r="G211" s="39"/>
      <c r="H211" s="39"/>
      <c r="I211" s="261"/>
      <c r="J211" s="39"/>
      <c r="K211" s="39"/>
      <c r="L211" s="43"/>
      <c r="M211" s="262"/>
      <c r="N211" s="263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249</v>
      </c>
      <c r="AU211" s="16" t="s">
        <v>84</v>
      </c>
    </row>
    <row r="212" s="13" customFormat="1">
      <c r="A212" s="13"/>
      <c r="B212" s="238"/>
      <c r="C212" s="239"/>
      <c r="D212" s="240" t="s">
        <v>178</v>
      </c>
      <c r="E212" s="241" t="s">
        <v>1</v>
      </c>
      <c r="F212" s="242" t="s">
        <v>1792</v>
      </c>
      <c r="G212" s="239"/>
      <c r="H212" s="243">
        <v>1683</v>
      </c>
      <c r="I212" s="244"/>
      <c r="J212" s="239"/>
      <c r="K212" s="239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178</v>
      </c>
      <c r="AU212" s="249" t="s">
        <v>84</v>
      </c>
      <c r="AV212" s="13" t="s">
        <v>84</v>
      </c>
      <c r="AW212" s="13" t="s">
        <v>33</v>
      </c>
      <c r="AX212" s="13" t="s">
        <v>76</v>
      </c>
      <c r="AY212" s="249" t="s">
        <v>170</v>
      </c>
    </row>
    <row r="213" s="2" customFormat="1" ht="24.15" customHeight="1">
      <c r="A213" s="37"/>
      <c r="B213" s="38"/>
      <c r="C213" s="250" t="s">
        <v>347</v>
      </c>
      <c r="D213" s="250" t="s">
        <v>239</v>
      </c>
      <c r="E213" s="251" t="s">
        <v>1620</v>
      </c>
      <c r="F213" s="252" t="s">
        <v>1793</v>
      </c>
      <c r="G213" s="253" t="s">
        <v>195</v>
      </c>
      <c r="H213" s="254">
        <v>1993.5139999999999</v>
      </c>
      <c r="I213" s="255"/>
      <c r="J213" s="256">
        <f>ROUND(I213*H213,2)</f>
        <v>0</v>
      </c>
      <c r="K213" s="252" t="s">
        <v>176</v>
      </c>
      <c r="L213" s="257"/>
      <c r="M213" s="258" t="s">
        <v>1</v>
      </c>
      <c r="N213" s="259" t="s">
        <v>41</v>
      </c>
      <c r="O213" s="90"/>
      <c r="P213" s="234">
        <f>O213*H213</f>
        <v>0</v>
      </c>
      <c r="Q213" s="234">
        <v>0.00022000000000000001</v>
      </c>
      <c r="R213" s="234">
        <f>Q213*H213</f>
        <v>0.43857308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205</v>
      </c>
      <c r="AT213" s="236" t="s">
        <v>239</v>
      </c>
      <c r="AU213" s="236" t="s">
        <v>84</v>
      </c>
      <c r="AY213" s="16" t="s">
        <v>170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80</v>
      </c>
      <c r="BK213" s="237">
        <f>ROUND(I213*H213,2)</f>
        <v>0</v>
      </c>
      <c r="BL213" s="16" t="s">
        <v>125</v>
      </c>
      <c r="BM213" s="236" t="s">
        <v>1622</v>
      </c>
    </row>
    <row r="214" s="2" customFormat="1">
      <c r="A214" s="37"/>
      <c r="B214" s="38"/>
      <c r="C214" s="39"/>
      <c r="D214" s="240" t="s">
        <v>249</v>
      </c>
      <c r="E214" s="39"/>
      <c r="F214" s="260" t="s">
        <v>1791</v>
      </c>
      <c r="G214" s="39"/>
      <c r="H214" s="39"/>
      <c r="I214" s="261"/>
      <c r="J214" s="39"/>
      <c r="K214" s="39"/>
      <c r="L214" s="43"/>
      <c r="M214" s="262"/>
      <c r="N214" s="263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249</v>
      </c>
      <c r="AU214" s="16" t="s">
        <v>84</v>
      </c>
    </row>
    <row r="215" s="13" customFormat="1">
      <c r="A215" s="13"/>
      <c r="B215" s="238"/>
      <c r="C215" s="239"/>
      <c r="D215" s="240" t="s">
        <v>178</v>
      </c>
      <c r="E215" s="239"/>
      <c r="F215" s="242" t="s">
        <v>1794</v>
      </c>
      <c r="G215" s="239"/>
      <c r="H215" s="243">
        <v>1993.5139999999999</v>
      </c>
      <c r="I215" s="244"/>
      <c r="J215" s="239"/>
      <c r="K215" s="239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178</v>
      </c>
      <c r="AU215" s="249" t="s">
        <v>84</v>
      </c>
      <c r="AV215" s="13" t="s">
        <v>84</v>
      </c>
      <c r="AW215" s="13" t="s">
        <v>4</v>
      </c>
      <c r="AX215" s="13" t="s">
        <v>80</v>
      </c>
      <c r="AY215" s="249" t="s">
        <v>170</v>
      </c>
    </row>
    <row r="216" s="2" customFormat="1" ht="16.5" customHeight="1">
      <c r="A216" s="37"/>
      <c r="B216" s="38"/>
      <c r="C216" s="225" t="s">
        <v>351</v>
      </c>
      <c r="D216" s="225" t="s">
        <v>172</v>
      </c>
      <c r="E216" s="226" t="s">
        <v>1795</v>
      </c>
      <c r="F216" s="227" t="s">
        <v>1796</v>
      </c>
      <c r="G216" s="228" t="s">
        <v>175</v>
      </c>
      <c r="H216" s="229">
        <v>0.47499999999999998</v>
      </c>
      <c r="I216" s="230"/>
      <c r="J216" s="231">
        <f>ROUND(I216*H216,2)</f>
        <v>0</v>
      </c>
      <c r="K216" s="227" t="s">
        <v>176</v>
      </c>
      <c r="L216" s="43"/>
      <c r="M216" s="232" t="s">
        <v>1</v>
      </c>
      <c r="N216" s="233" t="s">
        <v>41</v>
      </c>
      <c r="O216" s="90"/>
      <c r="P216" s="234">
        <f>O216*H216</f>
        <v>0</v>
      </c>
      <c r="Q216" s="234">
        <v>2.3010199999999998</v>
      </c>
      <c r="R216" s="234">
        <f>Q216*H216</f>
        <v>1.0929844999999998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125</v>
      </c>
      <c r="AT216" s="236" t="s">
        <v>172</v>
      </c>
      <c r="AU216" s="236" t="s">
        <v>84</v>
      </c>
      <c r="AY216" s="16" t="s">
        <v>170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80</v>
      </c>
      <c r="BK216" s="237">
        <f>ROUND(I216*H216,2)</f>
        <v>0</v>
      </c>
      <c r="BL216" s="16" t="s">
        <v>125</v>
      </c>
      <c r="BM216" s="236" t="s">
        <v>1797</v>
      </c>
    </row>
    <row r="217" s="13" customFormat="1">
      <c r="A217" s="13"/>
      <c r="B217" s="238"/>
      <c r="C217" s="239"/>
      <c r="D217" s="240" t="s">
        <v>178</v>
      </c>
      <c r="E217" s="241" t="s">
        <v>1</v>
      </c>
      <c r="F217" s="242" t="s">
        <v>1798</v>
      </c>
      <c r="G217" s="239"/>
      <c r="H217" s="243">
        <v>0.47499999999999998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178</v>
      </c>
      <c r="AU217" s="249" t="s">
        <v>84</v>
      </c>
      <c r="AV217" s="13" t="s">
        <v>84</v>
      </c>
      <c r="AW217" s="13" t="s">
        <v>33</v>
      </c>
      <c r="AX217" s="13" t="s">
        <v>76</v>
      </c>
      <c r="AY217" s="249" t="s">
        <v>170</v>
      </c>
    </row>
    <row r="218" s="2" customFormat="1" ht="16.5" customHeight="1">
      <c r="A218" s="37"/>
      <c r="B218" s="38"/>
      <c r="C218" s="225" t="s">
        <v>355</v>
      </c>
      <c r="D218" s="225" t="s">
        <v>172</v>
      </c>
      <c r="E218" s="226" t="s">
        <v>1799</v>
      </c>
      <c r="F218" s="227" t="s">
        <v>1800</v>
      </c>
      <c r="G218" s="228" t="s">
        <v>195</v>
      </c>
      <c r="H218" s="229">
        <v>1.95</v>
      </c>
      <c r="I218" s="230"/>
      <c r="J218" s="231">
        <f>ROUND(I218*H218,2)</f>
        <v>0</v>
      </c>
      <c r="K218" s="227" t="s">
        <v>176</v>
      </c>
      <c r="L218" s="43"/>
      <c r="M218" s="232" t="s">
        <v>1</v>
      </c>
      <c r="N218" s="233" t="s">
        <v>41</v>
      </c>
      <c r="O218" s="90"/>
      <c r="P218" s="234">
        <f>O218*H218</f>
        <v>0</v>
      </c>
      <c r="Q218" s="234">
        <v>0.00264</v>
      </c>
      <c r="R218" s="234">
        <f>Q218*H218</f>
        <v>0.0051479999999999998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125</v>
      </c>
      <c r="AT218" s="236" t="s">
        <v>172</v>
      </c>
      <c r="AU218" s="236" t="s">
        <v>84</v>
      </c>
      <c r="AY218" s="16" t="s">
        <v>170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80</v>
      </c>
      <c r="BK218" s="237">
        <f>ROUND(I218*H218,2)</f>
        <v>0</v>
      </c>
      <c r="BL218" s="16" t="s">
        <v>125</v>
      </c>
      <c r="BM218" s="236" t="s">
        <v>1801</v>
      </c>
    </row>
    <row r="219" s="13" customFormat="1">
      <c r="A219" s="13"/>
      <c r="B219" s="238"/>
      <c r="C219" s="239"/>
      <c r="D219" s="240" t="s">
        <v>178</v>
      </c>
      <c r="E219" s="241" t="s">
        <v>1</v>
      </c>
      <c r="F219" s="242" t="s">
        <v>1802</v>
      </c>
      <c r="G219" s="239"/>
      <c r="H219" s="243">
        <v>1.9500000000000002</v>
      </c>
      <c r="I219" s="244"/>
      <c r="J219" s="239"/>
      <c r="K219" s="239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178</v>
      </c>
      <c r="AU219" s="249" t="s">
        <v>84</v>
      </c>
      <c r="AV219" s="13" t="s">
        <v>84</v>
      </c>
      <c r="AW219" s="13" t="s">
        <v>33</v>
      </c>
      <c r="AX219" s="13" t="s">
        <v>76</v>
      </c>
      <c r="AY219" s="249" t="s">
        <v>170</v>
      </c>
    </row>
    <row r="220" s="2" customFormat="1" ht="16.5" customHeight="1">
      <c r="A220" s="37"/>
      <c r="B220" s="38"/>
      <c r="C220" s="225" t="s">
        <v>359</v>
      </c>
      <c r="D220" s="225" t="s">
        <v>172</v>
      </c>
      <c r="E220" s="226" t="s">
        <v>1803</v>
      </c>
      <c r="F220" s="227" t="s">
        <v>1804</v>
      </c>
      <c r="G220" s="228" t="s">
        <v>195</v>
      </c>
      <c r="H220" s="229">
        <v>1.95</v>
      </c>
      <c r="I220" s="230"/>
      <c r="J220" s="231">
        <f>ROUND(I220*H220,2)</f>
        <v>0</v>
      </c>
      <c r="K220" s="227" t="s">
        <v>176</v>
      </c>
      <c r="L220" s="43"/>
      <c r="M220" s="232" t="s">
        <v>1</v>
      </c>
      <c r="N220" s="233" t="s">
        <v>41</v>
      </c>
      <c r="O220" s="90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6" t="s">
        <v>125</v>
      </c>
      <c r="AT220" s="236" t="s">
        <v>172</v>
      </c>
      <c r="AU220" s="236" t="s">
        <v>84</v>
      </c>
      <c r="AY220" s="16" t="s">
        <v>170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6" t="s">
        <v>80</v>
      </c>
      <c r="BK220" s="237">
        <f>ROUND(I220*H220,2)</f>
        <v>0</v>
      </c>
      <c r="BL220" s="16" t="s">
        <v>125</v>
      </c>
      <c r="BM220" s="236" t="s">
        <v>1805</v>
      </c>
    </row>
    <row r="221" s="12" customFormat="1" ht="22.8" customHeight="1">
      <c r="A221" s="12"/>
      <c r="B221" s="209"/>
      <c r="C221" s="210"/>
      <c r="D221" s="211" t="s">
        <v>75</v>
      </c>
      <c r="E221" s="223" t="s">
        <v>128</v>
      </c>
      <c r="F221" s="223" t="s">
        <v>270</v>
      </c>
      <c r="G221" s="210"/>
      <c r="H221" s="210"/>
      <c r="I221" s="213"/>
      <c r="J221" s="224">
        <f>BK221</f>
        <v>0</v>
      </c>
      <c r="K221" s="210"/>
      <c r="L221" s="215"/>
      <c r="M221" s="216"/>
      <c r="N221" s="217"/>
      <c r="O221" s="217"/>
      <c r="P221" s="218">
        <f>SUM(P222:P286)</f>
        <v>0</v>
      </c>
      <c r="Q221" s="217"/>
      <c r="R221" s="218">
        <f>SUM(R222:R286)</f>
        <v>685.20771680000007</v>
      </c>
      <c r="S221" s="217"/>
      <c r="T221" s="219">
        <f>SUM(T222:T286)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0" t="s">
        <v>80</v>
      </c>
      <c r="AT221" s="221" t="s">
        <v>75</v>
      </c>
      <c r="AU221" s="221" t="s">
        <v>80</v>
      </c>
      <c r="AY221" s="220" t="s">
        <v>170</v>
      </c>
      <c r="BK221" s="222">
        <f>SUM(BK222:BK286)</f>
        <v>0</v>
      </c>
    </row>
    <row r="222" s="2" customFormat="1" ht="24.15" customHeight="1">
      <c r="A222" s="37"/>
      <c r="B222" s="38"/>
      <c r="C222" s="225" t="s">
        <v>363</v>
      </c>
      <c r="D222" s="225" t="s">
        <v>172</v>
      </c>
      <c r="E222" s="226" t="s">
        <v>1806</v>
      </c>
      <c r="F222" s="227" t="s">
        <v>1807</v>
      </c>
      <c r="G222" s="228" t="s">
        <v>195</v>
      </c>
      <c r="H222" s="229">
        <v>55</v>
      </c>
      <c r="I222" s="230"/>
      <c r="J222" s="231">
        <f>ROUND(I222*H222,2)</f>
        <v>0</v>
      </c>
      <c r="K222" s="227" t="s">
        <v>1</v>
      </c>
      <c r="L222" s="43"/>
      <c r="M222" s="232" t="s">
        <v>1</v>
      </c>
      <c r="N222" s="233" t="s">
        <v>41</v>
      </c>
      <c r="O222" s="90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125</v>
      </c>
      <c r="AT222" s="236" t="s">
        <v>172</v>
      </c>
      <c r="AU222" s="236" t="s">
        <v>84</v>
      </c>
      <c r="AY222" s="16" t="s">
        <v>170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80</v>
      </c>
      <c r="BK222" s="237">
        <f>ROUND(I222*H222,2)</f>
        <v>0</v>
      </c>
      <c r="BL222" s="16" t="s">
        <v>125</v>
      </c>
      <c r="BM222" s="236" t="s">
        <v>1808</v>
      </c>
    </row>
    <row r="223" s="13" customFormat="1">
      <c r="A223" s="13"/>
      <c r="B223" s="238"/>
      <c r="C223" s="239"/>
      <c r="D223" s="240" t="s">
        <v>178</v>
      </c>
      <c r="E223" s="241" t="s">
        <v>1</v>
      </c>
      <c r="F223" s="242" t="s">
        <v>1809</v>
      </c>
      <c r="G223" s="239"/>
      <c r="H223" s="243">
        <v>55</v>
      </c>
      <c r="I223" s="244"/>
      <c r="J223" s="239"/>
      <c r="K223" s="239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178</v>
      </c>
      <c r="AU223" s="249" t="s">
        <v>84</v>
      </c>
      <c r="AV223" s="13" t="s">
        <v>84</v>
      </c>
      <c r="AW223" s="13" t="s">
        <v>33</v>
      </c>
      <c r="AX223" s="13" t="s">
        <v>76</v>
      </c>
      <c r="AY223" s="249" t="s">
        <v>170</v>
      </c>
    </row>
    <row r="224" s="2" customFormat="1" ht="24.15" customHeight="1">
      <c r="A224" s="37"/>
      <c r="B224" s="38"/>
      <c r="C224" s="225" t="s">
        <v>367</v>
      </c>
      <c r="D224" s="225" t="s">
        <v>172</v>
      </c>
      <c r="E224" s="226" t="s">
        <v>1810</v>
      </c>
      <c r="F224" s="227" t="s">
        <v>1811</v>
      </c>
      <c r="G224" s="228" t="s">
        <v>195</v>
      </c>
      <c r="H224" s="229">
        <v>48</v>
      </c>
      <c r="I224" s="230"/>
      <c r="J224" s="231">
        <f>ROUND(I224*H224,2)</f>
        <v>0</v>
      </c>
      <c r="K224" s="227" t="s">
        <v>176</v>
      </c>
      <c r="L224" s="43"/>
      <c r="M224" s="232" t="s">
        <v>1</v>
      </c>
      <c r="N224" s="233" t="s">
        <v>41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125</v>
      </c>
      <c r="AT224" s="236" t="s">
        <v>172</v>
      </c>
      <c r="AU224" s="236" t="s">
        <v>84</v>
      </c>
      <c r="AY224" s="16" t="s">
        <v>170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80</v>
      </c>
      <c r="BK224" s="237">
        <f>ROUND(I224*H224,2)</f>
        <v>0</v>
      </c>
      <c r="BL224" s="16" t="s">
        <v>125</v>
      </c>
      <c r="BM224" s="236" t="s">
        <v>1812</v>
      </c>
    </row>
    <row r="225" s="13" customFormat="1">
      <c r="A225" s="13"/>
      <c r="B225" s="238"/>
      <c r="C225" s="239"/>
      <c r="D225" s="240" t="s">
        <v>178</v>
      </c>
      <c r="E225" s="241" t="s">
        <v>1</v>
      </c>
      <c r="F225" s="242" t="s">
        <v>1774</v>
      </c>
      <c r="G225" s="239"/>
      <c r="H225" s="243">
        <v>48</v>
      </c>
      <c r="I225" s="244"/>
      <c r="J225" s="239"/>
      <c r="K225" s="239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178</v>
      </c>
      <c r="AU225" s="249" t="s">
        <v>84</v>
      </c>
      <c r="AV225" s="13" t="s">
        <v>84</v>
      </c>
      <c r="AW225" s="13" t="s">
        <v>33</v>
      </c>
      <c r="AX225" s="13" t="s">
        <v>76</v>
      </c>
      <c r="AY225" s="249" t="s">
        <v>170</v>
      </c>
    </row>
    <row r="226" s="2" customFormat="1" ht="24.15" customHeight="1">
      <c r="A226" s="37"/>
      <c r="B226" s="38"/>
      <c r="C226" s="225" t="s">
        <v>372</v>
      </c>
      <c r="D226" s="225" t="s">
        <v>172</v>
      </c>
      <c r="E226" s="226" t="s">
        <v>1813</v>
      </c>
      <c r="F226" s="227" t="s">
        <v>1814</v>
      </c>
      <c r="G226" s="228" t="s">
        <v>195</v>
      </c>
      <c r="H226" s="229">
        <v>103</v>
      </c>
      <c r="I226" s="230"/>
      <c r="J226" s="231">
        <f>ROUND(I226*H226,2)</f>
        <v>0</v>
      </c>
      <c r="K226" s="227" t="s">
        <v>1</v>
      </c>
      <c r="L226" s="43"/>
      <c r="M226" s="232" t="s">
        <v>1</v>
      </c>
      <c r="N226" s="233" t="s">
        <v>41</v>
      </c>
      <c r="O226" s="90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125</v>
      </c>
      <c r="AT226" s="236" t="s">
        <v>172</v>
      </c>
      <c r="AU226" s="236" t="s">
        <v>84</v>
      </c>
      <c r="AY226" s="16" t="s">
        <v>170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80</v>
      </c>
      <c r="BK226" s="237">
        <f>ROUND(I226*H226,2)</f>
        <v>0</v>
      </c>
      <c r="BL226" s="16" t="s">
        <v>125</v>
      </c>
      <c r="BM226" s="236" t="s">
        <v>1815</v>
      </c>
    </row>
    <row r="227" s="13" customFormat="1">
      <c r="A227" s="13"/>
      <c r="B227" s="238"/>
      <c r="C227" s="239"/>
      <c r="D227" s="240" t="s">
        <v>178</v>
      </c>
      <c r="E227" s="241" t="s">
        <v>1</v>
      </c>
      <c r="F227" s="242" t="s">
        <v>1777</v>
      </c>
      <c r="G227" s="239"/>
      <c r="H227" s="243">
        <v>103</v>
      </c>
      <c r="I227" s="244"/>
      <c r="J227" s="239"/>
      <c r="K227" s="239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178</v>
      </c>
      <c r="AU227" s="249" t="s">
        <v>84</v>
      </c>
      <c r="AV227" s="13" t="s">
        <v>84</v>
      </c>
      <c r="AW227" s="13" t="s">
        <v>33</v>
      </c>
      <c r="AX227" s="13" t="s">
        <v>76</v>
      </c>
      <c r="AY227" s="249" t="s">
        <v>170</v>
      </c>
    </row>
    <row r="228" s="2" customFormat="1" ht="24.15" customHeight="1">
      <c r="A228" s="37"/>
      <c r="B228" s="38"/>
      <c r="C228" s="225" t="s">
        <v>376</v>
      </c>
      <c r="D228" s="225" t="s">
        <v>172</v>
      </c>
      <c r="E228" s="226" t="s">
        <v>1628</v>
      </c>
      <c r="F228" s="227" t="s">
        <v>1629</v>
      </c>
      <c r="G228" s="228" t="s">
        <v>195</v>
      </c>
      <c r="H228" s="229">
        <v>1318.9000000000001</v>
      </c>
      <c r="I228" s="230"/>
      <c r="J228" s="231">
        <f>ROUND(I228*H228,2)</f>
        <v>0</v>
      </c>
      <c r="K228" s="227" t="s">
        <v>176</v>
      </c>
      <c r="L228" s="43"/>
      <c r="M228" s="232" t="s">
        <v>1</v>
      </c>
      <c r="N228" s="233" t="s">
        <v>41</v>
      </c>
      <c r="O228" s="90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125</v>
      </c>
      <c r="AT228" s="236" t="s">
        <v>172</v>
      </c>
      <c r="AU228" s="236" t="s">
        <v>84</v>
      </c>
      <c r="AY228" s="16" t="s">
        <v>170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80</v>
      </c>
      <c r="BK228" s="237">
        <f>ROUND(I228*H228,2)</f>
        <v>0</v>
      </c>
      <c r="BL228" s="16" t="s">
        <v>125</v>
      </c>
      <c r="BM228" s="236" t="s">
        <v>1630</v>
      </c>
    </row>
    <row r="229" s="13" customFormat="1">
      <c r="A229" s="13"/>
      <c r="B229" s="238"/>
      <c r="C229" s="239"/>
      <c r="D229" s="240" t="s">
        <v>178</v>
      </c>
      <c r="E229" s="241" t="s">
        <v>1</v>
      </c>
      <c r="F229" s="242" t="s">
        <v>1816</v>
      </c>
      <c r="G229" s="239"/>
      <c r="H229" s="243">
        <v>345</v>
      </c>
      <c r="I229" s="244"/>
      <c r="J229" s="239"/>
      <c r="K229" s="239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178</v>
      </c>
      <c r="AU229" s="249" t="s">
        <v>84</v>
      </c>
      <c r="AV229" s="13" t="s">
        <v>84</v>
      </c>
      <c r="AW229" s="13" t="s">
        <v>33</v>
      </c>
      <c r="AX229" s="13" t="s">
        <v>76</v>
      </c>
      <c r="AY229" s="249" t="s">
        <v>170</v>
      </c>
    </row>
    <row r="230" s="13" customFormat="1">
      <c r="A230" s="13"/>
      <c r="B230" s="238"/>
      <c r="C230" s="239"/>
      <c r="D230" s="240" t="s">
        <v>178</v>
      </c>
      <c r="E230" s="241" t="s">
        <v>1</v>
      </c>
      <c r="F230" s="242" t="s">
        <v>1817</v>
      </c>
      <c r="G230" s="239"/>
      <c r="H230" s="243">
        <v>840</v>
      </c>
      <c r="I230" s="244"/>
      <c r="J230" s="239"/>
      <c r="K230" s="239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178</v>
      </c>
      <c r="AU230" s="249" t="s">
        <v>84</v>
      </c>
      <c r="AV230" s="13" t="s">
        <v>84</v>
      </c>
      <c r="AW230" s="13" t="s">
        <v>33</v>
      </c>
      <c r="AX230" s="13" t="s">
        <v>76</v>
      </c>
      <c r="AY230" s="249" t="s">
        <v>170</v>
      </c>
    </row>
    <row r="231" s="13" customFormat="1">
      <c r="A231" s="13"/>
      <c r="B231" s="238"/>
      <c r="C231" s="239"/>
      <c r="D231" s="240" t="s">
        <v>178</v>
      </c>
      <c r="E231" s="241" t="s">
        <v>1</v>
      </c>
      <c r="F231" s="242" t="s">
        <v>1818</v>
      </c>
      <c r="G231" s="239"/>
      <c r="H231" s="243">
        <v>85.649999999999991</v>
      </c>
      <c r="I231" s="244"/>
      <c r="J231" s="239"/>
      <c r="K231" s="239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178</v>
      </c>
      <c r="AU231" s="249" t="s">
        <v>84</v>
      </c>
      <c r="AV231" s="13" t="s">
        <v>84</v>
      </c>
      <c r="AW231" s="13" t="s">
        <v>33</v>
      </c>
      <c r="AX231" s="13" t="s">
        <v>76</v>
      </c>
      <c r="AY231" s="249" t="s">
        <v>170</v>
      </c>
    </row>
    <row r="232" s="13" customFormat="1">
      <c r="A232" s="13"/>
      <c r="B232" s="238"/>
      <c r="C232" s="239"/>
      <c r="D232" s="240" t="s">
        <v>178</v>
      </c>
      <c r="E232" s="241" t="s">
        <v>1</v>
      </c>
      <c r="F232" s="242" t="s">
        <v>1819</v>
      </c>
      <c r="G232" s="239"/>
      <c r="H232" s="243">
        <v>20.25</v>
      </c>
      <c r="I232" s="244"/>
      <c r="J232" s="239"/>
      <c r="K232" s="239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178</v>
      </c>
      <c r="AU232" s="249" t="s">
        <v>84</v>
      </c>
      <c r="AV232" s="13" t="s">
        <v>84</v>
      </c>
      <c r="AW232" s="13" t="s">
        <v>33</v>
      </c>
      <c r="AX232" s="13" t="s">
        <v>76</v>
      </c>
      <c r="AY232" s="249" t="s">
        <v>170</v>
      </c>
    </row>
    <row r="233" s="13" customFormat="1">
      <c r="A233" s="13"/>
      <c r="B233" s="238"/>
      <c r="C233" s="239"/>
      <c r="D233" s="240" t="s">
        <v>178</v>
      </c>
      <c r="E233" s="241" t="s">
        <v>1</v>
      </c>
      <c r="F233" s="242" t="s">
        <v>1820</v>
      </c>
      <c r="G233" s="239"/>
      <c r="H233" s="243">
        <v>28</v>
      </c>
      <c r="I233" s="244"/>
      <c r="J233" s="239"/>
      <c r="K233" s="239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178</v>
      </c>
      <c r="AU233" s="249" t="s">
        <v>84</v>
      </c>
      <c r="AV233" s="13" t="s">
        <v>84</v>
      </c>
      <c r="AW233" s="13" t="s">
        <v>33</v>
      </c>
      <c r="AX233" s="13" t="s">
        <v>76</v>
      </c>
      <c r="AY233" s="249" t="s">
        <v>170</v>
      </c>
    </row>
    <row r="234" s="2" customFormat="1" ht="24.15" customHeight="1">
      <c r="A234" s="37"/>
      <c r="B234" s="38"/>
      <c r="C234" s="225" t="s">
        <v>380</v>
      </c>
      <c r="D234" s="225" t="s">
        <v>172</v>
      </c>
      <c r="E234" s="226" t="s">
        <v>1635</v>
      </c>
      <c r="F234" s="227" t="s">
        <v>1636</v>
      </c>
      <c r="G234" s="228" t="s">
        <v>195</v>
      </c>
      <c r="H234" s="229">
        <v>1366.9000000000001</v>
      </c>
      <c r="I234" s="230"/>
      <c r="J234" s="231">
        <f>ROUND(I234*H234,2)</f>
        <v>0</v>
      </c>
      <c r="K234" s="227" t="s">
        <v>1</v>
      </c>
      <c r="L234" s="43"/>
      <c r="M234" s="232" t="s">
        <v>1</v>
      </c>
      <c r="N234" s="233" t="s">
        <v>41</v>
      </c>
      <c r="O234" s="90"/>
      <c r="P234" s="234">
        <f>O234*H234</f>
        <v>0</v>
      </c>
      <c r="Q234" s="234">
        <v>0</v>
      </c>
      <c r="R234" s="234">
        <f>Q234*H234</f>
        <v>0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125</v>
      </c>
      <c r="AT234" s="236" t="s">
        <v>172</v>
      </c>
      <c r="AU234" s="236" t="s">
        <v>84</v>
      </c>
      <c r="AY234" s="16" t="s">
        <v>170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80</v>
      </c>
      <c r="BK234" s="237">
        <f>ROUND(I234*H234,2)</f>
        <v>0</v>
      </c>
      <c r="BL234" s="16" t="s">
        <v>125</v>
      </c>
      <c r="BM234" s="236" t="s">
        <v>1637</v>
      </c>
    </row>
    <row r="235" s="13" customFormat="1">
      <c r="A235" s="13"/>
      <c r="B235" s="238"/>
      <c r="C235" s="239"/>
      <c r="D235" s="240" t="s">
        <v>178</v>
      </c>
      <c r="E235" s="241" t="s">
        <v>1</v>
      </c>
      <c r="F235" s="242" t="s">
        <v>1816</v>
      </c>
      <c r="G235" s="239"/>
      <c r="H235" s="243">
        <v>345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178</v>
      </c>
      <c r="AU235" s="249" t="s">
        <v>84</v>
      </c>
      <c r="AV235" s="13" t="s">
        <v>84</v>
      </c>
      <c r="AW235" s="13" t="s">
        <v>33</v>
      </c>
      <c r="AX235" s="13" t="s">
        <v>76</v>
      </c>
      <c r="AY235" s="249" t="s">
        <v>170</v>
      </c>
    </row>
    <row r="236" s="13" customFormat="1">
      <c r="A236" s="13"/>
      <c r="B236" s="238"/>
      <c r="C236" s="239"/>
      <c r="D236" s="240" t="s">
        <v>178</v>
      </c>
      <c r="E236" s="241" t="s">
        <v>1</v>
      </c>
      <c r="F236" s="242" t="s">
        <v>1817</v>
      </c>
      <c r="G236" s="239"/>
      <c r="H236" s="243">
        <v>840</v>
      </c>
      <c r="I236" s="244"/>
      <c r="J236" s="239"/>
      <c r="K236" s="239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178</v>
      </c>
      <c r="AU236" s="249" t="s">
        <v>84</v>
      </c>
      <c r="AV236" s="13" t="s">
        <v>84</v>
      </c>
      <c r="AW236" s="13" t="s">
        <v>33</v>
      </c>
      <c r="AX236" s="13" t="s">
        <v>76</v>
      </c>
      <c r="AY236" s="249" t="s">
        <v>170</v>
      </c>
    </row>
    <row r="237" s="13" customFormat="1">
      <c r="A237" s="13"/>
      <c r="B237" s="238"/>
      <c r="C237" s="239"/>
      <c r="D237" s="240" t="s">
        <v>178</v>
      </c>
      <c r="E237" s="241" t="s">
        <v>1</v>
      </c>
      <c r="F237" s="242" t="s">
        <v>1818</v>
      </c>
      <c r="G237" s="239"/>
      <c r="H237" s="243">
        <v>85.649999999999991</v>
      </c>
      <c r="I237" s="244"/>
      <c r="J237" s="239"/>
      <c r="K237" s="239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178</v>
      </c>
      <c r="AU237" s="249" t="s">
        <v>84</v>
      </c>
      <c r="AV237" s="13" t="s">
        <v>84</v>
      </c>
      <c r="AW237" s="13" t="s">
        <v>33</v>
      </c>
      <c r="AX237" s="13" t="s">
        <v>76</v>
      </c>
      <c r="AY237" s="249" t="s">
        <v>170</v>
      </c>
    </row>
    <row r="238" s="13" customFormat="1">
      <c r="A238" s="13"/>
      <c r="B238" s="238"/>
      <c r="C238" s="239"/>
      <c r="D238" s="240" t="s">
        <v>178</v>
      </c>
      <c r="E238" s="241" t="s">
        <v>1</v>
      </c>
      <c r="F238" s="242" t="s">
        <v>1819</v>
      </c>
      <c r="G238" s="239"/>
      <c r="H238" s="243">
        <v>20.25</v>
      </c>
      <c r="I238" s="244"/>
      <c r="J238" s="239"/>
      <c r="K238" s="239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178</v>
      </c>
      <c r="AU238" s="249" t="s">
        <v>84</v>
      </c>
      <c r="AV238" s="13" t="s">
        <v>84</v>
      </c>
      <c r="AW238" s="13" t="s">
        <v>33</v>
      </c>
      <c r="AX238" s="13" t="s">
        <v>76</v>
      </c>
      <c r="AY238" s="249" t="s">
        <v>170</v>
      </c>
    </row>
    <row r="239" s="13" customFormat="1">
      <c r="A239" s="13"/>
      <c r="B239" s="238"/>
      <c r="C239" s="239"/>
      <c r="D239" s="240" t="s">
        <v>178</v>
      </c>
      <c r="E239" s="241" t="s">
        <v>1</v>
      </c>
      <c r="F239" s="242" t="s">
        <v>1774</v>
      </c>
      <c r="G239" s="239"/>
      <c r="H239" s="243">
        <v>48</v>
      </c>
      <c r="I239" s="244"/>
      <c r="J239" s="239"/>
      <c r="K239" s="239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178</v>
      </c>
      <c r="AU239" s="249" t="s">
        <v>84</v>
      </c>
      <c r="AV239" s="13" t="s">
        <v>84</v>
      </c>
      <c r="AW239" s="13" t="s">
        <v>33</v>
      </c>
      <c r="AX239" s="13" t="s">
        <v>76</v>
      </c>
      <c r="AY239" s="249" t="s">
        <v>170</v>
      </c>
    </row>
    <row r="240" s="13" customFormat="1">
      <c r="A240" s="13"/>
      <c r="B240" s="238"/>
      <c r="C240" s="239"/>
      <c r="D240" s="240" t="s">
        <v>178</v>
      </c>
      <c r="E240" s="241" t="s">
        <v>1</v>
      </c>
      <c r="F240" s="242" t="s">
        <v>1820</v>
      </c>
      <c r="G240" s="239"/>
      <c r="H240" s="243">
        <v>28</v>
      </c>
      <c r="I240" s="244"/>
      <c r="J240" s="239"/>
      <c r="K240" s="239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178</v>
      </c>
      <c r="AU240" s="249" t="s">
        <v>84</v>
      </c>
      <c r="AV240" s="13" t="s">
        <v>84</v>
      </c>
      <c r="AW240" s="13" t="s">
        <v>33</v>
      </c>
      <c r="AX240" s="13" t="s">
        <v>76</v>
      </c>
      <c r="AY240" s="249" t="s">
        <v>170</v>
      </c>
    </row>
    <row r="241" s="2" customFormat="1" ht="24.15" customHeight="1">
      <c r="A241" s="37"/>
      <c r="B241" s="38"/>
      <c r="C241" s="225" t="s">
        <v>384</v>
      </c>
      <c r="D241" s="225" t="s">
        <v>172</v>
      </c>
      <c r="E241" s="226" t="s">
        <v>1821</v>
      </c>
      <c r="F241" s="227" t="s">
        <v>1822</v>
      </c>
      <c r="G241" s="228" t="s">
        <v>195</v>
      </c>
      <c r="H241" s="229">
        <v>55</v>
      </c>
      <c r="I241" s="230"/>
      <c r="J241" s="231">
        <f>ROUND(I241*H241,2)</f>
        <v>0</v>
      </c>
      <c r="K241" s="227" t="s">
        <v>176</v>
      </c>
      <c r="L241" s="43"/>
      <c r="M241" s="232" t="s">
        <v>1</v>
      </c>
      <c r="N241" s="233" t="s">
        <v>41</v>
      </c>
      <c r="O241" s="90"/>
      <c r="P241" s="234">
        <f>O241*H241</f>
        <v>0</v>
      </c>
      <c r="Q241" s="234">
        <v>0</v>
      </c>
      <c r="R241" s="234">
        <f>Q241*H241</f>
        <v>0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125</v>
      </c>
      <c r="AT241" s="236" t="s">
        <v>172</v>
      </c>
      <c r="AU241" s="236" t="s">
        <v>84</v>
      </c>
      <c r="AY241" s="16" t="s">
        <v>170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80</v>
      </c>
      <c r="BK241" s="237">
        <f>ROUND(I241*H241,2)</f>
        <v>0</v>
      </c>
      <c r="BL241" s="16" t="s">
        <v>125</v>
      </c>
      <c r="BM241" s="236" t="s">
        <v>1823</v>
      </c>
    </row>
    <row r="242" s="13" customFormat="1">
      <c r="A242" s="13"/>
      <c r="B242" s="238"/>
      <c r="C242" s="239"/>
      <c r="D242" s="240" t="s">
        <v>178</v>
      </c>
      <c r="E242" s="241" t="s">
        <v>1</v>
      </c>
      <c r="F242" s="242" t="s">
        <v>1778</v>
      </c>
      <c r="G242" s="239"/>
      <c r="H242" s="243">
        <v>55</v>
      </c>
      <c r="I242" s="244"/>
      <c r="J242" s="239"/>
      <c r="K242" s="239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178</v>
      </c>
      <c r="AU242" s="249" t="s">
        <v>84</v>
      </c>
      <c r="AV242" s="13" t="s">
        <v>84</v>
      </c>
      <c r="AW242" s="13" t="s">
        <v>33</v>
      </c>
      <c r="AX242" s="13" t="s">
        <v>76</v>
      </c>
      <c r="AY242" s="249" t="s">
        <v>170</v>
      </c>
    </row>
    <row r="243" s="2" customFormat="1" ht="24.15" customHeight="1">
      <c r="A243" s="37"/>
      <c r="B243" s="38"/>
      <c r="C243" s="225" t="s">
        <v>388</v>
      </c>
      <c r="D243" s="225" t="s">
        <v>172</v>
      </c>
      <c r="E243" s="226" t="s">
        <v>1824</v>
      </c>
      <c r="F243" s="227" t="s">
        <v>1825</v>
      </c>
      <c r="G243" s="228" t="s">
        <v>195</v>
      </c>
      <c r="H243" s="229">
        <v>215</v>
      </c>
      <c r="I243" s="230"/>
      <c r="J243" s="231">
        <f>ROUND(I243*H243,2)</f>
        <v>0</v>
      </c>
      <c r="K243" s="227" t="s">
        <v>1</v>
      </c>
      <c r="L243" s="43"/>
      <c r="M243" s="232" t="s">
        <v>1</v>
      </c>
      <c r="N243" s="233" t="s">
        <v>41</v>
      </c>
      <c r="O243" s="90"/>
      <c r="P243" s="234">
        <f>O243*H243</f>
        <v>0</v>
      </c>
      <c r="Q243" s="234">
        <v>0</v>
      </c>
      <c r="R243" s="234">
        <f>Q243*H243</f>
        <v>0</v>
      </c>
      <c r="S243" s="234">
        <v>0</v>
      </c>
      <c r="T243" s="23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6" t="s">
        <v>125</v>
      </c>
      <c r="AT243" s="236" t="s">
        <v>172</v>
      </c>
      <c r="AU243" s="236" t="s">
        <v>84</v>
      </c>
      <c r="AY243" s="16" t="s">
        <v>170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6" t="s">
        <v>80</v>
      </c>
      <c r="BK243" s="237">
        <f>ROUND(I243*H243,2)</f>
        <v>0</v>
      </c>
      <c r="BL243" s="16" t="s">
        <v>125</v>
      </c>
      <c r="BM243" s="236" t="s">
        <v>1826</v>
      </c>
    </row>
    <row r="244" s="13" customFormat="1">
      <c r="A244" s="13"/>
      <c r="B244" s="238"/>
      <c r="C244" s="239"/>
      <c r="D244" s="240" t="s">
        <v>178</v>
      </c>
      <c r="E244" s="241" t="s">
        <v>1</v>
      </c>
      <c r="F244" s="242" t="s">
        <v>1827</v>
      </c>
      <c r="G244" s="239"/>
      <c r="H244" s="243">
        <v>215</v>
      </c>
      <c r="I244" s="244"/>
      <c r="J244" s="239"/>
      <c r="K244" s="239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178</v>
      </c>
      <c r="AU244" s="249" t="s">
        <v>84</v>
      </c>
      <c r="AV244" s="13" t="s">
        <v>84</v>
      </c>
      <c r="AW244" s="13" t="s">
        <v>33</v>
      </c>
      <c r="AX244" s="13" t="s">
        <v>76</v>
      </c>
      <c r="AY244" s="249" t="s">
        <v>170</v>
      </c>
    </row>
    <row r="245" s="2" customFormat="1" ht="37.8" customHeight="1">
      <c r="A245" s="37"/>
      <c r="B245" s="38"/>
      <c r="C245" s="225" t="s">
        <v>393</v>
      </c>
      <c r="D245" s="225" t="s">
        <v>172</v>
      </c>
      <c r="E245" s="226" t="s">
        <v>1828</v>
      </c>
      <c r="F245" s="227" t="s">
        <v>1829</v>
      </c>
      <c r="G245" s="228" t="s">
        <v>195</v>
      </c>
      <c r="H245" s="229">
        <v>55</v>
      </c>
      <c r="I245" s="230"/>
      <c r="J245" s="231">
        <f>ROUND(I245*H245,2)</f>
        <v>0</v>
      </c>
      <c r="K245" s="227" t="s">
        <v>1</v>
      </c>
      <c r="L245" s="43"/>
      <c r="M245" s="232" t="s">
        <v>1</v>
      </c>
      <c r="N245" s="233" t="s">
        <v>41</v>
      </c>
      <c r="O245" s="90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125</v>
      </c>
      <c r="AT245" s="236" t="s">
        <v>172</v>
      </c>
      <c r="AU245" s="236" t="s">
        <v>84</v>
      </c>
      <c r="AY245" s="16" t="s">
        <v>170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80</v>
      </c>
      <c r="BK245" s="237">
        <f>ROUND(I245*H245,2)</f>
        <v>0</v>
      </c>
      <c r="BL245" s="16" t="s">
        <v>125</v>
      </c>
      <c r="BM245" s="236" t="s">
        <v>1830</v>
      </c>
    </row>
    <row r="246" s="13" customFormat="1">
      <c r="A246" s="13"/>
      <c r="B246" s="238"/>
      <c r="C246" s="239"/>
      <c r="D246" s="240" t="s">
        <v>178</v>
      </c>
      <c r="E246" s="241" t="s">
        <v>1</v>
      </c>
      <c r="F246" s="242" t="s">
        <v>1831</v>
      </c>
      <c r="G246" s="239"/>
      <c r="H246" s="243">
        <v>55</v>
      </c>
      <c r="I246" s="244"/>
      <c r="J246" s="239"/>
      <c r="K246" s="239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178</v>
      </c>
      <c r="AU246" s="249" t="s">
        <v>84</v>
      </c>
      <c r="AV246" s="13" t="s">
        <v>84</v>
      </c>
      <c r="AW246" s="13" t="s">
        <v>33</v>
      </c>
      <c r="AX246" s="13" t="s">
        <v>76</v>
      </c>
      <c r="AY246" s="249" t="s">
        <v>170</v>
      </c>
    </row>
    <row r="247" s="2" customFormat="1" ht="24.15" customHeight="1">
      <c r="A247" s="37"/>
      <c r="B247" s="38"/>
      <c r="C247" s="225" t="s">
        <v>398</v>
      </c>
      <c r="D247" s="225" t="s">
        <v>172</v>
      </c>
      <c r="E247" s="226" t="s">
        <v>1832</v>
      </c>
      <c r="F247" s="227" t="s">
        <v>1833</v>
      </c>
      <c r="G247" s="228" t="s">
        <v>195</v>
      </c>
      <c r="H247" s="229">
        <v>48</v>
      </c>
      <c r="I247" s="230"/>
      <c r="J247" s="231">
        <f>ROUND(I247*H247,2)</f>
        <v>0</v>
      </c>
      <c r="K247" s="227" t="s">
        <v>176</v>
      </c>
      <c r="L247" s="43"/>
      <c r="M247" s="232" t="s">
        <v>1</v>
      </c>
      <c r="N247" s="233" t="s">
        <v>41</v>
      </c>
      <c r="O247" s="90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6" t="s">
        <v>125</v>
      </c>
      <c r="AT247" s="236" t="s">
        <v>172</v>
      </c>
      <c r="AU247" s="236" t="s">
        <v>84</v>
      </c>
      <c r="AY247" s="16" t="s">
        <v>170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6" t="s">
        <v>80</v>
      </c>
      <c r="BK247" s="237">
        <f>ROUND(I247*H247,2)</f>
        <v>0</v>
      </c>
      <c r="BL247" s="16" t="s">
        <v>125</v>
      </c>
      <c r="BM247" s="236" t="s">
        <v>1834</v>
      </c>
    </row>
    <row r="248" s="2" customFormat="1" ht="21.75" customHeight="1">
      <c r="A248" s="37"/>
      <c r="B248" s="38"/>
      <c r="C248" s="225" t="s">
        <v>402</v>
      </c>
      <c r="D248" s="225" t="s">
        <v>172</v>
      </c>
      <c r="E248" s="226" t="s">
        <v>1835</v>
      </c>
      <c r="F248" s="227" t="s">
        <v>1836</v>
      </c>
      <c r="G248" s="228" t="s">
        <v>195</v>
      </c>
      <c r="H248" s="229">
        <v>48</v>
      </c>
      <c r="I248" s="230"/>
      <c r="J248" s="231">
        <f>ROUND(I248*H248,2)</f>
        <v>0</v>
      </c>
      <c r="K248" s="227" t="s">
        <v>176</v>
      </c>
      <c r="L248" s="43"/>
      <c r="M248" s="232" t="s">
        <v>1</v>
      </c>
      <c r="N248" s="233" t="s">
        <v>41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125</v>
      </c>
      <c r="AT248" s="236" t="s">
        <v>172</v>
      </c>
      <c r="AU248" s="236" t="s">
        <v>84</v>
      </c>
      <c r="AY248" s="16" t="s">
        <v>170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80</v>
      </c>
      <c r="BK248" s="237">
        <f>ROUND(I248*H248,2)</f>
        <v>0</v>
      </c>
      <c r="BL248" s="16" t="s">
        <v>125</v>
      </c>
      <c r="BM248" s="236" t="s">
        <v>1837</v>
      </c>
    </row>
    <row r="249" s="2" customFormat="1" ht="33" customHeight="1">
      <c r="A249" s="37"/>
      <c r="B249" s="38"/>
      <c r="C249" s="225" t="s">
        <v>406</v>
      </c>
      <c r="D249" s="225" t="s">
        <v>172</v>
      </c>
      <c r="E249" s="226" t="s">
        <v>1838</v>
      </c>
      <c r="F249" s="227" t="s">
        <v>1839</v>
      </c>
      <c r="G249" s="228" t="s">
        <v>195</v>
      </c>
      <c r="H249" s="229">
        <v>48</v>
      </c>
      <c r="I249" s="230"/>
      <c r="J249" s="231">
        <f>ROUND(I249*H249,2)</f>
        <v>0</v>
      </c>
      <c r="K249" s="227" t="s">
        <v>176</v>
      </c>
      <c r="L249" s="43"/>
      <c r="M249" s="232" t="s">
        <v>1</v>
      </c>
      <c r="N249" s="233" t="s">
        <v>41</v>
      </c>
      <c r="O249" s="90"/>
      <c r="P249" s="234">
        <f>O249*H249</f>
        <v>0</v>
      </c>
      <c r="Q249" s="234">
        <v>0</v>
      </c>
      <c r="R249" s="234">
        <f>Q249*H249</f>
        <v>0</v>
      </c>
      <c r="S249" s="234">
        <v>0</v>
      </c>
      <c r="T249" s="23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6" t="s">
        <v>125</v>
      </c>
      <c r="AT249" s="236" t="s">
        <v>172</v>
      </c>
      <c r="AU249" s="236" t="s">
        <v>84</v>
      </c>
      <c r="AY249" s="16" t="s">
        <v>170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6" t="s">
        <v>80</v>
      </c>
      <c r="BK249" s="237">
        <f>ROUND(I249*H249,2)</f>
        <v>0</v>
      </c>
      <c r="BL249" s="16" t="s">
        <v>125</v>
      </c>
      <c r="BM249" s="236" t="s">
        <v>1840</v>
      </c>
    </row>
    <row r="250" s="2" customFormat="1" ht="24.15" customHeight="1">
      <c r="A250" s="37"/>
      <c r="B250" s="38"/>
      <c r="C250" s="225" t="s">
        <v>410</v>
      </c>
      <c r="D250" s="225" t="s">
        <v>172</v>
      </c>
      <c r="E250" s="226" t="s">
        <v>1841</v>
      </c>
      <c r="F250" s="227" t="s">
        <v>1842</v>
      </c>
      <c r="G250" s="228" t="s">
        <v>195</v>
      </c>
      <c r="H250" s="229">
        <v>48</v>
      </c>
      <c r="I250" s="230"/>
      <c r="J250" s="231">
        <f>ROUND(I250*H250,2)</f>
        <v>0</v>
      </c>
      <c r="K250" s="227" t="s">
        <v>176</v>
      </c>
      <c r="L250" s="43"/>
      <c r="M250" s="232" t="s">
        <v>1</v>
      </c>
      <c r="N250" s="233" t="s">
        <v>41</v>
      </c>
      <c r="O250" s="90"/>
      <c r="P250" s="234">
        <f>O250*H250</f>
        <v>0</v>
      </c>
      <c r="Q250" s="234">
        <v>0</v>
      </c>
      <c r="R250" s="234">
        <f>Q250*H250</f>
        <v>0</v>
      </c>
      <c r="S250" s="234">
        <v>0</v>
      </c>
      <c r="T250" s="23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6" t="s">
        <v>125</v>
      </c>
      <c r="AT250" s="236" t="s">
        <v>172</v>
      </c>
      <c r="AU250" s="236" t="s">
        <v>84</v>
      </c>
      <c r="AY250" s="16" t="s">
        <v>170</v>
      </c>
      <c r="BE250" s="237">
        <f>IF(N250="základní",J250,0)</f>
        <v>0</v>
      </c>
      <c r="BF250" s="237">
        <f>IF(N250="snížená",J250,0)</f>
        <v>0</v>
      </c>
      <c r="BG250" s="237">
        <f>IF(N250="zákl. přenesená",J250,0)</f>
        <v>0</v>
      </c>
      <c r="BH250" s="237">
        <f>IF(N250="sníž. přenesená",J250,0)</f>
        <v>0</v>
      </c>
      <c r="BI250" s="237">
        <f>IF(N250="nulová",J250,0)</f>
        <v>0</v>
      </c>
      <c r="BJ250" s="16" t="s">
        <v>80</v>
      </c>
      <c r="BK250" s="237">
        <f>ROUND(I250*H250,2)</f>
        <v>0</v>
      </c>
      <c r="BL250" s="16" t="s">
        <v>125</v>
      </c>
      <c r="BM250" s="236" t="s">
        <v>1843</v>
      </c>
    </row>
    <row r="251" s="2" customFormat="1" ht="24.15" customHeight="1">
      <c r="A251" s="37"/>
      <c r="B251" s="38"/>
      <c r="C251" s="225" t="s">
        <v>414</v>
      </c>
      <c r="D251" s="225" t="s">
        <v>172</v>
      </c>
      <c r="E251" s="226" t="s">
        <v>1638</v>
      </c>
      <c r="F251" s="227" t="s">
        <v>1639</v>
      </c>
      <c r="G251" s="228" t="s">
        <v>195</v>
      </c>
      <c r="H251" s="229">
        <v>345</v>
      </c>
      <c r="I251" s="230"/>
      <c r="J251" s="231">
        <f>ROUND(I251*H251,2)</f>
        <v>0</v>
      </c>
      <c r="K251" s="227" t="s">
        <v>1</v>
      </c>
      <c r="L251" s="43"/>
      <c r="M251" s="232" t="s">
        <v>1</v>
      </c>
      <c r="N251" s="233" t="s">
        <v>41</v>
      </c>
      <c r="O251" s="90"/>
      <c r="P251" s="234">
        <f>O251*H251</f>
        <v>0</v>
      </c>
      <c r="Q251" s="234">
        <v>0.1837</v>
      </c>
      <c r="R251" s="234">
        <f>Q251*H251</f>
        <v>63.3765</v>
      </c>
      <c r="S251" s="234">
        <v>0</v>
      </c>
      <c r="T251" s="23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6" t="s">
        <v>125</v>
      </c>
      <c r="AT251" s="236" t="s">
        <v>172</v>
      </c>
      <c r="AU251" s="236" t="s">
        <v>84</v>
      </c>
      <c r="AY251" s="16" t="s">
        <v>170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6" t="s">
        <v>80</v>
      </c>
      <c r="BK251" s="237">
        <f>ROUND(I251*H251,2)</f>
        <v>0</v>
      </c>
      <c r="BL251" s="16" t="s">
        <v>125</v>
      </c>
      <c r="BM251" s="236" t="s">
        <v>1640</v>
      </c>
    </row>
    <row r="252" s="2" customFormat="1">
      <c r="A252" s="37"/>
      <c r="B252" s="38"/>
      <c r="C252" s="39"/>
      <c r="D252" s="240" t="s">
        <v>249</v>
      </c>
      <c r="E252" s="39"/>
      <c r="F252" s="260" t="s">
        <v>1641</v>
      </c>
      <c r="G252" s="39"/>
      <c r="H252" s="39"/>
      <c r="I252" s="261"/>
      <c r="J252" s="39"/>
      <c r="K252" s="39"/>
      <c r="L252" s="43"/>
      <c r="M252" s="262"/>
      <c r="N252" s="263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249</v>
      </c>
      <c r="AU252" s="16" t="s">
        <v>84</v>
      </c>
    </row>
    <row r="253" s="13" customFormat="1">
      <c r="A253" s="13"/>
      <c r="B253" s="238"/>
      <c r="C253" s="239"/>
      <c r="D253" s="240" t="s">
        <v>178</v>
      </c>
      <c r="E253" s="241" t="s">
        <v>1</v>
      </c>
      <c r="F253" s="242" t="s">
        <v>1816</v>
      </c>
      <c r="G253" s="239"/>
      <c r="H253" s="243">
        <v>345</v>
      </c>
      <c r="I253" s="244"/>
      <c r="J253" s="239"/>
      <c r="K253" s="239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178</v>
      </c>
      <c r="AU253" s="249" t="s">
        <v>84</v>
      </c>
      <c r="AV253" s="13" t="s">
        <v>84</v>
      </c>
      <c r="AW253" s="13" t="s">
        <v>33</v>
      </c>
      <c r="AX253" s="13" t="s">
        <v>76</v>
      </c>
      <c r="AY253" s="249" t="s">
        <v>170</v>
      </c>
    </row>
    <row r="254" s="2" customFormat="1" ht="16.5" customHeight="1">
      <c r="A254" s="37"/>
      <c r="B254" s="38"/>
      <c r="C254" s="250" t="s">
        <v>419</v>
      </c>
      <c r="D254" s="250" t="s">
        <v>239</v>
      </c>
      <c r="E254" s="251" t="s">
        <v>1642</v>
      </c>
      <c r="F254" s="252" t="s">
        <v>1643</v>
      </c>
      <c r="G254" s="253" t="s">
        <v>195</v>
      </c>
      <c r="H254" s="254">
        <v>348.44999999999999</v>
      </c>
      <c r="I254" s="255"/>
      <c r="J254" s="256">
        <f>ROUND(I254*H254,2)</f>
        <v>0</v>
      </c>
      <c r="K254" s="252" t="s">
        <v>1</v>
      </c>
      <c r="L254" s="257"/>
      <c r="M254" s="258" t="s">
        <v>1</v>
      </c>
      <c r="N254" s="259" t="s">
        <v>41</v>
      </c>
      <c r="O254" s="90"/>
      <c r="P254" s="234">
        <f>O254*H254</f>
        <v>0</v>
      </c>
      <c r="Q254" s="234">
        <v>0.50039999999999996</v>
      </c>
      <c r="R254" s="234">
        <f>Q254*H254</f>
        <v>174.36437999999998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205</v>
      </c>
      <c r="AT254" s="236" t="s">
        <v>239</v>
      </c>
      <c r="AU254" s="236" t="s">
        <v>84</v>
      </c>
      <c r="AY254" s="16" t="s">
        <v>170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80</v>
      </c>
      <c r="BK254" s="237">
        <f>ROUND(I254*H254,2)</f>
        <v>0</v>
      </c>
      <c r="BL254" s="16" t="s">
        <v>125</v>
      </c>
      <c r="BM254" s="236" t="s">
        <v>1644</v>
      </c>
    </row>
    <row r="255" s="2" customFormat="1">
      <c r="A255" s="37"/>
      <c r="B255" s="38"/>
      <c r="C255" s="39"/>
      <c r="D255" s="240" t="s">
        <v>249</v>
      </c>
      <c r="E255" s="39"/>
      <c r="F255" s="260" t="s">
        <v>1645</v>
      </c>
      <c r="G255" s="39"/>
      <c r="H255" s="39"/>
      <c r="I255" s="261"/>
      <c r="J255" s="39"/>
      <c r="K255" s="39"/>
      <c r="L255" s="43"/>
      <c r="M255" s="262"/>
      <c r="N255" s="263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249</v>
      </c>
      <c r="AU255" s="16" t="s">
        <v>84</v>
      </c>
    </row>
    <row r="256" s="13" customFormat="1">
      <c r="A256" s="13"/>
      <c r="B256" s="238"/>
      <c r="C256" s="239"/>
      <c r="D256" s="240" t="s">
        <v>178</v>
      </c>
      <c r="E256" s="239"/>
      <c r="F256" s="242" t="s">
        <v>1844</v>
      </c>
      <c r="G256" s="239"/>
      <c r="H256" s="243">
        <v>348.44999999999999</v>
      </c>
      <c r="I256" s="244"/>
      <c r="J256" s="239"/>
      <c r="K256" s="239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178</v>
      </c>
      <c r="AU256" s="249" t="s">
        <v>84</v>
      </c>
      <c r="AV256" s="13" t="s">
        <v>84</v>
      </c>
      <c r="AW256" s="13" t="s">
        <v>4</v>
      </c>
      <c r="AX256" s="13" t="s">
        <v>80</v>
      </c>
      <c r="AY256" s="249" t="s">
        <v>170</v>
      </c>
    </row>
    <row r="257" s="2" customFormat="1" ht="16.5" customHeight="1">
      <c r="A257" s="37"/>
      <c r="B257" s="38"/>
      <c r="C257" s="225" t="s">
        <v>424</v>
      </c>
      <c r="D257" s="225" t="s">
        <v>172</v>
      </c>
      <c r="E257" s="226" t="s">
        <v>1845</v>
      </c>
      <c r="F257" s="227" t="s">
        <v>1846</v>
      </c>
      <c r="G257" s="228" t="s">
        <v>247</v>
      </c>
      <c r="H257" s="229">
        <v>1</v>
      </c>
      <c r="I257" s="230"/>
      <c r="J257" s="231">
        <f>ROUND(I257*H257,2)</f>
        <v>0</v>
      </c>
      <c r="K257" s="227" t="s">
        <v>1</v>
      </c>
      <c r="L257" s="43"/>
      <c r="M257" s="232" t="s">
        <v>1</v>
      </c>
      <c r="N257" s="233" t="s">
        <v>41</v>
      </c>
      <c r="O257" s="90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125</v>
      </c>
      <c r="AT257" s="236" t="s">
        <v>172</v>
      </c>
      <c r="AU257" s="236" t="s">
        <v>84</v>
      </c>
      <c r="AY257" s="16" t="s">
        <v>170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80</v>
      </c>
      <c r="BK257" s="237">
        <f>ROUND(I257*H257,2)</f>
        <v>0</v>
      </c>
      <c r="BL257" s="16" t="s">
        <v>125</v>
      </c>
      <c r="BM257" s="236" t="s">
        <v>1847</v>
      </c>
    </row>
    <row r="258" s="2" customFormat="1" ht="24.15" customHeight="1">
      <c r="A258" s="37"/>
      <c r="B258" s="38"/>
      <c r="C258" s="225" t="s">
        <v>428</v>
      </c>
      <c r="D258" s="225" t="s">
        <v>172</v>
      </c>
      <c r="E258" s="226" t="s">
        <v>1650</v>
      </c>
      <c r="F258" s="227" t="s">
        <v>1651</v>
      </c>
      <c r="G258" s="228" t="s">
        <v>195</v>
      </c>
      <c r="H258" s="229">
        <v>868</v>
      </c>
      <c r="I258" s="230"/>
      <c r="J258" s="231">
        <f>ROUND(I258*H258,2)</f>
        <v>0</v>
      </c>
      <c r="K258" s="227" t="s">
        <v>1</v>
      </c>
      <c r="L258" s="43"/>
      <c r="M258" s="232" t="s">
        <v>1</v>
      </c>
      <c r="N258" s="233" t="s">
        <v>41</v>
      </c>
      <c r="O258" s="90"/>
      <c r="P258" s="234">
        <f>O258*H258</f>
        <v>0</v>
      </c>
      <c r="Q258" s="234">
        <v>0.16700000000000001</v>
      </c>
      <c r="R258" s="234">
        <f>Q258*H258</f>
        <v>144.95600000000002</v>
      </c>
      <c r="S258" s="234">
        <v>0</v>
      </c>
      <c r="T258" s="23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6" t="s">
        <v>125</v>
      </c>
      <c r="AT258" s="236" t="s">
        <v>172</v>
      </c>
      <c r="AU258" s="236" t="s">
        <v>84</v>
      </c>
      <c r="AY258" s="16" t="s">
        <v>170</v>
      </c>
      <c r="BE258" s="237">
        <f>IF(N258="základní",J258,0)</f>
        <v>0</v>
      </c>
      <c r="BF258" s="237">
        <f>IF(N258="snížená",J258,0)</f>
        <v>0</v>
      </c>
      <c r="BG258" s="237">
        <f>IF(N258="zákl. přenesená",J258,0)</f>
        <v>0</v>
      </c>
      <c r="BH258" s="237">
        <f>IF(N258="sníž. přenesená",J258,0)</f>
        <v>0</v>
      </c>
      <c r="BI258" s="237">
        <f>IF(N258="nulová",J258,0)</f>
        <v>0</v>
      </c>
      <c r="BJ258" s="16" t="s">
        <v>80</v>
      </c>
      <c r="BK258" s="237">
        <f>ROUND(I258*H258,2)</f>
        <v>0</v>
      </c>
      <c r="BL258" s="16" t="s">
        <v>125</v>
      </c>
      <c r="BM258" s="236" t="s">
        <v>1848</v>
      </c>
    </row>
    <row r="259" s="2" customFormat="1">
      <c r="A259" s="37"/>
      <c r="B259" s="38"/>
      <c r="C259" s="39"/>
      <c r="D259" s="240" t="s">
        <v>249</v>
      </c>
      <c r="E259" s="39"/>
      <c r="F259" s="260" t="s">
        <v>1653</v>
      </c>
      <c r="G259" s="39"/>
      <c r="H259" s="39"/>
      <c r="I259" s="261"/>
      <c r="J259" s="39"/>
      <c r="K259" s="39"/>
      <c r="L259" s="43"/>
      <c r="M259" s="262"/>
      <c r="N259" s="263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249</v>
      </c>
      <c r="AU259" s="16" t="s">
        <v>84</v>
      </c>
    </row>
    <row r="260" s="14" customFormat="1">
      <c r="A260" s="14"/>
      <c r="B260" s="272"/>
      <c r="C260" s="273"/>
      <c r="D260" s="240" t="s">
        <v>178</v>
      </c>
      <c r="E260" s="274" t="s">
        <v>1</v>
      </c>
      <c r="F260" s="275" t="s">
        <v>1654</v>
      </c>
      <c r="G260" s="273"/>
      <c r="H260" s="274" t="s">
        <v>1</v>
      </c>
      <c r="I260" s="276"/>
      <c r="J260" s="273"/>
      <c r="K260" s="273"/>
      <c r="L260" s="277"/>
      <c r="M260" s="278"/>
      <c r="N260" s="279"/>
      <c r="O260" s="279"/>
      <c r="P260" s="279"/>
      <c r="Q260" s="279"/>
      <c r="R260" s="279"/>
      <c r="S260" s="279"/>
      <c r="T260" s="28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1" t="s">
        <v>178</v>
      </c>
      <c r="AU260" s="281" t="s">
        <v>84</v>
      </c>
      <c r="AV260" s="14" t="s">
        <v>80</v>
      </c>
      <c r="AW260" s="14" t="s">
        <v>33</v>
      </c>
      <c r="AX260" s="14" t="s">
        <v>76</v>
      </c>
      <c r="AY260" s="281" t="s">
        <v>170</v>
      </c>
    </row>
    <row r="261" s="13" customFormat="1">
      <c r="A261" s="13"/>
      <c r="B261" s="238"/>
      <c r="C261" s="239"/>
      <c r="D261" s="240" t="s">
        <v>178</v>
      </c>
      <c r="E261" s="241" t="s">
        <v>1</v>
      </c>
      <c r="F261" s="242" t="s">
        <v>1817</v>
      </c>
      <c r="G261" s="239"/>
      <c r="H261" s="243">
        <v>840</v>
      </c>
      <c r="I261" s="244"/>
      <c r="J261" s="239"/>
      <c r="K261" s="239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178</v>
      </c>
      <c r="AU261" s="249" t="s">
        <v>84</v>
      </c>
      <c r="AV261" s="13" t="s">
        <v>84</v>
      </c>
      <c r="AW261" s="13" t="s">
        <v>33</v>
      </c>
      <c r="AX261" s="13" t="s">
        <v>76</v>
      </c>
      <c r="AY261" s="249" t="s">
        <v>170</v>
      </c>
    </row>
    <row r="262" s="13" customFormat="1">
      <c r="A262" s="13"/>
      <c r="B262" s="238"/>
      <c r="C262" s="239"/>
      <c r="D262" s="240" t="s">
        <v>178</v>
      </c>
      <c r="E262" s="241" t="s">
        <v>1</v>
      </c>
      <c r="F262" s="242" t="s">
        <v>1849</v>
      </c>
      <c r="G262" s="239"/>
      <c r="H262" s="243">
        <v>28</v>
      </c>
      <c r="I262" s="244"/>
      <c r="J262" s="239"/>
      <c r="K262" s="239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178</v>
      </c>
      <c r="AU262" s="249" t="s">
        <v>84</v>
      </c>
      <c r="AV262" s="13" t="s">
        <v>84</v>
      </c>
      <c r="AW262" s="13" t="s">
        <v>33</v>
      </c>
      <c r="AX262" s="13" t="s">
        <v>76</v>
      </c>
      <c r="AY262" s="249" t="s">
        <v>170</v>
      </c>
    </row>
    <row r="263" s="2" customFormat="1" ht="16.5" customHeight="1">
      <c r="A263" s="37"/>
      <c r="B263" s="38"/>
      <c r="C263" s="250" t="s">
        <v>432</v>
      </c>
      <c r="D263" s="250" t="s">
        <v>239</v>
      </c>
      <c r="E263" s="251" t="s">
        <v>1660</v>
      </c>
      <c r="F263" s="252" t="s">
        <v>1661</v>
      </c>
      <c r="G263" s="253" t="s">
        <v>195</v>
      </c>
      <c r="H263" s="254">
        <v>885.36000000000001</v>
      </c>
      <c r="I263" s="255"/>
      <c r="J263" s="256">
        <f>ROUND(I263*H263,2)</f>
        <v>0</v>
      </c>
      <c r="K263" s="252" t="s">
        <v>1</v>
      </c>
      <c r="L263" s="257"/>
      <c r="M263" s="258" t="s">
        <v>1</v>
      </c>
      <c r="N263" s="259" t="s">
        <v>41</v>
      </c>
      <c r="O263" s="90"/>
      <c r="P263" s="234">
        <f>O263*H263</f>
        <v>0</v>
      </c>
      <c r="Q263" s="234">
        <v>0.222</v>
      </c>
      <c r="R263" s="234">
        <f>Q263*H263</f>
        <v>196.54992000000001</v>
      </c>
      <c r="S263" s="234">
        <v>0</v>
      </c>
      <c r="T263" s="23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6" t="s">
        <v>205</v>
      </c>
      <c r="AT263" s="236" t="s">
        <v>239</v>
      </c>
      <c r="AU263" s="236" t="s">
        <v>84</v>
      </c>
      <c r="AY263" s="16" t="s">
        <v>170</v>
      </c>
      <c r="BE263" s="237">
        <f>IF(N263="základní",J263,0)</f>
        <v>0</v>
      </c>
      <c r="BF263" s="237">
        <f>IF(N263="snížená",J263,0)</f>
        <v>0</v>
      </c>
      <c r="BG263" s="237">
        <f>IF(N263="zákl. přenesená",J263,0)</f>
        <v>0</v>
      </c>
      <c r="BH263" s="237">
        <f>IF(N263="sníž. přenesená",J263,0)</f>
        <v>0</v>
      </c>
      <c r="BI263" s="237">
        <f>IF(N263="nulová",J263,0)</f>
        <v>0</v>
      </c>
      <c r="BJ263" s="16" t="s">
        <v>80</v>
      </c>
      <c r="BK263" s="237">
        <f>ROUND(I263*H263,2)</f>
        <v>0</v>
      </c>
      <c r="BL263" s="16" t="s">
        <v>125</v>
      </c>
      <c r="BM263" s="236" t="s">
        <v>1850</v>
      </c>
    </row>
    <row r="264" s="2" customFormat="1">
      <c r="A264" s="37"/>
      <c r="B264" s="38"/>
      <c r="C264" s="39"/>
      <c r="D264" s="240" t="s">
        <v>249</v>
      </c>
      <c r="E264" s="39"/>
      <c r="F264" s="260" t="s">
        <v>1645</v>
      </c>
      <c r="G264" s="39"/>
      <c r="H264" s="39"/>
      <c r="I264" s="261"/>
      <c r="J264" s="39"/>
      <c r="K264" s="39"/>
      <c r="L264" s="43"/>
      <c r="M264" s="262"/>
      <c r="N264" s="263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249</v>
      </c>
      <c r="AU264" s="16" t="s">
        <v>84</v>
      </c>
    </row>
    <row r="265" s="13" customFormat="1">
      <c r="A265" s="13"/>
      <c r="B265" s="238"/>
      <c r="C265" s="239"/>
      <c r="D265" s="240" t="s">
        <v>178</v>
      </c>
      <c r="E265" s="239"/>
      <c r="F265" s="242" t="s">
        <v>1851</v>
      </c>
      <c r="G265" s="239"/>
      <c r="H265" s="243">
        <v>885.36000000000001</v>
      </c>
      <c r="I265" s="244"/>
      <c r="J265" s="239"/>
      <c r="K265" s="239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178</v>
      </c>
      <c r="AU265" s="249" t="s">
        <v>84</v>
      </c>
      <c r="AV265" s="13" t="s">
        <v>84</v>
      </c>
      <c r="AW265" s="13" t="s">
        <v>4</v>
      </c>
      <c r="AX265" s="13" t="s">
        <v>80</v>
      </c>
      <c r="AY265" s="249" t="s">
        <v>170</v>
      </c>
    </row>
    <row r="266" s="2" customFormat="1" ht="24.15" customHeight="1">
      <c r="A266" s="37"/>
      <c r="B266" s="38"/>
      <c r="C266" s="225" t="s">
        <v>436</v>
      </c>
      <c r="D266" s="225" t="s">
        <v>172</v>
      </c>
      <c r="E266" s="226" t="s">
        <v>1852</v>
      </c>
      <c r="F266" s="227" t="s">
        <v>1651</v>
      </c>
      <c r="G266" s="228" t="s">
        <v>195</v>
      </c>
      <c r="H266" s="229">
        <v>215</v>
      </c>
      <c r="I266" s="230"/>
      <c r="J266" s="231">
        <f>ROUND(I266*H266,2)</f>
        <v>0</v>
      </c>
      <c r="K266" s="227" t="s">
        <v>1</v>
      </c>
      <c r="L266" s="43"/>
      <c r="M266" s="232" t="s">
        <v>1</v>
      </c>
      <c r="N266" s="233" t="s">
        <v>41</v>
      </c>
      <c r="O266" s="90"/>
      <c r="P266" s="234">
        <f>O266*H266</f>
        <v>0</v>
      </c>
      <c r="Q266" s="234">
        <v>0.16700000000000001</v>
      </c>
      <c r="R266" s="234">
        <f>Q266*H266</f>
        <v>35.905000000000001</v>
      </c>
      <c r="S266" s="234">
        <v>0</v>
      </c>
      <c r="T266" s="23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6" t="s">
        <v>125</v>
      </c>
      <c r="AT266" s="236" t="s">
        <v>172</v>
      </c>
      <c r="AU266" s="236" t="s">
        <v>84</v>
      </c>
      <c r="AY266" s="16" t="s">
        <v>170</v>
      </c>
      <c r="BE266" s="237">
        <f>IF(N266="základní",J266,0)</f>
        <v>0</v>
      </c>
      <c r="BF266" s="237">
        <f>IF(N266="snížená",J266,0)</f>
        <v>0</v>
      </c>
      <c r="BG266" s="237">
        <f>IF(N266="zákl. přenesená",J266,0)</f>
        <v>0</v>
      </c>
      <c r="BH266" s="237">
        <f>IF(N266="sníž. přenesená",J266,0)</f>
        <v>0</v>
      </c>
      <c r="BI266" s="237">
        <f>IF(N266="nulová",J266,0)</f>
        <v>0</v>
      </c>
      <c r="BJ266" s="16" t="s">
        <v>80</v>
      </c>
      <c r="BK266" s="237">
        <f>ROUND(I266*H266,2)</f>
        <v>0</v>
      </c>
      <c r="BL266" s="16" t="s">
        <v>125</v>
      </c>
      <c r="BM266" s="236" t="s">
        <v>1853</v>
      </c>
    </row>
    <row r="267" s="2" customFormat="1">
      <c r="A267" s="37"/>
      <c r="B267" s="38"/>
      <c r="C267" s="39"/>
      <c r="D267" s="240" t="s">
        <v>249</v>
      </c>
      <c r="E267" s="39"/>
      <c r="F267" s="260" t="s">
        <v>1854</v>
      </c>
      <c r="G267" s="39"/>
      <c r="H267" s="39"/>
      <c r="I267" s="261"/>
      <c r="J267" s="39"/>
      <c r="K267" s="39"/>
      <c r="L267" s="43"/>
      <c r="M267" s="262"/>
      <c r="N267" s="263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249</v>
      </c>
      <c r="AU267" s="16" t="s">
        <v>84</v>
      </c>
    </row>
    <row r="268" s="2" customFormat="1" ht="16.5" customHeight="1">
      <c r="A268" s="37"/>
      <c r="B268" s="38"/>
      <c r="C268" s="250" t="s">
        <v>440</v>
      </c>
      <c r="D268" s="250" t="s">
        <v>239</v>
      </c>
      <c r="E268" s="251" t="s">
        <v>1855</v>
      </c>
      <c r="F268" s="252" t="s">
        <v>1856</v>
      </c>
      <c r="G268" s="253" t="s">
        <v>195</v>
      </c>
      <c r="H268" s="254">
        <v>219.30000000000001</v>
      </c>
      <c r="I268" s="255"/>
      <c r="J268" s="256">
        <f>ROUND(I268*H268,2)</f>
        <v>0</v>
      </c>
      <c r="K268" s="252" t="s">
        <v>1</v>
      </c>
      <c r="L268" s="257"/>
      <c r="M268" s="258" t="s">
        <v>1</v>
      </c>
      <c r="N268" s="259" t="s">
        <v>41</v>
      </c>
      <c r="O268" s="90"/>
      <c r="P268" s="234">
        <f>O268*H268</f>
        <v>0</v>
      </c>
      <c r="Q268" s="234">
        <v>0.11799999999999999</v>
      </c>
      <c r="R268" s="234">
        <f>Q268*H268</f>
        <v>25.877400000000002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205</v>
      </c>
      <c r="AT268" s="236" t="s">
        <v>239</v>
      </c>
      <c r="AU268" s="236" t="s">
        <v>84</v>
      </c>
      <c r="AY268" s="16" t="s">
        <v>170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80</v>
      </c>
      <c r="BK268" s="237">
        <f>ROUND(I268*H268,2)</f>
        <v>0</v>
      </c>
      <c r="BL268" s="16" t="s">
        <v>125</v>
      </c>
      <c r="BM268" s="236" t="s">
        <v>1857</v>
      </c>
    </row>
    <row r="269" s="13" customFormat="1">
      <c r="A269" s="13"/>
      <c r="B269" s="238"/>
      <c r="C269" s="239"/>
      <c r="D269" s="240" t="s">
        <v>178</v>
      </c>
      <c r="E269" s="239"/>
      <c r="F269" s="242" t="s">
        <v>1858</v>
      </c>
      <c r="G269" s="239"/>
      <c r="H269" s="243">
        <v>219.30000000000001</v>
      </c>
      <c r="I269" s="244"/>
      <c r="J269" s="239"/>
      <c r="K269" s="239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178</v>
      </c>
      <c r="AU269" s="249" t="s">
        <v>84</v>
      </c>
      <c r="AV269" s="13" t="s">
        <v>84</v>
      </c>
      <c r="AW269" s="13" t="s">
        <v>4</v>
      </c>
      <c r="AX269" s="13" t="s">
        <v>80</v>
      </c>
      <c r="AY269" s="249" t="s">
        <v>170</v>
      </c>
    </row>
    <row r="270" s="2" customFormat="1" ht="24.15" customHeight="1">
      <c r="A270" s="37"/>
      <c r="B270" s="38"/>
      <c r="C270" s="225" t="s">
        <v>444</v>
      </c>
      <c r="D270" s="225" t="s">
        <v>172</v>
      </c>
      <c r="E270" s="226" t="s">
        <v>1647</v>
      </c>
      <c r="F270" s="227" t="s">
        <v>1648</v>
      </c>
      <c r="G270" s="228" t="s">
        <v>247</v>
      </c>
      <c r="H270" s="229">
        <v>1</v>
      </c>
      <c r="I270" s="230"/>
      <c r="J270" s="231">
        <f>ROUND(I270*H270,2)</f>
        <v>0</v>
      </c>
      <c r="K270" s="227" t="s">
        <v>1</v>
      </c>
      <c r="L270" s="43"/>
      <c r="M270" s="232" t="s">
        <v>1</v>
      </c>
      <c r="N270" s="233" t="s">
        <v>41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125</v>
      </c>
      <c r="AT270" s="236" t="s">
        <v>172</v>
      </c>
      <c r="AU270" s="236" t="s">
        <v>84</v>
      </c>
      <c r="AY270" s="16" t="s">
        <v>170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80</v>
      </c>
      <c r="BK270" s="237">
        <f>ROUND(I270*H270,2)</f>
        <v>0</v>
      </c>
      <c r="BL270" s="16" t="s">
        <v>125</v>
      </c>
      <c r="BM270" s="236" t="s">
        <v>1859</v>
      </c>
    </row>
    <row r="271" s="2" customFormat="1" ht="24.15" customHeight="1">
      <c r="A271" s="37"/>
      <c r="B271" s="38"/>
      <c r="C271" s="225" t="s">
        <v>448</v>
      </c>
      <c r="D271" s="225" t="s">
        <v>172</v>
      </c>
      <c r="E271" s="226" t="s">
        <v>1384</v>
      </c>
      <c r="F271" s="227" t="s">
        <v>1385</v>
      </c>
      <c r="G271" s="228" t="s">
        <v>195</v>
      </c>
      <c r="H271" s="229">
        <v>13</v>
      </c>
      <c r="I271" s="230"/>
      <c r="J271" s="231">
        <f>ROUND(I271*H271,2)</f>
        <v>0</v>
      </c>
      <c r="K271" s="227" t="s">
        <v>176</v>
      </c>
      <c r="L271" s="43"/>
      <c r="M271" s="232" t="s">
        <v>1</v>
      </c>
      <c r="N271" s="233" t="s">
        <v>41</v>
      </c>
      <c r="O271" s="90"/>
      <c r="P271" s="234">
        <f>O271*H271</f>
        <v>0</v>
      </c>
      <c r="Q271" s="234">
        <v>0.089219999999999994</v>
      </c>
      <c r="R271" s="234">
        <f>Q271*H271</f>
        <v>1.1598599999999999</v>
      </c>
      <c r="S271" s="234">
        <v>0</v>
      </c>
      <c r="T271" s="23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6" t="s">
        <v>125</v>
      </c>
      <c r="AT271" s="236" t="s">
        <v>172</v>
      </c>
      <c r="AU271" s="236" t="s">
        <v>84</v>
      </c>
      <c r="AY271" s="16" t="s">
        <v>170</v>
      </c>
      <c r="BE271" s="237">
        <f>IF(N271="základní",J271,0)</f>
        <v>0</v>
      </c>
      <c r="BF271" s="237">
        <f>IF(N271="snížená",J271,0)</f>
        <v>0</v>
      </c>
      <c r="BG271" s="237">
        <f>IF(N271="zákl. přenesená",J271,0)</f>
        <v>0</v>
      </c>
      <c r="BH271" s="237">
        <f>IF(N271="sníž. přenesená",J271,0)</f>
        <v>0</v>
      </c>
      <c r="BI271" s="237">
        <f>IF(N271="nulová",J271,0)</f>
        <v>0</v>
      </c>
      <c r="BJ271" s="16" t="s">
        <v>80</v>
      </c>
      <c r="BK271" s="237">
        <f>ROUND(I271*H271,2)</f>
        <v>0</v>
      </c>
      <c r="BL271" s="16" t="s">
        <v>125</v>
      </c>
      <c r="BM271" s="236" t="s">
        <v>1860</v>
      </c>
    </row>
    <row r="272" s="2" customFormat="1" ht="21.75" customHeight="1">
      <c r="A272" s="37"/>
      <c r="B272" s="38"/>
      <c r="C272" s="250" t="s">
        <v>452</v>
      </c>
      <c r="D272" s="250" t="s">
        <v>239</v>
      </c>
      <c r="E272" s="251" t="s">
        <v>1861</v>
      </c>
      <c r="F272" s="252" t="s">
        <v>1862</v>
      </c>
      <c r="G272" s="253" t="s">
        <v>195</v>
      </c>
      <c r="H272" s="254">
        <v>13.390000000000001</v>
      </c>
      <c r="I272" s="255"/>
      <c r="J272" s="256">
        <f>ROUND(I272*H272,2)</f>
        <v>0</v>
      </c>
      <c r="K272" s="252" t="s">
        <v>176</v>
      </c>
      <c r="L272" s="257"/>
      <c r="M272" s="258" t="s">
        <v>1</v>
      </c>
      <c r="N272" s="259" t="s">
        <v>41</v>
      </c>
      <c r="O272" s="90"/>
      <c r="P272" s="234">
        <f>O272*H272</f>
        <v>0</v>
      </c>
      <c r="Q272" s="234">
        <v>0.13100000000000001</v>
      </c>
      <c r="R272" s="234">
        <f>Q272*H272</f>
        <v>1.7540900000000002</v>
      </c>
      <c r="S272" s="234">
        <v>0</v>
      </c>
      <c r="T272" s="23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6" t="s">
        <v>205</v>
      </c>
      <c r="AT272" s="236" t="s">
        <v>239</v>
      </c>
      <c r="AU272" s="236" t="s">
        <v>84</v>
      </c>
      <c r="AY272" s="16" t="s">
        <v>170</v>
      </c>
      <c r="BE272" s="237">
        <f>IF(N272="základní",J272,0)</f>
        <v>0</v>
      </c>
      <c r="BF272" s="237">
        <f>IF(N272="snížená",J272,0)</f>
        <v>0</v>
      </c>
      <c r="BG272" s="237">
        <f>IF(N272="zákl. přenesená",J272,0)</f>
        <v>0</v>
      </c>
      <c r="BH272" s="237">
        <f>IF(N272="sníž. přenesená",J272,0)</f>
        <v>0</v>
      </c>
      <c r="BI272" s="237">
        <f>IF(N272="nulová",J272,0)</f>
        <v>0</v>
      </c>
      <c r="BJ272" s="16" t="s">
        <v>80</v>
      </c>
      <c r="BK272" s="237">
        <f>ROUND(I272*H272,2)</f>
        <v>0</v>
      </c>
      <c r="BL272" s="16" t="s">
        <v>125</v>
      </c>
      <c r="BM272" s="236" t="s">
        <v>1863</v>
      </c>
    </row>
    <row r="273" s="13" customFormat="1">
      <c r="A273" s="13"/>
      <c r="B273" s="238"/>
      <c r="C273" s="239"/>
      <c r="D273" s="240" t="s">
        <v>178</v>
      </c>
      <c r="E273" s="239"/>
      <c r="F273" s="242" t="s">
        <v>1864</v>
      </c>
      <c r="G273" s="239"/>
      <c r="H273" s="243">
        <v>13.390000000000001</v>
      </c>
      <c r="I273" s="244"/>
      <c r="J273" s="239"/>
      <c r="K273" s="239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178</v>
      </c>
      <c r="AU273" s="249" t="s">
        <v>84</v>
      </c>
      <c r="AV273" s="13" t="s">
        <v>84</v>
      </c>
      <c r="AW273" s="13" t="s">
        <v>4</v>
      </c>
      <c r="AX273" s="13" t="s">
        <v>80</v>
      </c>
      <c r="AY273" s="249" t="s">
        <v>170</v>
      </c>
    </row>
    <row r="274" s="2" customFormat="1" ht="33" customHeight="1">
      <c r="A274" s="37"/>
      <c r="B274" s="38"/>
      <c r="C274" s="225" t="s">
        <v>456</v>
      </c>
      <c r="D274" s="225" t="s">
        <v>172</v>
      </c>
      <c r="E274" s="226" t="s">
        <v>1865</v>
      </c>
      <c r="F274" s="227" t="s">
        <v>1866</v>
      </c>
      <c r="G274" s="228" t="s">
        <v>195</v>
      </c>
      <c r="H274" s="229">
        <v>90</v>
      </c>
      <c r="I274" s="230"/>
      <c r="J274" s="231">
        <f>ROUND(I274*H274,2)</f>
        <v>0</v>
      </c>
      <c r="K274" s="227" t="s">
        <v>176</v>
      </c>
      <c r="L274" s="43"/>
      <c r="M274" s="232" t="s">
        <v>1</v>
      </c>
      <c r="N274" s="233" t="s">
        <v>41</v>
      </c>
      <c r="O274" s="90"/>
      <c r="P274" s="234">
        <f>O274*H274</f>
        <v>0</v>
      </c>
      <c r="Q274" s="234">
        <v>0.090620000000000006</v>
      </c>
      <c r="R274" s="234">
        <f>Q274*H274</f>
        <v>8.155800000000001</v>
      </c>
      <c r="S274" s="234">
        <v>0</v>
      </c>
      <c r="T274" s="23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6" t="s">
        <v>125</v>
      </c>
      <c r="AT274" s="236" t="s">
        <v>172</v>
      </c>
      <c r="AU274" s="236" t="s">
        <v>84</v>
      </c>
      <c r="AY274" s="16" t="s">
        <v>170</v>
      </c>
      <c r="BE274" s="237">
        <f>IF(N274="základní",J274,0)</f>
        <v>0</v>
      </c>
      <c r="BF274" s="237">
        <f>IF(N274="snížená",J274,0)</f>
        <v>0</v>
      </c>
      <c r="BG274" s="237">
        <f>IF(N274="zákl. přenesená",J274,0)</f>
        <v>0</v>
      </c>
      <c r="BH274" s="237">
        <f>IF(N274="sníž. přenesená",J274,0)</f>
        <v>0</v>
      </c>
      <c r="BI274" s="237">
        <f>IF(N274="nulová",J274,0)</f>
        <v>0</v>
      </c>
      <c r="BJ274" s="16" t="s">
        <v>80</v>
      </c>
      <c r="BK274" s="237">
        <f>ROUND(I274*H274,2)</f>
        <v>0</v>
      </c>
      <c r="BL274" s="16" t="s">
        <v>125</v>
      </c>
      <c r="BM274" s="236" t="s">
        <v>1867</v>
      </c>
    </row>
    <row r="275" s="2" customFormat="1" ht="21.75" customHeight="1">
      <c r="A275" s="37"/>
      <c r="B275" s="38"/>
      <c r="C275" s="250" t="s">
        <v>460</v>
      </c>
      <c r="D275" s="250" t="s">
        <v>239</v>
      </c>
      <c r="E275" s="251" t="s">
        <v>1868</v>
      </c>
      <c r="F275" s="252" t="s">
        <v>1869</v>
      </c>
      <c r="G275" s="253" t="s">
        <v>195</v>
      </c>
      <c r="H275" s="254">
        <v>92.700000000000003</v>
      </c>
      <c r="I275" s="255"/>
      <c r="J275" s="256">
        <f>ROUND(I275*H275,2)</f>
        <v>0</v>
      </c>
      <c r="K275" s="252" t="s">
        <v>176</v>
      </c>
      <c r="L275" s="257"/>
      <c r="M275" s="258" t="s">
        <v>1</v>
      </c>
      <c r="N275" s="259" t="s">
        <v>41</v>
      </c>
      <c r="O275" s="90"/>
      <c r="P275" s="234">
        <f>O275*H275</f>
        <v>0</v>
      </c>
      <c r="Q275" s="234">
        <v>0.17599999999999999</v>
      </c>
      <c r="R275" s="234">
        <f>Q275*H275</f>
        <v>16.315200000000001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205</v>
      </c>
      <c r="AT275" s="236" t="s">
        <v>239</v>
      </c>
      <c r="AU275" s="236" t="s">
        <v>84</v>
      </c>
      <c r="AY275" s="16" t="s">
        <v>170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80</v>
      </c>
      <c r="BK275" s="237">
        <f>ROUND(I275*H275,2)</f>
        <v>0</v>
      </c>
      <c r="BL275" s="16" t="s">
        <v>125</v>
      </c>
      <c r="BM275" s="236" t="s">
        <v>1870</v>
      </c>
    </row>
    <row r="276" s="13" customFormat="1">
      <c r="A276" s="13"/>
      <c r="B276" s="238"/>
      <c r="C276" s="239"/>
      <c r="D276" s="240" t="s">
        <v>178</v>
      </c>
      <c r="E276" s="239"/>
      <c r="F276" s="242" t="s">
        <v>1871</v>
      </c>
      <c r="G276" s="239"/>
      <c r="H276" s="243">
        <v>92.700000000000003</v>
      </c>
      <c r="I276" s="244"/>
      <c r="J276" s="239"/>
      <c r="K276" s="239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178</v>
      </c>
      <c r="AU276" s="249" t="s">
        <v>84</v>
      </c>
      <c r="AV276" s="13" t="s">
        <v>84</v>
      </c>
      <c r="AW276" s="13" t="s">
        <v>4</v>
      </c>
      <c r="AX276" s="13" t="s">
        <v>80</v>
      </c>
      <c r="AY276" s="249" t="s">
        <v>170</v>
      </c>
    </row>
    <row r="277" s="2" customFormat="1" ht="24.15" customHeight="1">
      <c r="A277" s="37"/>
      <c r="B277" s="38"/>
      <c r="C277" s="225" t="s">
        <v>464</v>
      </c>
      <c r="D277" s="225" t="s">
        <v>172</v>
      </c>
      <c r="E277" s="226" t="s">
        <v>1872</v>
      </c>
      <c r="F277" s="227" t="s">
        <v>1873</v>
      </c>
      <c r="G277" s="228" t="s">
        <v>195</v>
      </c>
      <c r="H277" s="229">
        <v>22</v>
      </c>
      <c r="I277" s="230"/>
      <c r="J277" s="231">
        <f>ROUND(I277*H277,2)</f>
        <v>0</v>
      </c>
      <c r="K277" s="227" t="s">
        <v>176</v>
      </c>
      <c r="L277" s="43"/>
      <c r="M277" s="232" t="s">
        <v>1</v>
      </c>
      <c r="N277" s="233" t="s">
        <v>41</v>
      </c>
      <c r="O277" s="90"/>
      <c r="P277" s="234">
        <f>O277*H277</f>
        <v>0</v>
      </c>
      <c r="Q277" s="234">
        <v>0.088800000000000004</v>
      </c>
      <c r="R277" s="234">
        <f>Q277*H277</f>
        <v>1.9536</v>
      </c>
      <c r="S277" s="234">
        <v>0</v>
      </c>
      <c r="T277" s="23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6" t="s">
        <v>125</v>
      </c>
      <c r="AT277" s="236" t="s">
        <v>172</v>
      </c>
      <c r="AU277" s="236" t="s">
        <v>84</v>
      </c>
      <c r="AY277" s="16" t="s">
        <v>170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6" t="s">
        <v>80</v>
      </c>
      <c r="BK277" s="237">
        <f>ROUND(I277*H277,2)</f>
        <v>0</v>
      </c>
      <c r="BL277" s="16" t="s">
        <v>125</v>
      </c>
      <c r="BM277" s="236" t="s">
        <v>1874</v>
      </c>
    </row>
    <row r="278" s="13" customFormat="1">
      <c r="A278" s="13"/>
      <c r="B278" s="238"/>
      <c r="C278" s="239"/>
      <c r="D278" s="240" t="s">
        <v>178</v>
      </c>
      <c r="E278" s="241" t="s">
        <v>1</v>
      </c>
      <c r="F278" s="242" t="s">
        <v>1875</v>
      </c>
      <c r="G278" s="239"/>
      <c r="H278" s="243">
        <v>22</v>
      </c>
      <c r="I278" s="244"/>
      <c r="J278" s="239"/>
      <c r="K278" s="239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178</v>
      </c>
      <c r="AU278" s="249" t="s">
        <v>84</v>
      </c>
      <c r="AV278" s="13" t="s">
        <v>84</v>
      </c>
      <c r="AW278" s="13" t="s">
        <v>33</v>
      </c>
      <c r="AX278" s="13" t="s">
        <v>76</v>
      </c>
      <c r="AY278" s="249" t="s">
        <v>170</v>
      </c>
    </row>
    <row r="279" s="2" customFormat="1" ht="21.75" customHeight="1">
      <c r="A279" s="37"/>
      <c r="B279" s="38"/>
      <c r="C279" s="250" t="s">
        <v>468</v>
      </c>
      <c r="D279" s="250" t="s">
        <v>239</v>
      </c>
      <c r="E279" s="251" t="s">
        <v>1876</v>
      </c>
      <c r="F279" s="252" t="s">
        <v>1877</v>
      </c>
      <c r="G279" s="253" t="s">
        <v>195</v>
      </c>
      <c r="H279" s="254">
        <v>22.66</v>
      </c>
      <c r="I279" s="255"/>
      <c r="J279" s="256">
        <f>ROUND(I279*H279,2)</f>
        <v>0</v>
      </c>
      <c r="K279" s="252" t="s">
        <v>176</v>
      </c>
      <c r="L279" s="257"/>
      <c r="M279" s="258" t="s">
        <v>1</v>
      </c>
      <c r="N279" s="259" t="s">
        <v>41</v>
      </c>
      <c r="O279" s="90"/>
      <c r="P279" s="234">
        <f>O279*H279</f>
        <v>0</v>
      </c>
      <c r="Q279" s="234">
        <v>0.13500000000000001</v>
      </c>
      <c r="R279" s="234">
        <f>Q279*H279</f>
        <v>3.0591000000000004</v>
      </c>
      <c r="S279" s="234">
        <v>0</v>
      </c>
      <c r="T279" s="23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6" t="s">
        <v>205</v>
      </c>
      <c r="AT279" s="236" t="s">
        <v>239</v>
      </c>
      <c r="AU279" s="236" t="s">
        <v>84</v>
      </c>
      <c r="AY279" s="16" t="s">
        <v>170</v>
      </c>
      <c r="BE279" s="237">
        <f>IF(N279="základní",J279,0)</f>
        <v>0</v>
      </c>
      <c r="BF279" s="237">
        <f>IF(N279="snížená",J279,0)</f>
        <v>0</v>
      </c>
      <c r="BG279" s="237">
        <f>IF(N279="zákl. přenesená",J279,0)</f>
        <v>0</v>
      </c>
      <c r="BH279" s="237">
        <f>IF(N279="sníž. přenesená",J279,0)</f>
        <v>0</v>
      </c>
      <c r="BI279" s="237">
        <f>IF(N279="nulová",J279,0)</f>
        <v>0</v>
      </c>
      <c r="BJ279" s="16" t="s">
        <v>80</v>
      </c>
      <c r="BK279" s="237">
        <f>ROUND(I279*H279,2)</f>
        <v>0</v>
      </c>
      <c r="BL279" s="16" t="s">
        <v>125</v>
      </c>
      <c r="BM279" s="236" t="s">
        <v>1878</v>
      </c>
    </row>
    <row r="280" s="13" customFormat="1">
      <c r="A280" s="13"/>
      <c r="B280" s="238"/>
      <c r="C280" s="239"/>
      <c r="D280" s="240" t="s">
        <v>178</v>
      </c>
      <c r="E280" s="239"/>
      <c r="F280" s="242" t="s">
        <v>1879</v>
      </c>
      <c r="G280" s="239"/>
      <c r="H280" s="243">
        <v>22.66</v>
      </c>
      <c r="I280" s="244"/>
      <c r="J280" s="239"/>
      <c r="K280" s="239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178</v>
      </c>
      <c r="AU280" s="249" t="s">
        <v>84</v>
      </c>
      <c r="AV280" s="13" t="s">
        <v>84</v>
      </c>
      <c r="AW280" s="13" t="s">
        <v>4</v>
      </c>
      <c r="AX280" s="13" t="s">
        <v>80</v>
      </c>
      <c r="AY280" s="249" t="s">
        <v>170</v>
      </c>
    </row>
    <row r="281" s="2" customFormat="1" ht="24.15" customHeight="1">
      <c r="A281" s="37"/>
      <c r="B281" s="38"/>
      <c r="C281" s="225" t="s">
        <v>472</v>
      </c>
      <c r="D281" s="225" t="s">
        <v>172</v>
      </c>
      <c r="E281" s="226" t="s">
        <v>1656</v>
      </c>
      <c r="F281" s="227" t="s">
        <v>1880</v>
      </c>
      <c r="G281" s="228" t="s">
        <v>195</v>
      </c>
      <c r="H281" s="229">
        <v>16.199999999999999</v>
      </c>
      <c r="I281" s="230"/>
      <c r="J281" s="231">
        <f>ROUND(I281*H281,2)</f>
        <v>0</v>
      </c>
      <c r="K281" s="227" t="s">
        <v>1</v>
      </c>
      <c r="L281" s="43"/>
      <c r="M281" s="232" t="s">
        <v>1</v>
      </c>
      <c r="N281" s="233" t="s">
        <v>41</v>
      </c>
      <c r="O281" s="90"/>
      <c r="P281" s="234">
        <f>O281*H281</f>
        <v>0</v>
      </c>
      <c r="Q281" s="234">
        <v>0.50077400000000005</v>
      </c>
      <c r="R281" s="234">
        <f>Q281*H281</f>
        <v>8.1125388000000012</v>
      </c>
      <c r="S281" s="234">
        <v>0</v>
      </c>
      <c r="T281" s="23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6" t="s">
        <v>125</v>
      </c>
      <c r="AT281" s="236" t="s">
        <v>172</v>
      </c>
      <c r="AU281" s="236" t="s">
        <v>84</v>
      </c>
      <c r="AY281" s="16" t="s">
        <v>170</v>
      </c>
      <c r="BE281" s="237">
        <f>IF(N281="základní",J281,0)</f>
        <v>0</v>
      </c>
      <c r="BF281" s="237">
        <f>IF(N281="snížená",J281,0)</f>
        <v>0</v>
      </c>
      <c r="BG281" s="237">
        <f>IF(N281="zákl. přenesená",J281,0)</f>
        <v>0</v>
      </c>
      <c r="BH281" s="237">
        <f>IF(N281="sníž. přenesená",J281,0)</f>
        <v>0</v>
      </c>
      <c r="BI281" s="237">
        <f>IF(N281="nulová",J281,0)</f>
        <v>0</v>
      </c>
      <c r="BJ281" s="16" t="s">
        <v>80</v>
      </c>
      <c r="BK281" s="237">
        <f>ROUND(I281*H281,2)</f>
        <v>0</v>
      </c>
      <c r="BL281" s="16" t="s">
        <v>125</v>
      </c>
      <c r="BM281" s="236" t="s">
        <v>1658</v>
      </c>
    </row>
    <row r="282" s="2" customFormat="1">
      <c r="A282" s="37"/>
      <c r="B282" s="38"/>
      <c r="C282" s="39"/>
      <c r="D282" s="240" t="s">
        <v>249</v>
      </c>
      <c r="E282" s="39"/>
      <c r="F282" s="260" t="s">
        <v>1641</v>
      </c>
      <c r="G282" s="39"/>
      <c r="H282" s="39"/>
      <c r="I282" s="261"/>
      <c r="J282" s="39"/>
      <c r="K282" s="39"/>
      <c r="L282" s="43"/>
      <c r="M282" s="262"/>
      <c r="N282" s="263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249</v>
      </c>
      <c r="AU282" s="16" t="s">
        <v>84</v>
      </c>
    </row>
    <row r="283" s="13" customFormat="1">
      <c r="A283" s="13"/>
      <c r="B283" s="238"/>
      <c r="C283" s="239"/>
      <c r="D283" s="240" t="s">
        <v>178</v>
      </c>
      <c r="E283" s="241" t="s">
        <v>1</v>
      </c>
      <c r="F283" s="242" t="s">
        <v>1881</v>
      </c>
      <c r="G283" s="239"/>
      <c r="H283" s="243">
        <v>16.199999999999999</v>
      </c>
      <c r="I283" s="244"/>
      <c r="J283" s="239"/>
      <c r="K283" s="239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178</v>
      </c>
      <c r="AU283" s="249" t="s">
        <v>84</v>
      </c>
      <c r="AV283" s="13" t="s">
        <v>84</v>
      </c>
      <c r="AW283" s="13" t="s">
        <v>33</v>
      </c>
      <c r="AX283" s="13" t="s">
        <v>76</v>
      </c>
      <c r="AY283" s="249" t="s">
        <v>170</v>
      </c>
    </row>
    <row r="284" s="2" customFormat="1" ht="16.5" customHeight="1">
      <c r="A284" s="37"/>
      <c r="B284" s="38"/>
      <c r="C284" s="250" t="s">
        <v>476</v>
      </c>
      <c r="D284" s="250" t="s">
        <v>239</v>
      </c>
      <c r="E284" s="251" t="s">
        <v>1660</v>
      </c>
      <c r="F284" s="252" t="s">
        <v>1661</v>
      </c>
      <c r="G284" s="253" t="s">
        <v>195</v>
      </c>
      <c r="H284" s="254">
        <v>16.524000000000001</v>
      </c>
      <c r="I284" s="255"/>
      <c r="J284" s="256">
        <f>ROUND(I284*H284,2)</f>
        <v>0</v>
      </c>
      <c r="K284" s="252" t="s">
        <v>1</v>
      </c>
      <c r="L284" s="257"/>
      <c r="M284" s="258" t="s">
        <v>1</v>
      </c>
      <c r="N284" s="259" t="s">
        <v>41</v>
      </c>
      <c r="O284" s="90"/>
      <c r="P284" s="234">
        <f>O284*H284</f>
        <v>0</v>
      </c>
      <c r="Q284" s="234">
        <v>0.222</v>
      </c>
      <c r="R284" s="234">
        <f>Q284*H284</f>
        <v>3.6683280000000003</v>
      </c>
      <c r="S284" s="234">
        <v>0</v>
      </c>
      <c r="T284" s="23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6" t="s">
        <v>205</v>
      </c>
      <c r="AT284" s="236" t="s">
        <v>239</v>
      </c>
      <c r="AU284" s="236" t="s">
        <v>84</v>
      </c>
      <c r="AY284" s="16" t="s">
        <v>170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6" t="s">
        <v>80</v>
      </c>
      <c r="BK284" s="237">
        <f>ROUND(I284*H284,2)</f>
        <v>0</v>
      </c>
      <c r="BL284" s="16" t="s">
        <v>125</v>
      </c>
      <c r="BM284" s="236" t="s">
        <v>1662</v>
      </c>
    </row>
    <row r="285" s="2" customFormat="1">
      <c r="A285" s="37"/>
      <c r="B285" s="38"/>
      <c r="C285" s="39"/>
      <c r="D285" s="240" t="s">
        <v>249</v>
      </c>
      <c r="E285" s="39"/>
      <c r="F285" s="260" t="s">
        <v>1645</v>
      </c>
      <c r="G285" s="39"/>
      <c r="H285" s="39"/>
      <c r="I285" s="261"/>
      <c r="J285" s="39"/>
      <c r="K285" s="39"/>
      <c r="L285" s="43"/>
      <c r="M285" s="262"/>
      <c r="N285" s="263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249</v>
      </c>
      <c r="AU285" s="16" t="s">
        <v>84</v>
      </c>
    </row>
    <row r="286" s="13" customFormat="1">
      <c r="A286" s="13"/>
      <c r="B286" s="238"/>
      <c r="C286" s="239"/>
      <c r="D286" s="240" t="s">
        <v>178</v>
      </c>
      <c r="E286" s="239"/>
      <c r="F286" s="242" t="s">
        <v>1882</v>
      </c>
      <c r="G286" s="239"/>
      <c r="H286" s="243">
        <v>16.524000000000001</v>
      </c>
      <c r="I286" s="244"/>
      <c r="J286" s="239"/>
      <c r="K286" s="239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178</v>
      </c>
      <c r="AU286" s="249" t="s">
        <v>84</v>
      </c>
      <c r="AV286" s="13" t="s">
        <v>84</v>
      </c>
      <c r="AW286" s="13" t="s">
        <v>4</v>
      </c>
      <c r="AX286" s="13" t="s">
        <v>80</v>
      </c>
      <c r="AY286" s="249" t="s">
        <v>170</v>
      </c>
    </row>
    <row r="287" s="12" customFormat="1" ht="22.8" customHeight="1">
      <c r="A287" s="12"/>
      <c r="B287" s="209"/>
      <c r="C287" s="210"/>
      <c r="D287" s="211" t="s">
        <v>75</v>
      </c>
      <c r="E287" s="223" t="s">
        <v>211</v>
      </c>
      <c r="F287" s="223" t="s">
        <v>1216</v>
      </c>
      <c r="G287" s="210"/>
      <c r="H287" s="210"/>
      <c r="I287" s="213"/>
      <c r="J287" s="224">
        <f>BK287</f>
        <v>0</v>
      </c>
      <c r="K287" s="210"/>
      <c r="L287" s="215"/>
      <c r="M287" s="216"/>
      <c r="N287" s="217"/>
      <c r="O287" s="217"/>
      <c r="P287" s="218">
        <f>SUM(P288:P335)</f>
        <v>0</v>
      </c>
      <c r="Q287" s="217"/>
      <c r="R287" s="218">
        <f>SUM(R288:R335)</f>
        <v>126.111575</v>
      </c>
      <c r="S287" s="217"/>
      <c r="T287" s="219">
        <f>SUM(T288:T335)</f>
        <v>1.865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0" t="s">
        <v>80</v>
      </c>
      <c r="AT287" s="221" t="s">
        <v>75</v>
      </c>
      <c r="AU287" s="221" t="s">
        <v>80</v>
      </c>
      <c r="AY287" s="220" t="s">
        <v>170</v>
      </c>
      <c r="BK287" s="222">
        <f>SUM(BK288:BK335)</f>
        <v>0</v>
      </c>
    </row>
    <row r="288" s="2" customFormat="1" ht="16.5" customHeight="1">
      <c r="A288" s="37"/>
      <c r="B288" s="38"/>
      <c r="C288" s="225" t="s">
        <v>480</v>
      </c>
      <c r="D288" s="225" t="s">
        <v>172</v>
      </c>
      <c r="E288" s="226" t="s">
        <v>1883</v>
      </c>
      <c r="F288" s="227" t="s">
        <v>1884</v>
      </c>
      <c r="G288" s="228" t="s">
        <v>247</v>
      </c>
      <c r="H288" s="229">
        <v>1</v>
      </c>
      <c r="I288" s="230"/>
      <c r="J288" s="231">
        <f>ROUND(I288*H288,2)</f>
        <v>0</v>
      </c>
      <c r="K288" s="227" t="s">
        <v>1</v>
      </c>
      <c r="L288" s="43"/>
      <c r="M288" s="232" t="s">
        <v>1</v>
      </c>
      <c r="N288" s="233" t="s">
        <v>41</v>
      </c>
      <c r="O288" s="90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6" t="s">
        <v>125</v>
      </c>
      <c r="AT288" s="236" t="s">
        <v>172</v>
      </c>
      <c r="AU288" s="236" t="s">
        <v>84</v>
      </c>
      <c r="AY288" s="16" t="s">
        <v>170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6" t="s">
        <v>80</v>
      </c>
      <c r="BK288" s="237">
        <f>ROUND(I288*H288,2)</f>
        <v>0</v>
      </c>
      <c r="BL288" s="16" t="s">
        <v>125</v>
      </c>
      <c r="BM288" s="236" t="s">
        <v>1885</v>
      </c>
    </row>
    <row r="289" s="2" customFormat="1" ht="16.5" customHeight="1">
      <c r="A289" s="37"/>
      <c r="B289" s="38"/>
      <c r="C289" s="225" t="s">
        <v>484</v>
      </c>
      <c r="D289" s="225" t="s">
        <v>172</v>
      </c>
      <c r="E289" s="226" t="s">
        <v>1886</v>
      </c>
      <c r="F289" s="227" t="s">
        <v>1887</v>
      </c>
      <c r="G289" s="228" t="s">
        <v>247</v>
      </c>
      <c r="H289" s="229">
        <v>1</v>
      </c>
      <c r="I289" s="230"/>
      <c r="J289" s="231">
        <f>ROUND(I289*H289,2)</f>
        <v>0</v>
      </c>
      <c r="K289" s="227" t="s">
        <v>1</v>
      </c>
      <c r="L289" s="43"/>
      <c r="M289" s="232" t="s">
        <v>1</v>
      </c>
      <c r="N289" s="233" t="s">
        <v>41</v>
      </c>
      <c r="O289" s="90"/>
      <c r="P289" s="234">
        <f>O289*H289</f>
        <v>0</v>
      </c>
      <c r="Q289" s="234">
        <v>0</v>
      </c>
      <c r="R289" s="234">
        <f>Q289*H289</f>
        <v>0</v>
      </c>
      <c r="S289" s="234">
        <v>0</v>
      </c>
      <c r="T289" s="23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6" t="s">
        <v>125</v>
      </c>
      <c r="AT289" s="236" t="s">
        <v>172</v>
      </c>
      <c r="AU289" s="236" t="s">
        <v>84</v>
      </c>
      <c r="AY289" s="16" t="s">
        <v>170</v>
      </c>
      <c r="BE289" s="237">
        <f>IF(N289="základní",J289,0)</f>
        <v>0</v>
      </c>
      <c r="BF289" s="237">
        <f>IF(N289="snížená",J289,0)</f>
        <v>0</v>
      </c>
      <c r="BG289" s="237">
        <f>IF(N289="zákl. přenesená",J289,0)</f>
        <v>0</v>
      </c>
      <c r="BH289" s="237">
        <f>IF(N289="sníž. přenesená",J289,0)</f>
        <v>0</v>
      </c>
      <c r="BI289" s="237">
        <f>IF(N289="nulová",J289,0)</f>
        <v>0</v>
      </c>
      <c r="BJ289" s="16" t="s">
        <v>80</v>
      </c>
      <c r="BK289" s="237">
        <f>ROUND(I289*H289,2)</f>
        <v>0</v>
      </c>
      <c r="BL289" s="16" t="s">
        <v>125</v>
      </c>
      <c r="BM289" s="236" t="s">
        <v>1888</v>
      </c>
    </row>
    <row r="290" s="2" customFormat="1" ht="16.5" customHeight="1">
      <c r="A290" s="37"/>
      <c r="B290" s="38"/>
      <c r="C290" s="250" t="s">
        <v>488</v>
      </c>
      <c r="D290" s="250" t="s">
        <v>239</v>
      </c>
      <c r="E290" s="251" t="s">
        <v>1029</v>
      </c>
      <c r="F290" s="252" t="s">
        <v>1889</v>
      </c>
      <c r="G290" s="253" t="s">
        <v>247</v>
      </c>
      <c r="H290" s="254">
        <v>1</v>
      </c>
      <c r="I290" s="255"/>
      <c r="J290" s="256">
        <f>ROUND(I290*H290,2)</f>
        <v>0</v>
      </c>
      <c r="K290" s="252" t="s">
        <v>1</v>
      </c>
      <c r="L290" s="257"/>
      <c r="M290" s="258" t="s">
        <v>1</v>
      </c>
      <c r="N290" s="259" t="s">
        <v>41</v>
      </c>
      <c r="O290" s="90"/>
      <c r="P290" s="234">
        <f>O290*H290</f>
        <v>0</v>
      </c>
      <c r="Q290" s="234">
        <v>0</v>
      </c>
      <c r="R290" s="234">
        <f>Q290*H290</f>
        <v>0</v>
      </c>
      <c r="S290" s="234">
        <v>0</v>
      </c>
      <c r="T290" s="23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6" t="s">
        <v>205</v>
      </c>
      <c r="AT290" s="236" t="s">
        <v>239</v>
      </c>
      <c r="AU290" s="236" t="s">
        <v>84</v>
      </c>
      <c r="AY290" s="16" t="s">
        <v>170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6" t="s">
        <v>80</v>
      </c>
      <c r="BK290" s="237">
        <f>ROUND(I290*H290,2)</f>
        <v>0</v>
      </c>
      <c r="BL290" s="16" t="s">
        <v>125</v>
      </c>
      <c r="BM290" s="236" t="s">
        <v>1890</v>
      </c>
    </row>
    <row r="291" s="2" customFormat="1">
      <c r="A291" s="37"/>
      <c r="B291" s="38"/>
      <c r="C291" s="39"/>
      <c r="D291" s="240" t="s">
        <v>249</v>
      </c>
      <c r="E291" s="39"/>
      <c r="F291" s="260" t="s">
        <v>1891</v>
      </c>
      <c r="G291" s="39"/>
      <c r="H291" s="39"/>
      <c r="I291" s="261"/>
      <c r="J291" s="39"/>
      <c r="K291" s="39"/>
      <c r="L291" s="43"/>
      <c r="M291" s="262"/>
      <c r="N291" s="263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249</v>
      </c>
      <c r="AU291" s="16" t="s">
        <v>84</v>
      </c>
    </row>
    <row r="292" s="2" customFormat="1" ht="24.15" customHeight="1">
      <c r="A292" s="37"/>
      <c r="B292" s="38"/>
      <c r="C292" s="225" t="s">
        <v>492</v>
      </c>
      <c r="D292" s="225" t="s">
        <v>172</v>
      </c>
      <c r="E292" s="226" t="s">
        <v>1892</v>
      </c>
      <c r="F292" s="227" t="s">
        <v>1893</v>
      </c>
      <c r="G292" s="228" t="s">
        <v>247</v>
      </c>
      <c r="H292" s="229">
        <v>18</v>
      </c>
      <c r="I292" s="230"/>
      <c r="J292" s="231">
        <f>ROUND(I292*H292,2)</f>
        <v>0</v>
      </c>
      <c r="K292" s="227" t="s">
        <v>176</v>
      </c>
      <c r="L292" s="43"/>
      <c r="M292" s="232" t="s">
        <v>1</v>
      </c>
      <c r="N292" s="233" t="s">
        <v>41</v>
      </c>
      <c r="O292" s="90"/>
      <c r="P292" s="234">
        <f>O292*H292</f>
        <v>0</v>
      </c>
      <c r="Q292" s="234">
        <v>0.10931</v>
      </c>
      <c r="R292" s="234">
        <f>Q292*H292</f>
        <v>1.9675800000000001</v>
      </c>
      <c r="S292" s="234">
        <v>0</v>
      </c>
      <c r="T292" s="23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6" t="s">
        <v>125</v>
      </c>
      <c r="AT292" s="236" t="s">
        <v>172</v>
      </c>
      <c r="AU292" s="236" t="s">
        <v>84</v>
      </c>
      <c r="AY292" s="16" t="s">
        <v>170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6" t="s">
        <v>80</v>
      </c>
      <c r="BK292" s="237">
        <f>ROUND(I292*H292,2)</f>
        <v>0</v>
      </c>
      <c r="BL292" s="16" t="s">
        <v>125</v>
      </c>
      <c r="BM292" s="236" t="s">
        <v>1894</v>
      </c>
    </row>
    <row r="293" s="2" customFormat="1" ht="24.15" customHeight="1">
      <c r="A293" s="37"/>
      <c r="B293" s="38"/>
      <c r="C293" s="250" t="s">
        <v>496</v>
      </c>
      <c r="D293" s="250" t="s">
        <v>239</v>
      </c>
      <c r="E293" s="251" t="s">
        <v>1895</v>
      </c>
      <c r="F293" s="252" t="s">
        <v>1896</v>
      </c>
      <c r="G293" s="253" t="s">
        <v>247</v>
      </c>
      <c r="H293" s="254">
        <v>15</v>
      </c>
      <c r="I293" s="255"/>
      <c r="J293" s="256">
        <f>ROUND(I293*H293,2)</f>
        <v>0</v>
      </c>
      <c r="K293" s="252" t="s">
        <v>176</v>
      </c>
      <c r="L293" s="257"/>
      <c r="M293" s="258" t="s">
        <v>1</v>
      </c>
      <c r="N293" s="259" t="s">
        <v>41</v>
      </c>
      <c r="O293" s="90"/>
      <c r="P293" s="234">
        <f>O293*H293</f>
        <v>0</v>
      </c>
      <c r="Q293" s="234">
        <v>0.0060000000000000001</v>
      </c>
      <c r="R293" s="234">
        <f>Q293*H293</f>
        <v>0.089999999999999997</v>
      </c>
      <c r="S293" s="234">
        <v>0</v>
      </c>
      <c r="T293" s="23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6" t="s">
        <v>205</v>
      </c>
      <c r="AT293" s="236" t="s">
        <v>239</v>
      </c>
      <c r="AU293" s="236" t="s">
        <v>84</v>
      </c>
      <c r="AY293" s="16" t="s">
        <v>170</v>
      </c>
      <c r="BE293" s="237">
        <f>IF(N293="základní",J293,0)</f>
        <v>0</v>
      </c>
      <c r="BF293" s="237">
        <f>IF(N293="snížená",J293,0)</f>
        <v>0</v>
      </c>
      <c r="BG293" s="237">
        <f>IF(N293="zákl. přenesená",J293,0)</f>
        <v>0</v>
      </c>
      <c r="BH293" s="237">
        <f>IF(N293="sníž. přenesená",J293,0)</f>
        <v>0</v>
      </c>
      <c r="BI293" s="237">
        <f>IF(N293="nulová",J293,0)</f>
        <v>0</v>
      </c>
      <c r="BJ293" s="16" t="s">
        <v>80</v>
      </c>
      <c r="BK293" s="237">
        <f>ROUND(I293*H293,2)</f>
        <v>0</v>
      </c>
      <c r="BL293" s="16" t="s">
        <v>125</v>
      </c>
      <c r="BM293" s="236" t="s">
        <v>1897</v>
      </c>
    </row>
    <row r="294" s="2" customFormat="1" ht="24.15" customHeight="1">
      <c r="A294" s="37"/>
      <c r="B294" s="38"/>
      <c r="C294" s="250" t="s">
        <v>501</v>
      </c>
      <c r="D294" s="250" t="s">
        <v>239</v>
      </c>
      <c r="E294" s="251" t="s">
        <v>1898</v>
      </c>
      <c r="F294" s="252" t="s">
        <v>1899</v>
      </c>
      <c r="G294" s="253" t="s">
        <v>247</v>
      </c>
      <c r="H294" s="254">
        <v>3</v>
      </c>
      <c r="I294" s="255"/>
      <c r="J294" s="256">
        <f>ROUND(I294*H294,2)</f>
        <v>0</v>
      </c>
      <c r="K294" s="252" t="s">
        <v>176</v>
      </c>
      <c r="L294" s="257"/>
      <c r="M294" s="258" t="s">
        <v>1</v>
      </c>
      <c r="N294" s="259" t="s">
        <v>41</v>
      </c>
      <c r="O294" s="90"/>
      <c r="P294" s="234">
        <f>O294*H294</f>
        <v>0</v>
      </c>
      <c r="Q294" s="234">
        <v>0.0060000000000000001</v>
      </c>
      <c r="R294" s="234">
        <f>Q294*H294</f>
        <v>0.018000000000000002</v>
      </c>
      <c r="S294" s="234">
        <v>0</v>
      </c>
      <c r="T294" s="23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6" t="s">
        <v>205</v>
      </c>
      <c r="AT294" s="236" t="s">
        <v>239</v>
      </c>
      <c r="AU294" s="236" t="s">
        <v>84</v>
      </c>
      <c r="AY294" s="16" t="s">
        <v>170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6" t="s">
        <v>80</v>
      </c>
      <c r="BK294" s="237">
        <f>ROUND(I294*H294,2)</f>
        <v>0</v>
      </c>
      <c r="BL294" s="16" t="s">
        <v>125</v>
      </c>
      <c r="BM294" s="236" t="s">
        <v>1900</v>
      </c>
    </row>
    <row r="295" s="2" customFormat="1" ht="24.15" customHeight="1">
      <c r="A295" s="37"/>
      <c r="B295" s="38"/>
      <c r="C295" s="225" t="s">
        <v>505</v>
      </c>
      <c r="D295" s="225" t="s">
        <v>172</v>
      </c>
      <c r="E295" s="226" t="s">
        <v>1901</v>
      </c>
      <c r="F295" s="227" t="s">
        <v>1902</v>
      </c>
      <c r="G295" s="228" t="s">
        <v>247</v>
      </c>
      <c r="H295" s="229">
        <v>7</v>
      </c>
      <c r="I295" s="230"/>
      <c r="J295" s="231">
        <f>ROUND(I295*H295,2)</f>
        <v>0</v>
      </c>
      <c r="K295" s="227" t="s">
        <v>176</v>
      </c>
      <c r="L295" s="43"/>
      <c r="M295" s="232" t="s">
        <v>1</v>
      </c>
      <c r="N295" s="233" t="s">
        <v>41</v>
      </c>
      <c r="O295" s="90"/>
      <c r="P295" s="234">
        <f>O295*H295</f>
        <v>0</v>
      </c>
      <c r="Q295" s="234">
        <v>0.00069999999999999999</v>
      </c>
      <c r="R295" s="234">
        <f>Q295*H295</f>
        <v>0.0048999999999999998</v>
      </c>
      <c r="S295" s="234">
        <v>0</v>
      </c>
      <c r="T295" s="235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6" t="s">
        <v>125</v>
      </c>
      <c r="AT295" s="236" t="s">
        <v>172</v>
      </c>
      <c r="AU295" s="236" t="s">
        <v>84</v>
      </c>
      <c r="AY295" s="16" t="s">
        <v>170</v>
      </c>
      <c r="BE295" s="237">
        <f>IF(N295="základní",J295,0)</f>
        <v>0</v>
      </c>
      <c r="BF295" s="237">
        <f>IF(N295="snížená",J295,0)</f>
        <v>0</v>
      </c>
      <c r="BG295" s="237">
        <f>IF(N295="zákl. přenesená",J295,0)</f>
        <v>0</v>
      </c>
      <c r="BH295" s="237">
        <f>IF(N295="sníž. přenesená",J295,0)</f>
        <v>0</v>
      </c>
      <c r="BI295" s="237">
        <f>IF(N295="nulová",J295,0)</f>
        <v>0</v>
      </c>
      <c r="BJ295" s="16" t="s">
        <v>80</v>
      </c>
      <c r="BK295" s="237">
        <f>ROUND(I295*H295,2)</f>
        <v>0</v>
      </c>
      <c r="BL295" s="16" t="s">
        <v>125</v>
      </c>
      <c r="BM295" s="236" t="s">
        <v>1903</v>
      </c>
    </row>
    <row r="296" s="2" customFormat="1" ht="24.15" customHeight="1">
      <c r="A296" s="37"/>
      <c r="B296" s="38"/>
      <c r="C296" s="250" t="s">
        <v>509</v>
      </c>
      <c r="D296" s="250" t="s">
        <v>239</v>
      </c>
      <c r="E296" s="251" t="s">
        <v>1904</v>
      </c>
      <c r="F296" s="252" t="s">
        <v>1905</v>
      </c>
      <c r="G296" s="253" t="s">
        <v>247</v>
      </c>
      <c r="H296" s="254">
        <v>3</v>
      </c>
      <c r="I296" s="255"/>
      <c r="J296" s="256">
        <f>ROUND(I296*H296,2)</f>
        <v>0</v>
      </c>
      <c r="K296" s="252" t="s">
        <v>176</v>
      </c>
      <c r="L296" s="257"/>
      <c r="M296" s="258" t="s">
        <v>1</v>
      </c>
      <c r="N296" s="259" t="s">
        <v>41</v>
      </c>
      <c r="O296" s="90"/>
      <c r="P296" s="234">
        <f>O296*H296</f>
        <v>0</v>
      </c>
      <c r="Q296" s="234">
        <v>0.0012999999999999999</v>
      </c>
      <c r="R296" s="234">
        <f>Q296*H296</f>
        <v>0.0038999999999999998</v>
      </c>
      <c r="S296" s="234">
        <v>0</v>
      </c>
      <c r="T296" s="23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6" t="s">
        <v>205</v>
      </c>
      <c r="AT296" s="236" t="s">
        <v>239</v>
      </c>
      <c r="AU296" s="236" t="s">
        <v>84</v>
      </c>
      <c r="AY296" s="16" t="s">
        <v>170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6" t="s">
        <v>80</v>
      </c>
      <c r="BK296" s="237">
        <f>ROUND(I296*H296,2)</f>
        <v>0</v>
      </c>
      <c r="BL296" s="16" t="s">
        <v>125</v>
      </c>
      <c r="BM296" s="236" t="s">
        <v>1906</v>
      </c>
    </row>
    <row r="297" s="2" customFormat="1" ht="24.15" customHeight="1">
      <c r="A297" s="37"/>
      <c r="B297" s="38"/>
      <c r="C297" s="250" t="s">
        <v>515</v>
      </c>
      <c r="D297" s="250" t="s">
        <v>239</v>
      </c>
      <c r="E297" s="251" t="s">
        <v>1907</v>
      </c>
      <c r="F297" s="252" t="s">
        <v>1908</v>
      </c>
      <c r="G297" s="253" t="s">
        <v>247</v>
      </c>
      <c r="H297" s="254">
        <v>1</v>
      </c>
      <c r="I297" s="255"/>
      <c r="J297" s="256">
        <f>ROUND(I297*H297,2)</f>
        <v>0</v>
      </c>
      <c r="K297" s="252" t="s">
        <v>176</v>
      </c>
      <c r="L297" s="257"/>
      <c r="M297" s="258" t="s">
        <v>1</v>
      </c>
      <c r="N297" s="259" t="s">
        <v>41</v>
      </c>
      <c r="O297" s="90"/>
      <c r="P297" s="234">
        <f>O297*H297</f>
        <v>0</v>
      </c>
      <c r="Q297" s="234">
        <v>0.0035000000000000001</v>
      </c>
      <c r="R297" s="234">
        <f>Q297*H297</f>
        <v>0.0035000000000000001</v>
      </c>
      <c r="S297" s="234">
        <v>0</v>
      </c>
      <c r="T297" s="23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6" t="s">
        <v>205</v>
      </c>
      <c r="AT297" s="236" t="s">
        <v>239</v>
      </c>
      <c r="AU297" s="236" t="s">
        <v>84</v>
      </c>
      <c r="AY297" s="16" t="s">
        <v>170</v>
      </c>
      <c r="BE297" s="237">
        <f>IF(N297="základní",J297,0)</f>
        <v>0</v>
      </c>
      <c r="BF297" s="237">
        <f>IF(N297="snížená",J297,0)</f>
        <v>0</v>
      </c>
      <c r="BG297" s="237">
        <f>IF(N297="zákl. přenesená",J297,0)</f>
        <v>0</v>
      </c>
      <c r="BH297" s="237">
        <f>IF(N297="sníž. přenesená",J297,0)</f>
        <v>0</v>
      </c>
      <c r="BI297" s="237">
        <f>IF(N297="nulová",J297,0)</f>
        <v>0</v>
      </c>
      <c r="BJ297" s="16" t="s">
        <v>80</v>
      </c>
      <c r="BK297" s="237">
        <f>ROUND(I297*H297,2)</f>
        <v>0</v>
      </c>
      <c r="BL297" s="16" t="s">
        <v>125</v>
      </c>
      <c r="BM297" s="236" t="s">
        <v>1909</v>
      </c>
    </row>
    <row r="298" s="2" customFormat="1" ht="16.5" customHeight="1">
      <c r="A298" s="37"/>
      <c r="B298" s="38"/>
      <c r="C298" s="250" t="s">
        <v>524</v>
      </c>
      <c r="D298" s="250" t="s">
        <v>239</v>
      </c>
      <c r="E298" s="251" t="s">
        <v>1910</v>
      </c>
      <c r="F298" s="252" t="s">
        <v>1911</v>
      </c>
      <c r="G298" s="253" t="s">
        <v>247</v>
      </c>
      <c r="H298" s="254">
        <v>3</v>
      </c>
      <c r="I298" s="255"/>
      <c r="J298" s="256">
        <f>ROUND(I298*H298,2)</f>
        <v>0</v>
      </c>
      <c r="K298" s="252" t="s">
        <v>176</v>
      </c>
      <c r="L298" s="257"/>
      <c r="M298" s="258" t="s">
        <v>1</v>
      </c>
      <c r="N298" s="259" t="s">
        <v>41</v>
      </c>
      <c r="O298" s="90"/>
      <c r="P298" s="234">
        <f>O298*H298</f>
        <v>0</v>
      </c>
      <c r="Q298" s="234">
        <v>0.0016999999999999999</v>
      </c>
      <c r="R298" s="234">
        <f>Q298*H298</f>
        <v>0.0050999999999999995</v>
      </c>
      <c r="S298" s="234">
        <v>0</v>
      </c>
      <c r="T298" s="23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6" t="s">
        <v>205</v>
      </c>
      <c r="AT298" s="236" t="s">
        <v>239</v>
      </c>
      <c r="AU298" s="236" t="s">
        <v>84</v>
      </c>
      <c r="AY298" s="16" t="s">
        <v>170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6" t="s">
        <v>80</v>
      </c>
      <c r="BK298" s="237">
        <f>ROUND(I298*H298,2)</f>
        <v>0</v>
      </c>
      <c r="BL298" s="16" t="s">
        <v>125</v>
      </c>
      <c r="BM298" s="236" t="s">
        <v>1912</v>
      </c>
    </row>
    <row r="299" s="2" customFormat="1" ht="24.15" customHeight="1">
      <c r="A299" s="37"/>
      <c r="B299" s="38"/>
      <c r="C299" s="225" t="s">
        <v>528</v>
      </c>
      <c r="D299" s="225" t="s">
        <v>172</v>
      </c>
      <c r="E299" s="226" t="s">
        <v>1913</v>
      </c>
      <c r="F299" s="227" t="s">
        <v>1914</v>
      </c>
      <c r="G299" s="228" t="s">
        <v>247</v>
      </c>
      <c r="H299" s="229">
        <v>6</v>
      </c>
      <c r="I299" s="230"/>
      <c r="J299" s="231">
        <f>ROUND(I299*H299,2)</f>
        <v>0</v>
      </c>
      <c r="K299" s="227" t="s">
        <v>176</v>
      </c>
      <c r="L299" s="43"/>
      <c r="M299" s="232" t="s">
        <v>1</v>
      </c>
      <c r="N299" s="233" t="s">
        <v>41</v>
      </c>
      <c r="O299" s="90"/>
      <c r="P299" s="234">
        <f>O299*H299</f>
        <v>0</v>
      </c>
      <c r="Q299" s="234">
        <v>0.10940999999999999</v>
      </c>
      <c r="R299" s="234">
        <f>Q299*H299</f>
        <v>0.65645999999999993</v>
      </c>
      <c r="S299" s="234">
        <v>0</v>
      </c>
      <c r="T299" s="23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6" t="s">
        <v>125</v>
      </c>
      <c r="AT299" s="236" t="s">
        <v>172</v>
      </c>
      <c r="AU299" s="236" t="s">
        <v>84</v>
      </c>
      <c r="AY299" s="16" t="s">
        <v>170</v>
      </c>
      <c r="BE299" s="237">
        <f>IF(N299="základní",J299,0)</f>
        <v>0</v>
      </c>
      <c r="BF299" s="237">
        <f>IF(N299="snížená",J299,0)</f>
        <v>0</v>
      </c>
      <c r="BG299" s="237">
        <f>IF(N299="zákl. přenesená",J299,0)</f>
        <v>0</v>
      </c>
      <c r="BH299" s="237">
        <f>IF(N299="sníž. přenesená",J299,0)</f>
        <v>0</v>
      </c>
      <c r="BI299" s="237">
        <f>IF(N299="nulová",J299,0)</f>
        <v>0</v>
      </c>
      <c r="BJ299" s="16" t="s">
        <v>80</v>
      </c>
      <c r="BK299" s="237">
        <f>ROUND(I299*H299,2)</f>
        <v>0</v>
      </c>
      <c r="BL299" s="16" t="s">
        <v>125</v>
      </c>
      <c r="BM299" s="236" t="s">
        <v>1915</v>
      </c>
    </row>
    <row r="300" s="13" customFormat="1">
      <c r="A300" s="13"/>
      <c r="B300" s="238"/>
      <c r="C300" s="239"/>
      <c r="D300" s="240" t="s">
        <v>178</v>
      </c>
      <c r="E300" s="241" t="s">
        <v>1</v>
      </c>
      <c r="F300" s="242" t="s">
        <v>1916</v>
      </c>
      <c r="G300" s="239"/>
      <c r="H300" s="243">
        <v>4</v>
      </c>
      <c r="I300" s="244"/>
      <c r="J300" s="239"/>
      <c r="K300" s="239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178</v>
      </c>
      <c r="AU300" s="249" t="s">
        <v>84</v>
      </c>
      <c r="AV300" s="13" t="s">
        <v>84</v>
      </c>
      <c r="AW300" s="13" t="s">
        <v>33</v>
      </c>
      <c r="AX300" s="13" t="s">
        <v>76</v>
      </c>
      <c r="AY300" s="249" t="s">
        <v>170</v>
      </c>
    </row>
    <row r="301" s="13" customFormat="1">
      <c r="A301" s="13"/>
      <c r="B301" s="238"/>
      <c r="C301" s="239"/>
      <c r="D301" s="240" t="s">
        <v>178</v>
      </c>
      <c r="E301" s="241" t="s">
        <v>1</v>
      </c>
      <c r="F301" s="242" t="s">
        <v>1917</v>
      </c>
      <c r="G301" s="239"/>
      <c r="H301" s="243">
        <v>2</v>
      </c>
      <c r="I301" s="244"/>
      <c r="J301" s="239"/>
      <c r="K301" s="239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178</v>
      </c>
      <c r="AU301" s="249" t="s">
        <v>84</v>
      </c>
      <c r="AV301" s="13" t="s">
        <v>84</v>
      </c>
      <c r="AW301" s="13" t="s">
        <v>33</v>
      </c>
      <c r="AX301" s="13" t="s">
        <v>76</v>
      </c>
      <c r="AY301" s="249" t="s">
        <v>170</v>
      </c>
    </row>
    <row r="302" s="2" customFormat="1" ht="21.75" customHeight="1">
      <c r="A302" s="37"/>
      <c r="B302" s="38"/>
      <c r="C302" s="250" t="s">
        <v>532</v>
      </c>
      <c r="D302" s="250" t="s">
        <v>239</v>
      </c>
      <c r="E302" s="251" t="s">
        <v>1918</v>
      </c>
      <c r="F302" s="252" t="s">
        <v>1919</v>
      </c>
      <c r="G302" s="253" t="s">
        <v>247</v>
      </c>
      <c r="H302" s="254">
        <v>4</v>
      </c>
      <c r="I302" s="255"/>
      <c r="J302" s="256">
        <f>ROUND(I302*H302,2)</f>
        <v>0</v>
      </c>
      <c r="K302" s="252" t="s">
        <v>176</v>
      </c>
      <c r="L302" s="257"/>
      <c r="M302" s="258" t="s">
        <v>1</v>
      </c>
      <c r="N302" s="259" t="s">
        <v>41</v>
      </c>
      <c r="O302" s="90"/>
      <c r="P302" s="234">
        <f>O302*H302</f>
        <v>0</v>
      </c>
      <c r="Q302" s="234">
        <v>0.0061000000000000004</v>
      </c>
      <c r="R302" s="234">
        <f>Q302*H302</f>
        <v>0.024400000000000002</v>
      </c>
      <c r="S302" s="234">
        <v>0</v>
      </c>
      <c r="T302" s="23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6" t="s">
        <v>205</v>
      </c>
      <c r="AT302" s="236" t="s">
        <v>239</v>
      </c>
      <c r="AU302" s="236" t="s">
        <v>84</v>
      </c>
      <c r="AY302" s="16" t="s">
        <v>170</v>
      </c>
      <c r="BE302" s="237">
        <f>IF(N302="základní",J302,0)</f>
        <v>0</v>
      </c>
      <c r="BF302" s="237">
        <f>IF(N302="snížená",J302,0)</f>
        <v>0</v>
      </c>
      <c r="BG302" s="237">
        <f>IF(N302="zákl. přenesená",J302,0)</f>
        <v>0</v>
      </c>
      <c r="BH302" s="237">
        <f>IF(N302="sníž. přenesená",J302,0)</f>
        <v>0</v>
      </c>
      <c r="BI302" s="237">
        <f>IF(N302="nulová",J302,0)</f>
        <v>0</v>
      </c>
      <c r="BJ302" s="16" t="s">
        <v>80</v>
      </c>
      <c r="BK302" s="237">
        <f>ROUND(I302*H302,2)</f>
        <v>0</v>
      </c>
      <c r="BL302" s="16" t="s">
        <v>125</v>
      </c>
      <c r="BM302" s="236" t="s">
        <v>1920</v>
      </c>
    </row>
    <row r="303" s="2" customFormat="1" ht="24.15" customHeight="1">
      <c r="A303" s="37"/>
      <c r="B303" s="38"/>
      <c r="C303" s="225" t="s">
        <v>539</v>
      </c>
      <c r="D303" s="225" t="s">
        <v>172</v>
      </c>
      <c r="E303" s="226" t="s">
        <v>1668</v>
      </c>
      <c r="F303" s="227" t="s">
        <v>1669</v>
      </c>
      <c r="G303" s="228" t="s">
        <v>279</v>
      </c>
      <c r="H303" s="229">
        <v>275</v>
      </c>
      <c r="I303" s="230"/>
      <c r="J303" s="231">
        <f>ROUND(I303*H303,2)</f>
        <v>0</v>
      </c>
      <c r="K303" s="227" t="s">
        <v>176</v>
      </c>
      <c r="L303" s="43"/>
      <c r="M303" s="232" t="s">
        <v>1</v>
      </c>
      <c r="N303" s="233" t="s">
        <v>41</v>
      </c>
      <c r="O303" s="90"/>
      <c r="P303" s="234">
        <f>O303*H303</f>
        <v>0</v>
      </c>
      <c r="Q303" s="234">
        <v>0.10988199999999999</v>
      </c>
      <c r="R303" s="234">
        <f>Q303*H303</f>
        <v>30.217549999999999</v>
      </c>
      <c r="S303" s="234">
        <v>0</v>
      </c>
      <c r="T303" s="23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6" t="s">
        <v>125</v>
      </c>
      <c r="AT303" s="236" t="s">
        <v>172</v>
      </c>
      <c r="AU303" s="236" t="s">
        <v>84</v>
      </c>
      <c r="AY303" s="16" t="s">
        <v>170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6" t="s">
        <v>80</v>
      </c>
      <c r="BK303" s="237">
        <f>ROUND(I303*H303,2)</f>
        <v>0</v>
      </c>
      <c r="BL303" s="16" t="s">
        <v>125</v>
      </c>
      <c r="BM303" s="236" t="s">
        <v>1670</v>
      </c>
    </row>
    <row r="304" s="2" customFormat="1">
      <c r="A304" s="37"/>
      <c r="B304" s="38"/>
      <c r="C304" s="39"/>
      <c r="D304" s="240" t="s">
        <v>249</v>
      </c>
      <c r="E304" s="39"/>
      <c r="F304" s="260" t="s">
        <v>1641</v>
      </c>
      <c r="G304" s="39"/>
      <c r="H304" s="39"/>
      <c r="I304" s="261"/>
      <c r="J304" s="39"/>
      <c r="K304" s="39"/>
      <c r="L304" s="43"/>
      <c r="M304" s="262"/>
      <c r="N304" s="263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249</v>
      </c>
      <c r="AU304" s="16" t="s">
        <v>84</v>
      </c>
    </row>
    <row r="305" s="2" customFormat="1" ht="16.5" customHeight="1">
      <c r="A305" s="37"/>
      <c r="B305" s="38"/>
      <c r="C305" s="250" t="s">
        <v>1335</v>
      </c>
      <c r="D305" s="250" t="s">
        <v>239</v>
      </c>
      <c r="E305" s="251" t="s">
        <v>1642</v>
      </c>
      <c r="F305" s="252" t="s">
        <v>1643</v>
      </c>
      <c r="G305" s="253" t="s">
        <v>195</v>
      </c>
      <c r="H305" s="254">
        <v>46.75</v>
      </c>
      <c r="I305" s="255"/>
      <c r="J305" s="256">
        <f>ROUND(I305*H305,2)</f>
        <v>0</v>
      </c>
      <c r="K305" s="252" t="s">
        <v>1</v>
      </c>
      <c r="L305" s="257"/>
      <c r="M305" s="258" t="s">
        <v>1</v>
      </c>
      <c r="N305" s="259" t="s">
        <v>41</v>
      </c>
      <c r="O305" s="90"/>
      <c r="P305" s="234">
        <f>O305*H305</f>
        <v>0</v>
      </c>
      <c r="Q305" s="234">
        <v>0.50039999999999996</v>
      </c>
      <c r="R305" s="234">
        <f>Q305*H305</f>
        <v>23.393699999999999</v>
      </c>
      <c r="S305" s="234">
        <v>0</v>
      </c>
      <c r="T305" s="23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205</v>
      </c>
      <c r="AT305" s="236" t="s">
        <v>239</v>
      </c>
      <c r="AU305" s="236" t="s">
        <v>84</v>
      </c>
      <c r="AY305" s="16" t="s">
        <v>170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80</v>
      </c>
      <c r="BK305" s="237">
        <f>ROUND(I305*H305,2)</f>
        <v>0</v>
      </c>
      <c r="BL305" s="16" t="s">
        <v>125</v>
      </c>
      <c r="BM305" s="236" t="s">
        <v>1671</v>
      </c>
    </row>
    <row r="306" s="2" customFormat="1">
      <c r="A306" s="37"/>
      <c r="B306" s="38"/>
      <c r="C306" s="39"/>
      <c r="D306" s="240" t="s">
        <v>249</v>
      </c>
      <c r="E306" s="39"/>
      <c r="F306" s="260" t="s">
        <v>1645</v>
      </c>
      <c r="G306" s="39"/>
      <c r="H306" s="39"/>
      <c r="I306" s="261"/>
      <c r="J306" s="39"/>
      <c r="K306" s="39"/>
      <c r="L306" s="43"/>
      <c r="M306" s="262"/>
      <c r="N306" s="263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249</v>
      </c>
      <c r="AU306" s="16" t="s">
        <v>84</v>
      </c>
    </row>
    <row r="307" s="13" customFormat="1">
      <c r="A307" s="13"/>
      <c r="B307" s="238"/>
      <c r="C307" s="239"/>
      <c r="D307" s="240" t="s">
        <v>178</v>
      </c>
      <c r="E307" s="239"/>
      <c r="F307" s="242" t="s">
        <v>1921</v>
      </c>
      <c r="G307" s="239"/>
      <c r="H307" s="243">
        <v>46.75</v>
      </c>
      <c r="I307" s="244"/>
      <c r="J307" s="239"/>
      <c r="K307" s="239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178</v>
      </c>
      <c r="AU307" s="249" t="s">
        <v>84</v>
      </c>
      <c r="AV307" s="13" t="s">
        <v>84</v>
      </c>
      <c r="AW307" s="13" t="s">
        <v>4</v>
      </c>
      <c r="AX307" s="13" t="s">
        <v>80</v>
      </c>
      <c r="AY307" s="249" t="s">
        <v>170</v>
      </c>
    </row>
    <row r="308" s="2" customFormat="1" ht="24.15" customHeight="1">
      <c r="A308" s="37"/>
      <c r="B308" s="38"/>
      <c r="C308" s="225" t="s">
        <v>1339</v>
      </c>
      <c r="D308" s="225" t="s">
        <v>172</v>
      </c>
      <c r="E308" s="226" t="s">
        <v>1922</v>
      </c>
      <c r="F308" s="227" t="s">
        <v>1923</v>
      </c>
      <c r="G308" s="228" t="s">
        <v>279</v>
      </c>
      <c r="H308" s="229">
        <v>52</v>
      </c>
      <c r="I308" s="230"/>
      <c r="J308" s="231">
        <f>ROUND(I308*H308,2)</f>
        <v>0</v>
      </c>
      <c r="K308" s="227" t="s">
        <v>176</v>
      </c>
      <c r="L308" s="43"/>
      <c r="M308" s="232" t="s">
        <v>1</v>
      </c>
      <c r="N308" s="233" t="s">
        <v>41</v>
      </c>
      <c r="O308" s="90"/>
      <c r="P308" s="234">
        <f>O308*H308</f>
        <v>0</v>
      </c>
      <c r="Q308" s="234">
        <v>0.043290000000000002</v>
      </c>
      <c r="R308" s="234">
        <f>Q308*H308</f>
        <v>2.25108</v>
      </c>
      <c r="S308" s="234">
        <v>0</v>
      </c>
      <c r="T308" s="23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6" t="s">
        <v>125</v>
      </c>
      <c r="AT308" s="236" t="s">
        <v>172</v>
      </c>
      <c r="AU308" s="236" t="s">
        <v>84</v>
      </c>
      <c r="AY308" s="16" t="s">
        <v>170</v>
      </c>
      <c r="BE308" s="237">
        <f>IF(N308="základní",J308,0)</f>
        <v>0</v>
      </c>
      <c r="BF308" s="237">
        <f>IF(N308="snížená",J308,0)</f>
        <v>0</v>
      </c>
      <c r="BG308" s="237">
        <f>IF(N308="zákl. přenesená",J308,0)</f>
        <v>0</v>
      </c>
      <c r="BH308" s="237">
        <f>IF(N308="sníž. přenesená",J308,0)</f>
        <v>0</v>
      </c>
      <c r="BI308" s="237">
        <f>IF(N308="nulová",J308,0)</f>
        <v>0</v>
      </c>
      <c r="BJ308" s="16" t="s">
        <v>80</v>
      </c>
      <c r="BK308" s="237">
        <f>ROUND(I308*H308,2)</f>
        <v>0</v>
      </c>
      <c r="BL308" s="16" t="s">
        <v>125</v>
      </c>
      <c r="BM308" s="236" t="s">
        <v>1924</v>
      </c>
    </row>
    <row r="309" s="13" customFormat="1">
      <c r="A309" s="13"/>
      <c r="B309" s="238"/>
      <c r="C309" s="239"/>
      <c r="D309" s="240" t="s">
        <v>178</v>
      </c>
      <c r="E309" s="241" t="s">
        <v>1</v>
      </c>
      <c r="F309" s="242" t="s">
        <v>1925</v>
      </c>
      <c r="G309" s="239"/>
      <c r="H309" s="243">
        <v>52</v>
      </c>
      <c r="I309" s="244"/>
      <c r="J309" s="239"/>
      <c r="K309" s="239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178</v>
      </c>
      <c r="AU309" s="249" t="s">
        <v>84</v>
      </c>
      <c r="AV309" s="13" t="s">
        <v>84</v>
      </c>
      <c r="AW309" s="13" t="s">
        <v>33</v>
      </c>
      <c r="AX309" s="13" t="s">
        <v>76</v>
      </c>
      <c r="AY309" s="249" t="s">
        <v>170</v>
      </c>
    </row>
    <row r="310" s="2" customFormat="1" ht="16.5" customHeight="1">
      <c r="A310" s="37"/>
      <c r="B310" s="38"/>
      <c r="C310" s="250" t="s">
        <v>1341</v>
      </c>
      <c r="D310" s="250" t="s">
        <v>239</v>
      </c>
      <c r="E310" s="251" t="s">
        <v>1660</v>
      </c>
      <c r="F310" s="252" t="s">
        <v>1661</v>
      </c>
      <c r="G310" s="253" t="s">
        <v>195</v>
      </c>
      <c r="H310" s="254">
        <v>6.3650000000000002</v>
      </c>
      <c r="I310" s="255"/>
      <c r="J310" s="256">
        <f>ROUND(I310*H310,2)</f>
        <v>0</v>
      </c>
      <c r="K310" s="252" t="s">
        <v>1</v>
      </c>
      <c r="L310" s="257"/>
      <c r="M310" s="258" t="s">
        <v>1</v>
      </c>
      <c r="N310" s="259" t="s">
        <v>41</v>
      </c>
      <c r="O310" s="90"/>
      <c r="P310" s="234">
        <f>O310*H310</f>
        <v>0</v>
      </c>
      <c r="Q310" s="234">
        <v>0.222</v>
      </c>
      <c r="R310" s="234">
        <f>Q310*H310</f>
        <v>1.41303</v>
      </c>
      <c r="S310" s="234">
        <v>0</v>
      </c>
      <c r="T310" s="23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6" t="s">
        <v>205</v>
      </c>
      <c r="AT310" s="236" t="s">
        <v>239</v>
      </c>
      <c r="AU310" s="236" t="s">
        <v>84</v>
      </c>
      <c r="AY310" s="16" t="s">
        <v>170</v>
      </c>
      <c r="BE310" s="237">
        <f>IF(N310="základní",J310,0)</f>
        <v>0</v>
      </c>
      <c r="BF310" s="237">
        <f>IF(N310="snížená",J310,0)</f>
        <v>0</v>
      </c>
      <c r="BG310" s="237">
        <f>IF(N310="zákl. přenesená",J310,0)</f>
        <v>0</v>
      </c>
      <c r="BH310" s="237">
        <f>IF(N310="sníž. přenesená",J310,0)</f>
        <v>0</v>
      </c>
      <c r="BI310" s="237">
        <f>IF(N310="nulová",J310,0)</f>
        <v>0</v>
      </c>
      <c r="BJ310" s="16" t="s">
        <v>80</v>
      </c>
      <c r="BK310" s="237">
        <f>ROUND(I310*H310,2)</f>
        <v>0</v>
      </c>
      <c r="BL310" s="16" t="s">
        <v>125</v>
      </c>
      <c r="BM310" s="236" t="s">
        <v>1926</v>
      </c>
    </row>
    <row r="311" s="2" customFormat="1">
      <c r="A311" s="37"/>
      <c r="B311" s="38"/>
      <c r="C311" s="39"/>
      <c r="D311" s="240" t="s">
        <v>249</v>
      </c>
      <c r="E311" s="39"/>
      <c r="F311" s="260" t="s">
        <v>1645</v>
      </c>
      <c r="G311" s="39"/>
      <c r="H311" s="39"/>
      <c r="I311" s="261"/>
      <c r="J311" s="39"/>
      <c r="K311" s="39"/>
      <c r="L311" s="43"/>
      <c r="M311" s="262"/>
      <c r="N311" s="263"/>
      <c r="O311" s="90"/>
      <c r="P311" s="90"/>
      <c r="Q311" s="90"/>
      <c r="R311" s="90"/>
      <c r="S311" s="90"/>
      <c r="T311" s="91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249</v>
      </c>
      <c r="AU311" s="16" t="s">
        <v>84</v>
      </c>
    </row>
    <row r="312" s="13" customFormat="1">
      <c r="A312" s="13"/>
      <c r="B312" s="238"/>
      <c r="C312" s="239"/>
      <c r="D312" s="240" t="s">
        <v>178</v>
      </c>
      <c r="E312" s="241" t="s">
        <v>1</v>
      </c>
      <c r="F312" s="242" t="s">
        <v>1927</v>
      </c>
      <c r="G312" s="239"/>
      <c r="H312" s="243">
        <v>6.2400000000000002</v>
      </c>
      <c r="I312" s="244"/>
      <c r="J312" s="239"/>
      <c r="K312" s="239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178</v>
      </c>
      <c r="AU312" s="249" t="s">
        <v>84</v>
      </c>
      <c r="AV312" s="13" t="s">
        <v>84</v>
      </c>
      <c r="AW312" s="13" t="s">
        <v>33</v>
      </c>
      <c r="AX312" s="13" t="s">
        <v>80</v>
      </c>
      <c r="AY312" s="249" t="s">
        <v>170</v>
      </c>
    </row>
    <row r="313" s="13" customFormat="1">
      <c r="A313" s="13"/>
      <c r="B313" s="238"/>
      <c r="C313" s="239"/>
      <c r="D313" s="240" t="s">
        <v>178</v>
      </c>
      <c r="E313" s="239"/>
      <c r="F313" s="242" t="s">
        <v>1928</v>
      </c>
      <c r="G313" s="239"/>
      <c r="H313" s="243">
        <v>6.3650000000000002</v>
      </c>
      <c r="I313" s="244"/>
      <c r="J313" s="239"/>
      <c r="K313" s="239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178</v>
      </c>
      <c r="AU313" s="249" t="s">
        <v>84</v>
      </c>
      <c r="AV313" s="13" t="s">
        <v>84</v>
      </c>
      <c r="AW313" s="13" t="s">
        <v>4</v>
      </c>
      <c r="AX313" s="13" t="s">
        <v>80</v>
      </c>
      <c r="AY313" s="249" t="s">
        <v>170</v>
      </c>
    </row>
    <row r="314" s="2" customFormat="1" ht="33" customHeight="1">
      <c r="A314" s="37"/>
      <c r="B314" s="38"/>
      <c r="C314" s="225" t="s">
        <v>1343</v>
      </c>
      <c r="D314" s="225" t="s">
        <v>172</v>
      </c>
      <c r="E314" s="226" t="s">
        <v>1929</v>
      </c>
      <c r="F314" s="227" t="s">
        <v>1930</v>
      </c>
      <c r="G314" s="228" t="s">
        <v>279</v>
      </c>
      <c r="H314" s="229">
        <v>61</v>
      </c>
      <c r="I314" s="230"/>
      <c r="J314" s="231">
        <f>ROUND(I314*H314,2)</f>
        <v>0</v>
      </c>
      <c r="K314" s="227" t="s">
        <v>176</v>
      </c>
      <c r="L314" s="43"/>
      <c r="M314" s="232" t="s">
        <v>1</v>
      </c>
      <c r="N314" s="233" t="s">
        <v>41</v>
      </c>
      <c r="O314" s="90"/>
      <c r="P314" s="234">
        <f>O314*H314</f>
        <v>0</v>
      </c>
      <c r="Q314" s="234">
        <v>0.11519</v>
      </c>
      <c r="R314" s="234">
        <f>Q314*H314</f>
        <v>7.0265899999999997</v>
      </c>
      <c r="S314" s="234">
        <v>0</v>
      </c>
      <c r="T314" s="23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6" t="s">
        <v>125</v>
      </c>
      <c r="AT314" s="236" t="s">
        <v>172</v>
      </c>
      <c r="AU314" s="236" t="s">
        <v>84</v>
      </c>
      <c r="AY314" s="16" t="s">
        <v>170</v>
      </c>
      <c r="BE314" s="237">
        <f>IF(N314="základní",J314,0)</f>
        <v>0</v>
      </c>
      <c r="BF314" s="237">
        <f>IF(N314="snížená",J314,0)</f>
        <v>0</v>
      </c>
      <c r="BG314" s="237">
        <f>IF(N314="zákl. přenesená",J314,0)</f>
        <v>0</v>
      </c>
      <c r="BH314" s="237">
        <f>IF(N314="sníž. přenesená",J314,0)</f>
        <v>0</v>
      </c>
      <c r="BI314" s="237">
        <f>IF(N314="nulová",J314,0)</f>
        <v>0</v>
      </c>
      <c r="BJ314" s="16" t="s">
        <v>80</v>
      </c>
      <c r="BK314" s="237">
        <f>ROUND(I314*H314,2)</f>
        <v>0</v>
      </c>
      <c r="BL314" s="16" t="s">
        <v>125</v>
      </c>
      <c r="BM314" s="236" t="s">
        <v>1931</v>
      </c>
    </row>
    <row r="315" s="13" customFormat="1">
      <c r="A315" s="13"/>
      <c r="B315" s="238"/>
      <c r="C315" s="239"/>
      <c r="D315" s="240" t="s">
        <v>178</v>
      </c>
      <c r="E315" s="241" t="s">
        <v>1</v>
      </c>
      <c r="F315" s="242" t="s">
        <v>1932</v>
      </c>
      <c r="G315" s="239"/>
      <c r="H315" s="243">
        <v>61</v>
      </c>
      <c r="I315" s="244"/>
      <c r="J315" s="239"/>
      <c r="K315" s="239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178</v>
      </c>
      <c r="AU315" s="249" t="s">
        <v>84</v>
      </c>
      <c r="AV315" s="13" t="s">
        <v>84</v>
      </c>
      <c r="AW315" s="13" t="s">
        <v>33</v>
      </c>
      <c r="AX315" s="13" t="s">
        <v>76</v>
      </c>
      <c r="AY315" s="249" t="s">
        <v>170</v>
      </c>
    </row>
    <row r="316" s="2" customFormat="1" ht="33" customHeight="1">
      <c r="A316" s="37"/>
      <c r="B316" s="38"/>
      <c r="C316" s="225" t="s">
        <v>1345</v>
      </c>
      <c r="D316" s="225" t="s">
        <v>172</v>
      </c>
      <c r="E316" s="226" t="s">
        <v>1933</v>
      </c>
      <c r="F316" s="227" t="s">
        <v>1934</v>
      </c>
      <c r="G316" s="228" t="s">
        <v>279</v>
      </c>
      <c r="H316" s="229">
        <v>235</v>
      </c>
      <c r="I316" s="230"/>
      <c r="J316" s="231">
        <f>ROUND(I316*H316,2)</f>
        <v>0</v>
      </c>
      <c r="K316" s="227" t="s">
        <v>176</v>
      </c>
      <c r="L316" s="43"/>
      <c r="M316" s="232" t="s">
        <v>1</v>
      </c>
      <c r="N316" s="233" t="s">
        <v>41</v>
      </c>
      <c r="O316" s="90"/>
      <c r="P316" s="234">
        <f>O316*H316</f>
        <v>0</v>
      </c>
      <c r="Q316" s="234">
        <v>0.15540000000000001</v>
      </c>
      <c r="R316" s="234">
        <f>Q316*H316</f>
        <v>36.519000000000005</v>
      </c>
      <c r="S316" s="234">
        <v>0</v>
      </c>
      <c r="T316" s="23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6" t="s">
        <v>125</v>
      </c>
      <c r="AT316" s="236" t="s">
        <v>172</v>
      </c>
      <c r="AU316" s="236" t="s">
        <v>84</v>
      </c>
      <c r="AY316" s="16" t="s">
        <v>170</v>
      </c>
      <c r="BE316" s="237">
        <f>IF(N316="základní",J316,0)</f>
        <v>0</v>
      </c>
      <c r="BF316" s="237">
        <f>IF(N316="snížená",J316,0)</f>
        <v>0</v>
      </c>
      <c r="BG316" s="237">
        <f>IF(N316="zákl. přenesená",J316,0)</f>
        <v>0</v>
      </c>
      <c r="BH316" s="237">
        <f>IF(N316="sníž. přenesená",J316,0)</f>
        <v>0</v>
      </c>
      <c r="BI316" s="237">
        <f>IF(N316="nulová",J316,0)</f>
        <v>0</v>
      </c>
      <c r="BJ316" s="16" t="s">
        <v>80</v>
      </c>
      <c r="BK316" s="237">
        <f>ROUND(I316*H316,2)</f>
        <v>0</v>
      </c>
      <c r="BL316" s="16" t="s">
        <v>125</v>
      </c>
      <c r="BM316" s="236" t="s">
        <v>1935</v>
      </c>
    </row>
    <row r="317" s="13" customFormat="1">
      <c r="A317" s="13"/>
      <c r="B317" s="238"/>
      <c r="C317" s="239"/>
      <c r="D317" s="240" t="s">
        <v>178</v>
      </c>
      <c r="E317" s="241" t="s">
        <v>1</v>
      </c>
      <c r="F317" s="242" t="s">
        <v>1936</v>
      </c>
      <c r="G317" s="239"/>
      <c r="H317" s="243">
        <v>235</v>
      </c>
      <c r="I317" s="244"/>
      <c r="J317" s="239"/>
      <c r="K317" s="239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178</v>
      </c>
      <c r="AU317" s="249" t="s">
        <v>84</v>
      </c>
      <c r="AV317" s="13" t="s">
        <v>84</v>
      </c>
      <c r="AW317" s="13" t="s">
        <v>33</v>
      </c>
      <c r="AX317" s="13" t="s">
        <v>76</v>
      </c>
      <c r="AY317" s="249" t="s">
        <v>170</v>
      </c>
    </row>
    <row r="318" s="2" customFormat="1" ht="16.5" customHeight="1">
      <c r="A318" s="37"/>
      <c r="B318" s="38"/>
      <c r="C318" s="250" t="s">
        <v>1349</v>
      </c>
      <c r="D318" s="250" t="s">
        <v>239</v>
      </c>
      <c r="E318" s="251" t="s">
        <v>1937</v>
      </c>
      <c r="F318" s="252" t="s">
        <v>1938</v>
      </c>
      <c r="G318" s="253" t="s">
        <v>279</v>
      </c>
      <c r="H318" s="254">
        <v>154.02000000000001</v>
      </c>
      <c r="I318" s="255"/>
      <c r="J318" s="256">
        <f>ROUND(I318*H318,2)</f>
        <v>0</v>
      </c>
      <c r="K318" s="252" t="s">
        <v>176</v>
      </c>
      <c r="L318" s="257"/>
      <c r="M318" s="258" t="s">
        <v>1</v>
      </c>
      <c r="N318" s="259" t="s">
        <v>41</v>
      </c>
      <c r="O318" s="90"/>
      <c r="P318" s="234">
        <f>O318*H318</f>
        <v>0</v>
      </c>
      <c r="Q318" s="234">
        <v>0.080000000000000002</v>
      </c>
      <c r="R318" s="234">
        <f>Q318*H318</f>
        <v>12.321600000000002</v>
      </c>
      <c r="S318" s="234">
        <v>0</v>
      </c>
      <c r="T318" s="23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6" t="s">
        <v>205</v>
      </c>
      <c r="AT318" s="236" t="s">
        <v>239</v>
      </c>
      <c r="AU318" s="236" t="s">
        <v>84</v>
      </c>
      <c r="AY318" s="16" t="s">
        <v>170</v>
      </c>
      <c r="BE318" s="237">
        <f>IF(N318="základní",J318,0)</f>
        <v>0</v>
      </c>
      <c r="BF318" s="237">
        <f>IF(N318="snížená",J318,0)</f>
        <v>0</v>
      </c>
      <c r="BG318" s="237">
        <f>IF(N318="zákl. přenesená",J318,0)</f>
        <v>0</v>
      </c>
      <c r="BH318" s="237">
        <f>IF(N318="sníž. přenesená",J318,0)</f>
        <v>0</v>
      </c>
      <c r="BI318" s="237">
        <f>IF(N318="nulová",J318,0)</f>
        <v>0</v>
      </c>
      <c r="BJ318" s="16" t="s">
        <v>80</v>
      </c>
      <c r="BK318" s="237">
        <f>ROUND(I318*H318,2)</f>
        <v>0</v>
      </c>
      <c r="BL318" s="16" t="s">
        <v>125</v>
      </c>
      <c r="BM318" s="236" t="s">
        <v>1939</v>
      </c>
    </row>
    <row r="319" s="13" customFormat="1">
      <c r="A319" s="13"/>
      <c r="B319" s="238"/>
      <c r="C319" s="239"/>
      <c r="D319" s="240" t="s">
        <v>178</v>
      </c>
      <c r="E319" s="239"/>
      <c r="F319" s="242" t="s">
        <v>1940</v>
      </c>
      <c r="G319" s="239"/>
      <c r="H319" s="243">
        <v>154.02000000000001</v>
      </c>
      <c r="I319" s="244"/>
      <c r="J319" s="239"/>
      <c r="K319" s="239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178</v>
      </c>
      <c r="AU319" s="249" t="s">
        <v>84</v>
      </c>
      <c r="AV319" s="13" t="s">
        <v>84</v>
      </c>
      <c r="AW319" s="13" t="s">
        <v>4</v>
      </c>
      <c r="AX319" s="13" t="s">
        <v>80</v>
      </c>
      <c r="AY319" s="249" t="s">
        <v>170</v>
      </c>
    </row>
    <row r="320" s="2" customFormat="1" ht="16.5" customHeight="1">
      <c r="A320" s="37"/>
      <c r="B320" s="38"/>
      <c r="C320" s="250" t="s">
        <v>1353</v>
      </c>
      <c r="D320" s="250" t="s">
        <v>239</v>
      </c>
      <c r="E320" s="251" t="s">
        <v>1941</v>
      </c>
      <c r="F320" s="252" t="s">
        <v>1942</v>
      </c>
      <c r="G320" s="253" t="s">
        <v>279</v>
      </c>
      <c r="H320" s="254">
        <v>149.34999999999999</v>
      </c>
      <c r="I320" s="255"/>
      <c r="J320" s="256">
        <f>ROUND(I320*H320,2)</f>
        <v>0</v>
      </c>
      <c r="K320" s="252" t="s">
        <v>1</v>
      </c>
      <c r="L320" s="257"/>
      <c r="M320" s="258" t="s">
        <v>1</v>
      </c>
      <c r="N320" s="259" t="s">
        <v>41</v>
      </c>
      <c r="O320" s="90"/>
      <c r="P320" s="234">
        <f>O320*H320</f>
        <v>0</v>
      </c>
      <c r="Q320" s="234">
        <v>0.044900000000000002</v>
      </c>
      <c r="R320" s="234">
        <f>Q320*H320</f>
        <v>6.7058150000000003</v>
      </c>
      <c r="S320" s="234">
        <v>0</v>
      </c>
      <c r="T320" s="23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6" t="s">
        <v>205</v>
      </c>
      <c r="AT320" s="236" t="s">
        <v>239</v>
      </c>
      <c r="AU320" s="236" t="s">
        <v>84</v>
      </c>
      <c r="AY320" s="16" t="s">
        <v>170</v>
      </c>
      <c r="BE320" s="237">
        <f>IF(N320="základní",J320,0)</f>
        <v>0</v>
      </c>
      <c r="BF320" s="237">
        <f>IF(N320="snížená",J320,0)</f>
        <v>0</v>
      </c>
      <c r="BG320" s="237">
        <f>IF(N320="zákl. přenesená",J320,0)</f>
        <v>0</v>
      </c>
      <c r="BH320" s="237">
        <f>IF(N320="sníž. přenesená",J320,0)</f>
        <v>0</v>
      </c>
      <c r="BI320" s="237">
        <f>IF(N320="nulová",J320,0)</f>
        <v>0</v>
      </c>
      <c r="BJ320" s="16" t="s">
        <v>80</v>
      </c>
      <c r="BK320" s="237">
        <f>ROUND(I320*H320,2)</f>
        <v>0</v>
      </c>
      <c r="BL320" s="16" t="s">
        <v>125</v>
      </c>
      <c r="BM320" s="236" t="s">
        <v>1943</v>
      </c>
    </row>
    <row r="321" s="13" customFormat="1">
      <c r="A321" s="13"/>
      <c r="B321" s="238"/>
      <c r="C321" s="239"/>
      <c r="D321" s="240" t="s">
        <v>178</v>
      </c>
      <c r="E321" s="239"/>
      <c r="F321" s="242" t="s">
        <v>1944</v>
      </c>
      <c r="G321" s="239"/>
      <c r="H321" s="243">
        <v>149.34999999999999</v>
      </c>
      <c r="I321" s="244"/>
      <c r="J321" s="239"/>
      <c r="K321" s="239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178</v>
      </c>
      <c r="AU321" s="249" t="s">
        <v>84</v>
      </c>
      <c r="AV321" s="13" t="s">
        <v>84</v>
      </c>
      <c r="AW321" s="13" t="s">
        <v>4</v>
      </c>
      <c r="AX321" s="13" t="s">
        <v>80</v>
      </c>
      <c r="AY321" s="249" t="s">
        <v>170</v>
      </c>
    </row>
    <row r="322" s="2" customFormat="1" ht="33" customHeight="1">
      <c r="A322" s="37"/>
      <c r="B322" s="38"/>
      <c r="C322" s="225" t="s">
        <v>1357</v>
      </c>
      <c r="D322" s="225" t="s">
        <v>172</v>
      </c>
      <c r="E322" s="226" t="s">
        <v>1945</v>
      </c>
      <c r="F322" s="227" t="s">
        <v>1946</v>
      </c>
      <c r="G322" s="228" t="s">
        <v>279</v>
      </c>
      <c r="H322" s="229">
        <v>93</v>
      </c>
      <c r="I322" s="230"/>
      <c r="J322" s="231">
        <f>ROUND(I322*H322,2)</f>
        <v>0</v>
      </c>
      <c r="K322" s="227" t="s">
        <v>176</v>
      </c>
      <c r="L322" s="43"/>
      <c r="M322" s="232" t="s">
        <v>1</v>
      </c>
      <c r="N322" s="233" t="s">
        <v>41</v>
      </c>
      <c r="O322" s="90"/>
      <c r="P322" s="234">
        <f>O322*H322</f>
        <v>0</v>
      </c>
      <c r="Q322" s="234">
        <v>0.00060999999999999997</v>
      </c>
      <c r="R322" s="234">
        <f>Q322*H322</f>
        <v>0.056729999999999996</v>
      </c>
      <c r="S322" s="234">
        <v>0</v>
      </c>
      <c r="T322" s="235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6" t="s">
        <v>125</v>
      </c>
      <c r="AT322" s="236" t="s">
        <v>172</v>
      </c>
      <c r="AU322" s="236" t="s">
        <v>84</v>
      </c>
      <c r="AY322" s="16" t="s">
        <v>170</v>
      </c>
      <c r="BE322" s="237">
        <f>IF(N322="základní",J322,0)</f>
        <v>0</v>
      </c>
      <c r="BF322" s="237">
        <f>IF(N322="snížená",J322,0)</f>
        <v>0</v>
      </c>
      <c r="BG322" s="237">
        <f>IF(N322="zákl. přenesená",J322,0)</f>
        <v>0</v>
      </c>
      <c r="BH322" s="237">
        <f>IF(N322="sníž. přenesená",J322,0)</f>
        <v>0</v>
      </c>
      <c r="BI322" s="237">
        <f>IF(N322="nulová",J322,0)</f>
        <v>0</v>
      </c>
      <c r="BJ322" s="16" t="s">
        <v>80</v>
      </c>
      <c r="BK322" s="237">
        <f>ROUND(I322*H322,2)</f>
        <v>0</v>
      </c>
      <c r="BL322" s="16" t="s">
        <v>125</v>
      </c>
      <c r="BM322" s="236" t="s">
        <v>1947</v>
      </c>
    </row>
    <row r="323" s="2" customFormat="1" ht="24.15" customHeight="1">
      <c r="A323" s="37"/>
      <c r="B323" s="38"/>
      <c r="C323" s="225" t="s">
        <v>1361</v>
      </c>
      <c r="D323" s="225" t="s">
        <v>172</v>
      </c>
      <c r="E323" s="226" t="s">
        <v>1217</v>
      </c>
      <c r="F323" s="227" t="s">
        <v>1218</v>
      </c>
      <c r="G323" s="228" t="s">
        <v>279</v>
      </c>
      <c r="H323" s="229">
        <v>67</v>
      </c>
      <c r="I323" s="230"/>
      <c r="J323" s="231">
        <f>ROUND(I323*H323,2)</f>
        <v>0</v>
      </c>
      <c r="K323" s="227" t="s">
        <v>176</v>
      </c>
      <c r="L323" s="43"/>
      <c r="M323" s="232" t="s">
        <v>1</v>
      </c>
      <c r="N323" s="233" t="s">
        <v>41</v>
      </c>
      <c r="O323" s="90"/>
      <c r="P323" s="234">
        <f>O323*H323</f>
        <v>0</v>
      </c>
      <c r="Q323" s="234">
        <v>0</v>
      </c>
      <c r="R323" s="234">
        <f>Q323*H323</f>
        <v>0</v>
      </c>
      <c r="S323" s="234">
        <v>0</v>
      </c>
      <c r="T323" s="23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6" t="s">
        <v>125</v>
      </c>
      <c r="AT323" s="236" t="s">
        <v>172</v>
      </c>
      <c r="AU323" s="236" t="s">
        <v>84</v>
      </c>
      <c r="AY323" s="16" t="s">
        <v>170</v>
      </c>
      <c r="BE323" s="237">
        <f>IF(N323="základní",J323,0)</f>
        <v>0</v>
      </c>
      <c r="BF323" s="237">
        <f>IF(N323="snížená",J323,0)</f>
        <v>0</v>
      </c>
      <c r="BG323" s="237">
        <f>IF(N323="zákl. přenesená",J323,0)</f>
        <v>0</v>
      </c>
      <c r="BH323" s="237">
        <f>IF(N323="sníž. přenesená",J323,0)</f>
        <v>0</v>
      </c>
      <c r="BI323" s="237">
        <f>IF(N323="nulová",J323,0)</f>
        <v>0</v>
      </c>
      <c r="BJ323" s="16" t="s">
        <v>80</v>
      </c>
      <c r="BK323" s="237">
        <f>ROUND(I323*H323,2)</f>
        <v>0</v>
      </c>
      <c r="BL323" s="16" t="s">
        <v>125</v>
      </c>
      <c r="BM323" s="236" t="s">
        <v>1948</v>
      </c>
    </row>
    <row r="324" s="2" customFormat="1" ht="33" customHeight="1">
      <c r="A324" s="37"/>
      <c r="B324" s="38"/>
      <c r="C324" s="225" t="s">
        <v>1365</v>
      </c>
      <c r="D324" s="225" t="s">
        <v>172</v>
      </c>
      <c r="E324" s="226" t="s">
        <v>1949</v>
      </c>
      <c r="F324" s="227" t="s">
        <v>1950</v>
      </c>
      <c r="G324" s="228" t="s">
        <v>247</v>
      </c>
      <c r="H324" s="229">
        <v>4</v>
      </c>
      <c r="I324" s="230"/>
      <c r="J324" s="231">
        <f>ROUND(I324*H324,2)</f>
        <v>0</v>
      </c>
      <c r="K324" s="227" t="s">
        <v>176</v>
      </c>
      <c r="L324" s="43"/>
      <c r="M324" s="232" t="s">
        <v>1</v>
      </c>
      <c r="N324" s="233" t="s">
        <v>41</v>
      </c>
      <c r="O324" s="90"/>
      <c r="P324" s="234">
        <f>O324*H324</f>
        <v>0</v>
      </c>
      <c r="Q324" s="234">
        <v>0.097159999999999996</v>
      </c>
      <c r="R324" s="234">
        <f>Q324*H324</f>
        <v>0.38863999999999999</v>
      </c>
      <c r="S324" s="234">
        <v>0</v>
      </c>
      <c r="T324" s="23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6" t="s">
        <v>125</v>
      </c>
      <c r="AT324" s="236" t="s">
        <v>172</v>
      </c>
      <c r="AU324" s="236" t="s">
        <v>84</v>
      </c>
      <c r="AY324" s="16" t="s">
        <v>170</v>
      </c>
      <c r="BE324" s="237">
        <f>IF(N324="základní",J324,0)</f>
        <v>0</v>
      </c>
      <c r="BF324" s="237">
        <f>IF(N324="snížená",J324,0)</f>
        <v>0</v>
      </c>
      <c r="BG324" s="237">
        <f>IF(N324="zákl. přenesená",J324,0)</f>
        <v>0</v>
      </c>
      <c r="BH324" s="237">
        <f>IF(N324="sníž. přenesená",J324,0)</f>
        <v>0</v>
      </c>
      <c r="BI324" s="237">
        <f>IF(N324="nulová",J324,0)</f>
        <v>0</v>
      </c>
      <c r="BJ324" s="16" t="s">
        <v>80</v>
      </c>
      <c r="BK324" s="237">
        <f>ROUND(I324*H324,2)</f>
        <v>0</v>
      </c>
      <c r="BL324" s="16" t="s">
        <v>125</v>
      </c>
      <c r="BM324" s="236" t="s">
        <v>1951</v>
      </c>
    </row>
    <row r="325" s="2" customFormat="1" ht="21.75" customHeight="1">
      <c r="A325" s="37"/>
      <c r="B325" s="38"/>
      <c r="C325" s="250" t="s">
        <v>1492</v>
      </c>
      <c r="D325" s="250" t="s">
        <v>239</v>
      </c>
      <c r="E325" s="251" t="s">
        <v>1952</v>
      </c>
      <c r="F325" s="252" t="s">
        <v>1953</v>
      </c>
      <c r="G325" s="253" t="s">
        <v>247</v>
      </c>
      <c r="H325" s="254">
        <v>4</v>
      </c>
      <c r="I325" s="255"/>
      <c r="J325" s="256">
        <f>ROUND(I325*H325,2)</f>
        <v>0</v>
      </c>
      <c r="K325" s="252" t="s">
        <v>1</v>
      </c>
      <c r="L325" s="257"/>
      <c r="M325" s="258" t="s">
        <v>1</v>
      </c>
      <c r="N325" s="259" t="s">
        <v>41</v>
      </c>
      <c r="O325" s="90"/>
      <c r="P325" s="234">
        <f>O325*H325</f>
        <v>0</v>
      </c>
      <c r="Q325" s="234">
        <v>0.076999999999999999</v>
      </c>
      <c r="R325" s="234">
        <f>Q325*H325</f>
        <v>0.308</v>
      </c>
      <c r="S325" s="234">
        <v>0</v>
      </c>
      <c r="T325" s="23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6" t="s">
        <v>205</v>
      </c>
      <c r="AT325" s="236" t="s">
        <v>239</v>
      </c>
      <c r="AU325" s="236" t="s">
        <v>84</v>
      </c>
      <c r="AY325" s="16" t="s">
        <v>170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6" t="s">
        <v>80</v>
      </c>
      <c r="BK325" s="237">
        <f>ROUND(I325*H325,2)</f>
        <v>0</v>
      </c>
      <c r="BL325" s="16" t="s">
        <v>125</v>
      </c>
      <c r="BM325" s="236" t="s">
        <v>1954</v>
      </c>
    </row>
    <row r="326" s="2" customFormat="1" ht="16.5" customHeight="1">
      <c r="A326" s="37"/>
      <c r="B326" s="38"/>
      <c r="C326" s="250" t="s">
        <v>1495</v>
      </c>
      <c r="D326" s="250" t="s">
        <v>239</v>
      </c>
      <c r="E326" s="251" t="s">
        <v>1955</v>
      </c>
      <c r="F326" s="252" t="s">
        <v>1956</v>
      </c>
      <c r="G326" s="253" t="s">
        <v>247</v>
      </c>
      <c r="H326" s="254">
        <v>12</v>
      </c>
      <c r="I326" s="255"/>
      <c r="J326" s="256">
        <f>ROUND(I326*H326,2)</f>
        <v>0</v>
      </c>
      <c r="K326" s="252" t="s">
        <v>176</v>
      </c>
      <c r="L326" s="257"/>
      <c r="M326" s="258" t="s">
        <v>1</v>
      </c>
      <c r="N326" s="259" t="s">
        <v>41</v>
      </c>
      <c r="O326" s="90"/>
      <c r="P326" s="234">
        <f>O326*H326</f>
        <v>0</v>
      </c>
      <c r="Q326" s="234">
        <v>0.112</v>
      </c>
      <c r="R326" s="234">
        <f>Q326*H326</f>
        <v>1.3440000000000001</v>
      </c>
      <c r="S326" s="234">
        <v>0</v>
      </c>
      <c r="T326" s="23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6" t="s">
        <v>205</v>
      </c>
      <c r="AT326" s="236" t="s">
        <v>239</v>
      </c>
      <c r="AU326" s="236" t="s">
        <v>84</v>
      </c>
      <c r="AY326" s="16" t="s">
        <v>170</v>
      </c>
      <c r="BE326" s="237">
        <f>IF(N326="základní",J326,0)</f>
        <v>0</v>
      </c>
      <c r="BF326" s="237">
        <f>IF(N326="snížená",J326,0)</f>
        <v>0</v>
      </c>
      <c r="BG326" s="237">
        <f>IF(N326="zákl. přenesená",J326,0)</f>
        <v>0</v>
      </c>
      <c r="BH326" s="237">
        <f>IF(N326="sníž. přenesená",J326,0)</f>
        <v>0</v>
      </c>
      <c r="BI326" s="237">
        <f>IF(N326="nulová",J326,0)</f>
        <v>0</v>
      </c>
      <c r="BJ326" s="16" t="s">
        <v>80</v>
      </c>
      <c r="BK326" s="237">
        <f>ROUND(I326*H326,2)</f>
        <v>0</v>
      </c>
      <c r="BL326" s="16" t="s">
        <v>125</v>
      </c>
      <c r="BM326" s="236" t="s">
        <v>1957</v>
      </c>
    </row>
    <row r="327" s="2" customFormat="1" ht="24.15" customHeight="1">
      <c r="A327" s="37"/>
      <c r="B327" s="38"/>
      <c r="C327" s="225" t="s">
        <v>1497</v>
      </c>
      <c r="D327" s="225" t="s">
        <v>172</v>
      </c>
      <c r="E327" s="226" t="s">
        <v>1958</v>
      </c>
      <c r="F327" s="227" t="s">
        <v>1959</v>
      </c>
      <c r="G327" s="228" t="s">
        <v>247</v>
      </c>
      <c r="H327" s="229">
        <v>12</v>
      </c>
      <c r="I327" s="230"/>
      <c r="J327" s="231">
        <f>ROUND(I327*H327,2)</f>
        <v>0</v>
      </c>
      <c r="K327" s="227" t="s">
        <v>176</v>
      </c>
      <c r="L327" s="43"/>
      <c r="M327" s="232" t="s">
        <v>1</v>
      </c>
      <c r="N327" s="233" t="s">
        <v>41</v>
      </c>
      <c r="O327" s="90"/>
      <c r="P327" s="234">
        <f>O327*H327</f>
        <v>0</v>
      </c>
      <c r="Q327" s="234">
        <v>0.001</v>
      </c>
      <c r="R327" s="234">
        <f>Q327*H327</f>
        <v>0.012</v>
      </c>
      <c r="S327" s="234">
        <v>0</v>
      </c>
      <c r="T327" s="23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6" t="s">
        <v>125</v>
      </c>
      <c r="AT327" s="236" t="s">
        <v>172</v>
      </c>
      <c r="AU327" s="236" t="s">
        <v>84</v>
      </c>
      <c r="AY327" s="16" t="s">
        <v>170</v>
      </c>
      <c r="BE327" s="237">
        <f>IF(N327="základní",J327,0)</f>
        <v>0</v>
      </c>
      <c r="BF327" s="237">
        <f>IF(N327="snížená",J327,0)</f>
        <v>0</v>
      </c>
      <c r="BG327" s="237">
        <f>IF(N327="zákl. přenesená",J327,0)</f>
        <v>0</v>
      </c>
      <c r="BH327" s="237">
        <f>IF(N327="sníž. přenesená",J327,0)</f>
        <v>0</v>
      </c>
      <c r="BI327" s="237">
        <f>IF(N327="nulová",J327,0)</f>
        <v>0</v>
      </c>
      <c r="BJ327" s="16" t="s">
        <v>80</v>
      </c>
      <c r="BK327" s="237">
        <f>ROUND(I327*H327,2)</f>
        <v>0</v>
      </c>
      <c r="BL327" s="16" t="s">
        <v>125</v>
      </c>
      <c r="BM327" s="236" t="s">
        <v>1960</v>
      </c>
    </row>
    <row r="328" s="2" customFormat="1" ht="16.5" customHeight="1">
      <c r="A328" s="37"/>
      <c r="B328" s="38"/>
      <c r="C328" s="250" t="s">
        <v>1499</v>
      </c>
      <c r="D328" s="250" t="s">
        <v>239</v>
      </c>
      <c r="E328" s="251" t="s">
        <v>1961</v>
      </c>
      <c r="F328" s="252" t="s">
        <v>1962</v>
      </c>
      <c r="G328" s="253" t="s">
        <v>247</v>
      </c>
      <c r="H328" s="254">
        <v>12</v>
      </c>
      <c r="I328" s="255"/>
      <c r="J328" s="256">
        <f>ROUND(I328*H328,2)</f>
        <v>0</v>
      </c>
      <c r="K328" s="252" t="s">
        <v>176</v>
      </c>
      <c r="L328" s="257"/>
      <c r="M328" s="258" t="s">
        <v>1</v>
      </c>
      <c r="N328" s="259" t="s">
        <v>41</v>
      </c>
      <c r="O328" s="90"/>
      <c r="P328" s="234">
        <f>O328*H328</f>
        <v>0</v>
      </c>
      <c r="Q328" s="234">
        <v>0.11500000000000001</v>
      </c>
      <c r="R328" s="234">
        <f>Q328*H328</f>
        <v>1.3800000000000001</v>
      </c>
      <c r="S328" s="234">
        <v>0</v>
      </c>
      <c r="T328" s="23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6" t="s">
        <v>205</v>
      </c>
      <c r="AT328" s="236" t="s">
        <v>239</v>
      </c>
      <c r="AU328" s="236" t="s">
        <v>84</v>
      </c>
      <c r="AY328" s="16" t="s">
        <v>170</v>
      </c>
      <c r="BE328" s="237">
        <f>IF(N328="základní",J328,0)</f>
        <v>0</v>
      </c>
      <c r="BF328" s="237">
        <f>IF(N328="snížená",J328,0)</f>
        <v>0</v>
      </c>
      <c r="BG328" s="237">
        <f>IF(N328="zákl. přenesená",J328,0)</f>
        <v>0</v>
      </c>
      <c r="BH328" s="237">
        <f>IF(N328="sníž. přenesená",J328,0)</f>
        <v>0</v>
      </c>
      <c r="BI328" s="237">
        <f>IF(N328="nulová",J328,0)</f>
        <v>0</v>
      </c>
      <c r="BJ328" s="16" t="s">
        <v>80</v>
      </c>
      <c r="BK328" s="237">
        <f>ROUND(I328*H328,2)</f>
        <v>0</v>
      </c>
      <c r="BL328" s="16" t="s">
        <v>125</v>
      </c>
      <c r="BM328" s="236" t="s">
        <v>1963</v>
      </c>
    </row>
    <row r="329" s="2" customFormat="1">
      <c r="A329" s="37"/>
      <c r="B329" s="38"/>
      <c r="C329" s="39"/>
      <c r="D329" s="240" t="s">
        <v>249</v>
      </c>
      <c r="E329" s="39"/>
      <c r="F329" s="260" t="s">
        <v>1964</v>
      </c>
      <c r="G329" s="39"/>
      <c r="H329" s="39"/>
      <c r="I329" s="261"/>
      <c r="J329" s="39"/>
      <c r="K329" s="39"/>
      <c r="L329" s="43"/>
      <c r="M329" s="262"/>
      <c r="N329" s="263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249</v>
      </c>
      <c r="AU329" s="16" t="s">
        <v>84</v>
      </c>
    </row>
    <row r="330" s="2" customFormat="1" ht="16.5" customHeight="1">
      <c r="A330" s="37"/>
      <c r="B330" s="38"/>
      <c r="C330" s="225" t="s">
        <v>1502</v>
      </c>
      <c r="D330" s="225" t="s">
        <v>172</v>
      </c>
      <c r="E330" s="226" t="s">
        <v>1965</v>
      </c>
      <c r="F330" s="227" t="s">
        <v>1966</v>
      </c>
      <c r="G330" s="228" t="s">
        <v>247</v>
      </c>
      <c r="H330" s="229">
        <v>1</v>
      </c>
      <c r="I330" s="230"/>
      <c r="J330" s="231">
        <f>ROUND(I330*H330,2)</f>
        <v>0</v>
      </c>
      <c r="K330" s="227" t="s">
        <v>176</v>
      </c>
      <c r="L330" s="43"/>
      <c r="M330" s="232" t="s">
        <v>1</v>
      </c>
      <c r="N330" s="233" t="s">
        <v>41</v>
      </c>
      <c r="O330" s="90"/>
      <c r="P330" s="234">
        <f>O330*H330</f>
        <v>0</v>
      </c>
      <c r="Q330" s="234">
        <v>0</v>
      </c>
      <c r="R330" s="234">
        <f>Q330*H330</f>
        <v>0</v>
      </c>
      <c r="S330" s="234">
        <v>0.48199999999999998</v>
      </c>
      <c r="T330" s="235">
        <f>S330*H330</f>
        <v>0.48199999999999998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6" t="s">
        <v>125</v>
      </c>
      <c r="AT330" s="236" t="s">
        <v>172</v>
      </c>
      <c r="AU330" s="236" t="s">
        <v>84</v>
      </c>
      <c r="AY330" s="16" t="s">
        <v>170</v>
      </c>
      <c r="BE330" s="237">
        <f>IF(N330="základní",J330,0)</f>
        <v>0</v>
      </c>
      <c r="BF330" s="237">
        <f>IF(N330="snížená",J330,0)</f>
        <v>0</v>
      </c>
      <c r="BG330" s="237">
        <f>IF(N330="zákl. přenesená",J330,0)</f>
        <v>0</v>
      </c>
      <c r="BH330" s="237">
        <f>IF(N330="sníž. přenesená",J330,0)</f>
        <v>0</v>
      </c>
      <c r="BI330" s="237">
        <f>IF(N330="nulová",J330,0)</f>
        <v>0</v>
      </c>
      <c r="BJ330" s="16" t="s">
        <v>80</v>
      </c>
      <c r="BK330" s="237">
        <f>ROUND(I330*H330,2)</f>
        <v>0</v>
      </c>
      <c r="BL330" s="16" t="s">
        <v>125</v>
      </c>
      <c r="BM330" s="236" t="s">
        <v>1967</v>
      </c>
    </row>
    <row r="331" s="2" customFormat="1" ht="21.75" customHeight="1">
      <c r="A331" s="37"/>
      <c r="B331" s="38"/>
      <c r="C331" s="225" t="s">
        <v>1504</v>
      </c>
      <c r="D331" s="225" t="s">
        <v>172</v>
      </c>
      <c r="E331" s="226" t="s">
        <v>1968</v>
      </c>
      <c r="F331" s="227" t="s">
        <v>1969</v>
      </c>
      <c r="G331" s="228" t="s">
        <v>247</v>
      </c>
      <c r="H331" s="229">
        <v>1</v>
      </c>
      <c r="I331" s="230"/>
      <c r="J331" s="231">
        <f>ROUND(I331*H331,2)</f>
        <v>0</v>
      </c>
      <c r="K331" s="227" t="s">
        <v>176</v>
      </c>
      <c r="L331" s="43"/>
      <c r="M331" s="232" t="s">
        <v>1</v>
      </c>
      <c r="N331" s="233" t="s">
        <v>41</v>
      </c>
      <c r="O331" s="90"/>
      <c r="P331" s="234">
        <f>O331*H331</f>
        <v>0</v>
      </c>
      <c r="Q331" s="234">
        <v>0</v>
      </c>
      <c r="R331" s="234">
        <f>Q331*H331</f>
        <v>0</v>
      </c>
      <c r="S331" s="234">
        <v>0.086999999999999994</v>
      </c>
      <c r="T331" s="235">
        <f>S331*H331</f>
        <v>0.086999999999999994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6" t="s">
        <v>125</v>
      </c>
      <c r="AT331" s="236" t="s">
        <v>172</v>
      </c>
      <c r="AU331" s="236" t="s">
        <v>84</v>
      </c>
      <c r="AY331" s="16" t="s">
        <v>170</v>
      </c>
      <c r="BE331" s="237">
        <f>IF(N331="základní",J331,0)</f>
        <v>0</v>
      </c>
      <c r="BF331" s="237">
        <f>IF(N331="snížená",J331,0)</f>
        <v>0</v>
      </c>
      <c r="BG331" s="237">
        <f>IF(N331="zákl. přenesená",J331,0)</f>
        <v>0</v>
      </c>
      <c r="BH331" s="237">
        <f>IF(N331="sníž. přenesená",J331,0)</f>
        <v>0</v>
      </c>
      <c r="BI331" s="237">
        <f>IF(N331="nulová",J331,0)</f>
        <v>0</v>
      </c>
      <c r="BJ331" s="16" t="s">
        <v>80</v>
      </c>
      <c r="BK331" s="237">
        <f>ROUND(I331*H331,2)</f>
        <v>0</v>
      </c>
      <c r="BL331" s="16" t="s">
        <v>125</v>
      </c>
      <c r="BM331" s="236" t="s">
        <v>1970</v>
      </c>
    </row>
    <row r="332" s="2" customFormat="1" ht="24.15" customHeight="1">
      <c r="A332" s="37"/>
      <c r="B332" s="38"/>
      <c r="C332" s="225" t="s">
        <v>1506</v>
      </c>
      <c r="D332" s="225" t="s">
        <v>172</v>
      </c>
      <c r="E332" s="226" t="s">
        <v>1971</v>
      </c>
      <c r="F332" s="227" t="s">
        <v>1972</v>
      </c>
      <c r="G332" s="228" t="s">
        <v>247</v>
      </c>
      <c r="H332" s="229">
        <v>4</v>
      </c>
      <c r="I332" s="230"/>
      <c r="J332" s="231">
        <f>ROUND(I332*H332,2)</f>
        <v>0</v>
      </c>
      <c r="K332" s="227" t="s">
        <v>176</v>
      </c>
      <c r="L332" s="43"/>
      <c r="M332" s="232" t="s">
        <v>1</v>
      </c>
      <c r="N332" s="233" t="s">
        <v>41</v>
      </c>
      <c r="O332" s="90"/>
      <c r="P332" s="234">
        <f>O332*H332</f>
        <v>0</v>
      </c>
      <c r="Q332" s="234">
        <v>0</v>
      </c>
      <c r="R332" s="234">
        <f>Q332*H332</f>
        <v>0</v>
      </c>
      <c r="S332" s="234">
        <v>0.082000000000000003</v>
      </c>
      <c r="T332" s="235">
        <f>S332*H332</f>
        <v>0.32800000000000001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6" t="s">
        <v>125</v>
      </c>
      <c r="AT332" s="236" t="s">
        <v>172</v>
      </c>
      <c r="AU332" s="236" t="s">
        <v>84</v>
      </c>
      <c r="AY332" s="16" t="s">
        <v>170</v>
      </c>
      <c r="BE332" s="237">
        <f>IF(N332="základní",J332,0)</f>
        <v>0</v>
      </c>
      <c r="BF332" s="237">
        <f>IF(N332="snížená",J332,0)</f>
        <v>0</v>
      </c>
      <c r="BG332" s="237">
        <f>IF(N332="zákl. přenesená",J332,0)</f>
        <v>0</v>
      </c>
      <c r="BH332" s="237">
        <f>IF(N332="sníž. přenesená",J332,0)</f>
        <v>0</v>
      </c>
      <c r="BI332" s="237">
        <f>IF(N332="nulová",J332,0)</f>
        <v>0</v>
      </c>
      <c r="BJ332" s="16" t="s">
        <v>80</v>
      </c>
      <c r="BK332" s="237">
        <f>ROUND(I332*H332,2)</f>
        <v>0</v>
      </c>
      <c r="BL332" s="16" t="s">
        <v>125</v>
      </c>
      <c r="BM332" s="236" t="s">
        <v>1973</v>
      </c>
    </row>
    <row r="333" s="2" customFormat="1" ht="24.15" customHeight="1">
      <c r="A333" s="37"/>
      <c r="B333" s="38"/>
      <c r="C333" s="225" t="s">
        <v>1510</v>
      </c>
      <c r="D333" s="225" t="s">
        <v>172</v>
      </c>
      <c r="E333" s="226" t="s">
        <v>1974</v>
      </c>
      <c r="F333" s="227" t="s">
        <v>1975</v>
      </c>
      <c r="G333" s="228" t="s">
        <v>247</v>
      </c>
      <c r="H333" s="229">
        <v>1</v>
      </c>
      <c r="I333" s="230"/>
      <c r="J333" s="231">
        <f>ROUND(I333*H333,2)</f>
        <v>0</v>
      </c>
      <c r="K333" s="227" t="s">
        <v>176</v>
      </c>
      <c r="L333" s="43"/>
      <c r="M333" s="232" t="s">
        <v>1</v>
      </c>
      <c r="N333" s="233" t="s">
        <v>41</v>
      </c>
      <c r="O333" s="90"/>
      <c r="P333" s="234">
        <f>O333*H333</f>
        <v>0</v>
      </c>
      <c r="Q333" s="234">
        <v>0</v>
      </c>
      <c r="R333" s="234">
        <f>Q333*H333</f>
        <v>0</v>
      </c>
      <c r="S333" s="234">
        <v>0.0040000000000000001</v>
      </c>
      <c r="T333" s="235">
        <f>S333*H333</f>
        <v>0.0040000000000000001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6" t="s">
        <v>125</v>
      </c>
      <c r="AT333" s="236" t="s">
        <v>172</v>
      </c>
      <c r="AU333" s="236" t="s">
        <v>84</v>
      </c>
      <c r="AY333" s="16" t="s">
        <v>170</v>
      </c>
      <c r="BE333" s="237">
        <f>IF(N333="základní",J333,0)</f>
        <v>0</v>
      </c>
      <c r="BF333" s="237">
        <f>IF(N333="snížená",J333,0)</f>
        <v>0</v>
      </c>
      <c r="BG333" s="237">
        <f>IF(N333="zákl. přenesená",J333,0)</f>
        <v>0</v>
      </c>
      <c r="BH333" s="237">
        <f>IF(N333="sníž. přenesená",J333,0)</f>
        <v>0</v>
      </c>
      <c r="BI333" s="237">
        <f>IF(N333="nulová",J333,0)</f>
        <v>0</v>
      </c>
      <c r="BJ333" s="16" t="s">
        <v>80</v>
      </c>
      <c r="BK333" s="237">
        <f>ROUND(I333*H333,2)</f>
        <v>0</v>
      </c>
      <c r="BL333" s="16" t="s">
        <v>125</v>
      </c>
      <c r="BM333" s="236" t="s">
        <v>1976</v>
      </c>
    </row>
    <row r="334" s="13" customFormat="1">
      <c r="A334" s="13"/>
      <c r="B334" s="238"/>
      <c r="C334" s="239"/>
      <c r="D334" s="240" t="s">
        <v>178</v>
      </c>
      <c r="E334" s="241" t="s">
        <v>1</v>
      </c>
      <c r="F334" s="242" t="s">
        <v>1977</v>
      </c>
      <c r="G334" s="239"/>
      <c r="H334" s="243">
        <v>1</v>
      </c>
      <c r="I334" s="244"/>
      <c r="J334" s="239"/>
      <c r="K334" s="239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178</v>
      </c>
      <c r="AU334" s="249" t="s">
        <v>84</v>
      </c>
      <c r="AV334" s="13" t="s">
        <v>84</v>
      </c>
      <c r="AW334" s="13" t="s">
        <v>33</v>
      </c>
      <c r="AX334" s="13" t="s">
        <v>76</v>
      </c>
      <c r="AY334" s="249" t="s">
        <v>170</v>
      </c>
    </row>
    <row r="335" s="2" customFormat="1" ht="21.75" customHeight="1">
      <c r="A335" s="37"/>
      <c r="B335" s="38"/>
      <c r="C335" s="225" t="s">
        <v>1511</v>
      </c>
      <c r="D335" s="225" t="s">
        <v>172</v>
      </c>
      <c r="E335" s="226" t="s">
        <v>1978</v>
      </c>
      <c r="F335" s="227" t="s">
        <v>1979</v>
      </c>
      <c r="G335" s="228" t="s">
        <v>247</v>
      </c>
      <c r="H335" s="229">
        <v>2</v>
      </c>
      <c r="I335" s="230"/>
      <c r="J335" s="231">
        <f>ROUND(I335*H335,2)</f>
        <v>0</v>
      </c>
      <c r="K335" s="227" t="s">
        <v>1</v>
      </c>
      <c r="L335" s="43"/>
      <c r="M335" s="232" t="s">
        <v>1</v>
      </c>
      <c r="N335" s="233" t="s">
        <v>41</v>
      </c>
      <c r="O335" s="90"/>
      <c r="P335" s="234">
        <f>O335*H335</f>
        <v>0</v>
      </c>
      <c r="Q335" s="234">
        <v>0</v>
      </c>
      <c r="R335" s="234">
        <f>Q335*H335</f>
        <v>0</v>
      </c>
      <c r="S335" s="234">
        <v>0.48199999999999998</v>
      </c>
      <c r="T335" s="235">
        <f>S335*H335</f>
        <v>0.96399999999999997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6" t="s">
        <v>125</v>
      </c>
      <c r="AT335" s="236" t="s">
        <v>172</v>
      </c>
      <c r="AU335" s="236" t="s">
        <v>84</v>
      </c>
      <c r="AY335" s="16" t="s">
        <v>170</v>
      </c>
      <c r="BE335" s="237">
        <f>IF(N335="základní",J335,0)</f>
        <v>0</v>
      </c>
      <c r="BF335" s="237">
        <f>IF(N335="snížená",J335,0)</f>
        <v>0</v>
      </c>
      <c r="BG335" s="237">
        <f>IF(N335="zákl. přenesená",J335,0)</f>
        <v>0</v>
      </c>
      <c r="BH335" s="237">
        <f>IF(N335="sníž. přenesená",J335,0)</f>
        <v>0</v>
      </c>
      <c r="BI335" s="237">
        <f>IF(N335="nulová",J335,0)</f>
        <v>0</v>
      </c>
      <c r="BJ335" s="16" t="s">
        <v>80</v>
      </c>
      <c r="BK335" s="237">
        <f>ROUND(I335*H335,2)</f>
        <v>0</v>
      </c>
      <c r="BL335" s="16" t="s">
        <v>125</v>
      </c>
      <c r="BM335" s="236" t="s">
        <v>1980</v>
      </c>
    </row>
    <row r="336" s="12" customFormat="1" ht="22.8" customHeight="1">
      <c r="A336" s="12"/>
      <c r="B336" s="209"/>
      <c r="C336" s="210"/>
      <c r="D336" s="211" t="s">
        <v>75</v>
      </c>
      <c r="E336" s="223" t="s">
        <v>923</v>
      </c>
      <c r="F336" s="223" t="s">
        <v>924</v>
      </c>
      <c r="G336" s="210"/>
      <c r="H336" s="210"/>
      <c r="I336" s="213"/>
      <c r="J336" s="224">
        <f>BK336</f>
        <v>0</v>
      </c>
      <c r="K336" s="210"/>
      <c r="L336" s="215"/>
      <c r="M336" s="216"/>
      <c r="N336" s="217"/>
      <c r="O336" s="217"/>
      <c r="P336" s="218">
        <f>SUM(P337:P345)</f>
        <v>0</v>
      </c>
      <c r="Q336" s="217"/>
      <c r="R336" s="218">
        <f>SUM(R337:R345)</f>
        <v>0</v>
      </c>
      <c r="S336" s="217"/>
      <c r="T336" s="219">
        <f>SUM(T337:T345)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0" t="s">
        <v>80</v>
      </c>
      <c r="AT336" s="221" t="s">
        <v>75</v>
      </c>
      <c r="AU336" s="221" t="s">
        <v>80</v>
      </c>
      <c r="AY336" s="220" t="s">
        <v>170</v>
      </c>
      <c r="BK336" s="222">
        <f>SUM(BK337:BK345)</f>
        <v>0</v>
      </c>
    </row>
    <row r="337" s="2" customFormat="1" ht="44.25" customHeight="1">
      <c r="A337" s="37"/>
      <c r="B337" s="38"/>
      <c r="C337" s="225" t="s">
        <v>1513</v>
      </c>
      <c r="D337" s="225" t="s">
        <v>172</v>
      </c>
      <c r="E337" s="226" t="s">
        <v>935</v>
      </c>
      <c r="F337" s="227" t="s">
        <v>936</v>
      </c>
      <c r="G337" s="228" t="s">
        <v>224</v>
      </c>
      <c r="H337" s="229">
        <v>1.383</v>
      </c>
      <c r="I337" s="230"/>
      <c r="J337" s="231">
        <f>ROUND(I337*H337,2)</f>
        <v>0</v>
      </c>
      <c r="K337" s="227" t="s">
        <v>176</v>
      </c>
      <c r="L337" s="43"/>
      <c r="M337" s="232" t="s">
        <v>1</v>
      </c>
      <c r="N337" s="233" t="s">
        <v>41</v>
      </c>
      <c r="O337" s="90"/>
      <c r="P337" s="234">
        <f>O337*H337</f>
        <v>0</v>
      </c>
      <c r="Q337" s="234">
        <v>0</v>
      </c>
      <c r="R337" s="234">
        <f>Q337*H337</f>
        <v>0</v>
      </c>
      <c r="S337" s="234">
        <v>0</v>
      </c>
      <c r="T337" s="23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6" t="s">
        <v>125</v>
      </c>
      <c r="AT337" s="236" t="s">
        <v>172</v>
      </c>
      <c r="AU337" s="236" t="s">
        <v>84</v>
      </c>
      <c r="AY337" s="16" t="s">
        <v>170</v>
      </c>
      <c r="BE337" s="237">
        <f>IF(N337="základní",J337,0)</f>
        <v>0</v>
      </c>
      <c r="BF337" s="237">
        <f>IF(N337="snížená",J337,0)</f>
        <v>0</v>
      </c>
      <c r="BG337" s="237">
        <f>IF(N337="zákl. přenesená",J337,0)</f>
        <v>0</v>
      </c>
      <c r="BH337" s="237">
        <f>IF(N337="sníž. přenesená",J337,0)</f>
        <v>0</v>
      </c>
      <c r="BI337" s="237">
        <f>IF(N337="nulová",J337,0)</f>
        <v>0</v>
      </c>
      <c r="BJ337" s="16" t="s">
        <v>80</v>
      </c>
      <c r="BK337" s="237">
        <f>ROUND(I337*H337,2)</f>
        <v>0</v>
      </c>
      <c r="BL337" s="16" t="s">
        <v>125</v>
      </c>
      <c r="BM337" s="236" t="s">
        <v>1981</v>
      </c>
    </row>
    <row r="338" s="2" customFormat="1" ht="21.75" customHeight="1">
      <c r="A338" s="37"/>
      <c r="B338" s="38"/>
      <c r="C338" s="225" t="s">
        <v>1515</v>
      </c>
      <c r="D338" s="225" t="s">
        <v>172</v>
      </c>
      <c r="E338" s="226" t="s">
        <v>925</v>
      </c>
      <c r="F338" s="227" t="s">
        <v>926</v>
      </c>
      <c r="G338" s="228" t="s">
        <v>224</v>
      </c>
      <c r="H338" s="229">
        <v>718.20000000000005</v>
      </c>
      <c r="I338" s="230"/>
      <c r="J338" s="231">
        <f>ROUND(I338*H338,2)</f>
        <v>0</v>
      </c>
      <c r="K338" s="227" t="s">
        <v>176</v>
      </c>
      <c r="L338" s="43"/>
      <c r="M338" s="232" t="s">
        <v>1</v>
      </c>
      <c r="N338" s="233" t="s">
        <v>41</v>
      </c>
      <c r="O338" s="90"/>
      <c r="P338" s="234">
        <f>O338*H338</f>
        <v>0</v>
      </c>
      <c r="Q338" s="234">
        <v>0</v>
      </c>
      <c r="R338" s="234">
        <f>Q338*H338</f>
        <v>0</v>
      </c>
      <c r="S338" s="234">
        <v>0</v>
      </c>
      <c r="T338" s="23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6" t="s">
        <v>125</v>
      </c>
      <c r="AT338" s="236" t="s">
        <v>172</v>
      </c>
      <c r="AU338" s="236" t="s">
        <v>84</v>
      </c>
      <c r="AY338" s="16" t="s">
        <v>170</v>
      </c>
      <c r="BE338" s="237">
        <f>IF(N338="základní",J338,0)</f>
        <v>0</v>
      </c>
      <c r="BF338" s="237">
        <f>IF(N338="snížená",J338,0)</f>
        <v>0</v>
      </c>
      <c r="BG338" s="237">
        <f>IF(N338="zákl. přenesená",J338,0)</f>
        <v>0</v>
      </c>
      <c r="BH338" s="237">
        <f>IF(N338="sníž. přenesená",J338,0)</f>
        <v>0</v>
      </c>
      <c r="BI338" s="237">
        <f>IF(N338="nulová",J338,0)</f>
        <v>0</v>
      </c>
      <c r="BJ338" s="16" t="s">
        <v>80</v>
      </c>
      <c r="BK338" s="237">
        <f>ROUND(I338*H338,2)</f>
        <v>0</v>
      </c>
      <c r="BL338" s="16" t="s">
        <v>125</v>
      </c>
      <c r="BM338" s="236" t="s">
        <v>1673</v>
      </c>
    </row>
    <row r="339" s="2" customFormat="1" ht="24.15" customHeight="1">
      <c r="A339" s="37"/>
      <c r="B339" s="38"/>
      <c r="C339" s="225" t="s">
        <v>1519</v>
      </c>
      <c r="D339" s="225" t="s">
        <v>172</v>
      </c>
      <c r="E339" s="226" t="s">
        <v>928</v>
      </c>
      <c r="F339" s="227" t="s">
        <v>929</v>
      </c>
      <c r="G339" s="228" t="s">
        <v>224</v>
      </c>
      <c r="H339" s="229">
        <v>10054.799999999999</v>
      </c>
      <c r="I339" s="230"/>
      <c r="J339" s="231">
        <f>ROUND(I339*H339,2)</f>
        <v>0</v>
      </c>
      <c r="K339" s="227" t="s">
        <v>176</v>
      </c>
      <c r="L339" s="43"/>
      <c r="M339" s="232" t="s">
        <v>1</v>
      </c>
      <c r="N339" s="233" t="s">
        <v>41</v>
      </c>
      <c r="O339" s="90"/>
      <c r="P339" s="234">
        <f>O339*H339</f>
        <v>0</v>
      </c>
      <c r="Q339" s="234">
        <v>0</v>
      </c>
      <c r="R339" s="234">
        <f>Q339*H339</f>
        <v>0</v>
      </c>
      <c r="S339" s="234">
        <v>0</v>
      </c>
      <c r="T339" s="23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6" t="s">
        <v>125</v>
      </c>
      <c r="AT339" s="236" t="s">
        <v>172</v>
      </c>
      <c r="AU339" s="236" t="s">
        <v>84</v>
      </c>
      <c r="AY339" s="16" t="s">
        <v>170</v>
      </c>
      <c r="BE339" s="237">
        <f>IF(N339="základní",J339,0)</f>
        <v>0</v>
      </c>
      <c r="BF339" s="237">
        <f>IF(N339="snížená",J339,0)</f>
        <v>0</v>
      </c>
      <c r="BG339" s="237">
        <f>IF(N339="zákl. přenesená",J339,0)</f>
        <v>0</v>
      </c>
      <c r="BH339" s="237">
        <f>IF(N339="sníž. přenesená",J339,0)</f>
        <v>0</v>
      </c>
      <c r="BI339" s="237">
        <f>IF(N339="nulová",J339,0)</f>
        <v>0</v>
      </c>
      <c r="BJ339" s="16" t="s">
        <v>80</v>
      </c>
      <c r="BK339" s="237">
        <f>ROUND(I339*H339,2)</f>
        <v>0</v>
      </c>
      <c r="BL339" s="16" t="s">
        <v>125</v>
      </c>
      <c r="BM339" s="236" t="s">
        <v>1674</v>
      </c>
    </row>
    <row r="340" s="13" customFormat="1">
      <c r="A340" s="13"/>
      <c r="B340" s="238"/>
      <c r="C340" s="239"/>
      <c r="D340" s="240" t="s">
        <v>178</v>
      </c>
      <c r="E340" s="239"/>
      <c r="F340" s="242" t="s">
        <v>1982</v>
      </c>
      <c r="G340" s="239"/>
      <c r="H340" s="243">
        <v>10054.799999999999</v>
      </c>
      <c r="I340" s="244"/>
      <c r="J340" s="239"/>
      <c r="K340" s="239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178</v>
      </c>
      <c r="AU340" s="249" t="s">
        <v>84</v>
      </c>
      <c r="AV340" s="13" t="s">
        <v>84</v>
      </c>
      <c r="AW340" s="13" t="s">
        <v>4</v>
      </c>
      <c r="AX340" s="13" t="s">
        <v>80</v>
      </c>
      <c r="AY340" s="249" t="s">
        <v>170</v>
      </c>
    </row>
    <row r="341" s="2" customFormat="1" ht="24.15" customHeight="1">
      <c r="A341" s="37"/>
      <c r="B341" s="38"/>
      <c r="C341" s="225" t="s">
        <v>1983</v>
      </c>
      <c r="D341" s="225" t="s">
        <v>172</v>
      </c>
      <c r="E341" s="226" t="s">
        <v>932</v>
      </c>
      <c r="F341" s="227" t="s">
        <v>933</v>
      </c>
      <c r="G341" s="228" t="s">
        <v>224</v>
      </c>
      <c r="H341" s="229">
        <v>718.20000000000005</v>
      </c>
      <c r="I341" s="230"/>
      <c r="J341" s="231">
        <f>ROUND(I341*H341,2)</f>
        <v>0</v>
      </c>
      <c r="K341" s="227" t="s">
        <v>176</v>
      </c>
      <c r="L341" s="43"/>
      <c r="M341" s="232" t="s">
        <v>1</v>
      </c>
      <c r="N341" s="233" t="s">
        <v>41</v>
      </c>
      <c r="O341" s="90"/>
      <c r="P341" s="234">
        <f>O341*H341</f>
        <v>0</v>
      </c>
      <c r="Q341" s="234">
        <v>0</v>
      </c>
      <c r="R341" s="234">
        <f>Q341*H341</f>
        <v>0</v>
      </c>
      <c r="S341" s="234">
        <v>0</v>
      </c>
      <c r="T341" s="23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6" t="s">
        <v>125</v>
      </c>
      <c r="AT341" s="236" t="s">
        <v>172</v>
      </c>
      <c r="AU341" s="236" t="s">
        <v>84</v>
      </c>
      <c r="AY341" s="16" t="s">
        <v>170</v>
      </c>
      <c r="BE341" s="237">
        <f>IF(N341="základní",J341,0)</f>
        <v>0</v>
      </c>
      <c r="BF341" s="237">
        <f>IF(N341="snížená",J341,0)</f>
        <v>0</v>
      </c>
      <c r="BG341" s="237">
        <f>IF(N341="zákl. přenesená",J341,0)</f>
        <v>0</v>
      </c>
      <c r="BH341" s="237">
        <f>IF(N341="sníž. přenesená",J341,0)</f>
        <v>0</v>
      </c>
      <c r="BI341" s="237">
        <f>IF(N341="nulová",J341,0)</f>
        <v>0</v>
      </c>
      <c r="BJ341" s="16" t="s">
        <v>80</v>
      </c>
      <c r="BK341" s="237">
        <f>ROUND(I341*H341,2)</f>
        <v>0</v>
      </c>
      <c r="BL341" s="16" t="s">
        <v>125</v>
      </c>
      <c r="BM341" s="236" t="s">
        <v>1676</v>
      </c>
    </row>
    <row r="342" s="2" customFormat="1" ht="37.8" customHeight="1">
      <c r="A342" s="37"/>
      <c r="B342" s="38"/>
      <c r="C342" s="225" t="s">
        <v>1984</v>
      </c>
      <c r="D342" s="225" t="s">
        <v>172</v>
      </c>
      <c r="E342" s="226" t="s">
        <v>1985</v>
      </c>
      <c r="F342" s="227" t="s">
        <v>1986</v>
      </c>
      <c r="G342" s="228" t="s">
        <v>224</v>
      </c>
      <c r="H342" s="229">
        <v>21.835000000000001</v>
      </c>
      <c r="I342" s="230"/>
      <c r="J342" s="231">
        <f>ROUND(I342*H342,2)</f>
        <v>0</v>
      </c>
      <c r="K342" s="227" t="s">
        <v>176</v>
      </c>
      <c r="L342" s="43"/>
      <c r="M342" s="232" t="s">
        <v>1</v>
      </c>
      <c r="N342" s="233" t="s">
        <v>41</v>
      </c>
      <c r="O342" s="90"/>
      <c r="P342" s="234">
        <f>O342*H342</f>
        <v>0</v>
      </c>
      <c r="Q342" s="234">
        <v>0</v>
      </c>
      <c r="R342" s="234">
        <f>Q342*H342</f>
        <v>0</v>
      </c>
      <c r="S342" s="234">
        <v>0</v>
      </c>
      <c r="T342" s="23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6" t="s">
        <v>125</v>
      </c>
      <c r="AT342" s="236" t="s">
        <v>172</v>
      </c>
      <c r="AU342" s="236" t="s">
        <v>84</v>
      </c>
      <c r="AY342" s="16" t="s">
        <v>170</v>
      </c>
      <c r="BE342" s="237">
        <f>IF(N342="základní",J342,0)</f>
        <v>0</v>
      </c>
      <c r="BF342" s="237">
        <f>IF(N342="snížená",J342,0)</f>
        <v>0</v>
      </c>
      <c r="BG342" s="237">
        <f>IF(N342="zákl. přenesená",J342,0)</f>
        <v>0</v>
      </c>
      <c r="BH342" s="237">
        <f>IF(N342="sníž. přenesená",J342,0)</f>
        <v>0</v>
      </c>
      <c r="BI342" s="237">
        <f>IF(N342="nulová",J342,0)</f>
        <v>0</v>
      </c>
      <c r="BJ342" s="16" t="s">
        <v>80</v>
      </c>
      <c r="BK342" s="237">
        <f>ROUND(I342*H342,2)</f>
        <v>0</v>
      </c>
      <c r="BL342" s="16" t="s">
        <v>125</v>
      </c>
      <c r="BM342" s="236" t="s">
        <v>1987</v>
      </c>
    </row>
    <row r="343" s="13" customFormat="1">
      <c r="A343" s="13"/>
      <c r="B343" s="238"/>
      <c r="C343" s="239"/>
      <c r="D343" s="240" t="s">
        <v>178</v>
      </c>
      <c r="E343" s="241" t="s">
        <v>1</v>
      </c>
      <c r="F343" s="242" t="s">
        <v>1988</v>
      </c>
      <c r="G343" s="239"/>
      <c r="H343" s="243">
        <v>21.834999999999997</v>
      </c>
      <c r="I343" s="244"/>
      <c r="J343" s="239"/>
      <c r="K343" s="239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178</v>
      </c>
      <c r="AU343" s="249" t="s">
        <v>84</v>
      </c>
      <c r="AV343" s="13" t="s">
        <v>84</v>
      </c>
      <c r="AW343" s="13" t="s">
        <v>33</v>
      </c>
      <c r="AX343" s="13" t="s">
        <v>76</v>
      </c>
      <c r="AY343" s="249" t="s">
        <v>170</v>
      </c>
    </row>
    <row r="344" s="2" customFormat="1" ht="44.25" customHeight="1">
      <c r="A344" s="37"/>
      <c r="B344" s="38"/>
      <c r="C344" s="225" t="s">
        <v>1989</v>
      </c>
      <c r="D344" s="225" t="s">
        <v>172</v>
      </c>
      <c r="E344" s="226" t="s">
        <v>1677</v>
      </c>
      <c r="F344" s="227" t="s">
        <v>1678</v>
      </c>
      <c r="G344" s="228" t="s">
        <v>224</v>
      </c>
      <c r="H344" s="229">
        <v>421.94999999999999</v>
      </c>
      <c r="I344" s="230"/>
      <c r="J344" s="231">
        <f>ROUND(I344*H344,2)</f>
        <v>0</v>
      </c>
      <c r="K344" s="227" t="s">
        <v>176</v>
      </c>
      <c r="L344" s="43"/>
      <c r="M344" s="232" t="s">
        <v>1</v>
      </c>
      <c r="N344" s="233" t="s">
        <v>41</v>
      </c>
      <c r="O344" s="90"/>
      <c r="P344" s="234">
        <f>O344*H344</f>
        <v>0</v>
      </c>
      <c r="Q344" s="234">
        <v>0</v>
      </c>
      <c r="R344" s="234">
        <f>Q344*H344</f>
        <v>0</v>
      </c>
      <c r="S344" s="234">
        <v>0</v>
      </c>
      <c r="T344" s="23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36" t="s">
        <v>125</v>
      </c>
      <c r="AT344" s="236" t="s">
        <v>172</v>
      </c>
      <c r="AU344" s="236" t="s">
        <v>84</v>
      </c>
      <c r="AY344" s="16" t="s">
        <v>170</v>
      </c>
      <c r="BE344" s="237">
        <f>IF(N344="základní",J344,0)</f>
        <v>0</v>
      </c>
      <c r="BF344" s="237">
        <f>IF(N344="snížená",J344,0)</f>
        <v>0</v>
      </c>
      <c r="BG344" s="237">
        <f>IF(N344="zákl. přenesená",J344,0)</f>
        <v>0</v>
      </c>
      <c r="BH344" s="237">
        <f>IF(N344="sníž. přenesená",J344,0)</f>
        <v>0</v>
      </c>
      <c r="BI344" s="237">
        <f>IF(N344="nulová",J344,0)</f>
        <v>0</v>
      </c>
      <c r="BJ344" s="16" t="s">
        <v>80</v>
      </c>
      <c r="BK344" s="237">
        <f>ROUND(I344*H344,2)</f>
        <v>0</v>
      </c>
      <c r="BL344" s="16" t="s">
        <v>125</v>
      </c>
      <c r="BM344" s="236" t="s">
        <v>1679</v>
      </c>
    </row>
    <row r="345" s="2" customFormat="1" ht="44.25" customHeight="1">
      <c r="A345" s="37"/>
      <c r="B345" s="38"/>
      <c r="C345" s="225" t="s">
        <v>1990</v>
      </c>
      <c r="D345" s="225" t="s">
        <v>172</v>
      </c>
      <c r="E345" s="226" t="s">
        <v>1991</v>
      </c>
      <c r="F345" s="227" t="s">
        <v>1992</v>
      </c>
      <c r="G345" s="228" t="s">
        <v>224</v>
      </c>
      <c r="H345" s="229">
        <v>272.55000000000001</v>
      </c>
      <c r="I345" s="230"/>
      <c r="J345" s="231">
        <f>ROUND(I345*H345,2)</f>
        <v>0</v>
      </c>
      <c r="K345" s="227" t="s">
        <v>176</v>
      </c>
      <c r="L345" s="43"/>
      <c r="M345" s="232" t="s">
        <v>1</v>
      </c>
      <c r="N345" s="233" t="s">
        <v>41</v>
      </c>
      <c r="O345" s="90"/>
      <c r="P345" s="234">
        <f>O345*H345</f>
        <v>0</v>
      </c>
      <c r="Q345" s="234">
        <v>0</v>
      </c>
      <c r="R345" s="234">
        <f>Q345*H345</f>
        <v>0</v>
      </c>
      <c r="S345" s="234">
        <v>0</v>
      </c>
      <c r="T345" s="23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6" t="s">
        <v>125</v>
      </c>
      <c r="AT345" s="236" t="s">
        <v>172</v>
      </c>
      <c r="AU345" s="236" t="s">
        <v>84</v>
      </c>
      <c r="AY345" s="16" t="s">
        <v>170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6" t="s">
        <v>80</v>
      </c>
      <c r="BK345" s="237">
        <f>ROUND(I345*H345,2)</f>
        <v>0</v>
      </c>
      <c r="BL345" s="16" t="s">
        <v>125</v>
      </c>
      <c r="BM345" s="236" t="s">
        <v>1993</v>
      </c>
    </row>
    <row r="346" s="12" customFormat="1" ht="22.8" customHeight="1">
      <c r="A346" s="12"/>
      <c r="B346" s="209"/>
      <c r="C346" s="210"/>
      <c r="D346" s="211" t="s">
        <v>75</v>
      </c>
      <c r="E346" s="223" t="s">
        <v>513</v>
      </c>
      <c r="F346" s="223" t="s">
        <v>514</v>
      </c>
      <c r="G346" s="210"/>
      <c r="H346" s="210"/>
      <c r="I346" s="213"/>
      <c r="J346" s="224">
        <f>BK346</f>
        <v>0</v>
      </c>
      <c r="K346" s="210"/>
      <c r="L346" s="215"/>
      <c r="M346" s="216"/>
      <c r="N346" s="217"/>
      <c r="O346" s="217"/>
      <c r="P346" s="218">
        <f>SUM(P347:P350)</f>
        <v>0</v>
      </c>
      <c r="Q346" s="217"/>
      <c r="R346" s="218">
        <f>SUM(R347:R350)</f>
        <v>0</v>
      </c>
      <c r="S346" s="217"/>
      <c r="T346" s="219">
        <f>SUM(T347:T350)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0" t="s">
        <v>80</v>
      </c>
      <c r="AT346" s="221" t="s">
        <v>75</v>
      </c>
      <c r="AU346" s="221" t="s">
        <v>80</v>
      </c>
      <c r="AY346" s="220" t="s">
        <v>170</v>
      </c>
      <c r="BK346" s="222">
        <f>SUM(BK347:BK350)</f>
        <v>0</v>
      </c>
    </row>
    <row r="347" s="2" customFormat="1" ht="24.15" customHeight="1">
      <c r="A347" s="37"/>
      <c r="B347" s="38"/>
      <c r="C347" s="225" t="s">
        <v>1994</v>
      </c>
      <c r="D347" s="225" t="s">
        <v>172</v>
      </c>
      <c r="E347" s="226" t="s">
        <v>1680</v>
      </c>
      <c r="F347" s="227" t="s">
        <v>1681</v>
      </c>
      <c r="G347" s="228" t="s">
        <v>224</v>
      </c>
      <c r="H347" s="229">
        <v>949.12</v>
      </c>
      <c r="I347" s="230"/>
      <c r="J347" s="231">
        <f>ROUND(I347*H347,2)</f>
        <v>0</v>
      </c>
      <c r="K347" s="227" t="s">
        <v>176</v>
      </c>
      <c r="L347" s="43"/>
      <c r="M347" s="232" t="s">
        <v>1</v>
      </c>
      <c r="N347" s="233" t="s">
        <v>41</v>
      </c>
      <c r="O347" s="90"/>
      <c r="P347" s="234">
        <f>O347*H347</f>
        <v>0</v>
      </c>
      <c r="Q347" s="234">
        <v>0</v>
      </c>
      <c r="R347" s="234">
        <f>Q347*H347</f>
        <v>0</v>
      </c>
      <c r="S347" s="234">
        <v>0</v>
      </c>
      <c r="T347" s="23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6" t="s">
        <v>125</v>
      </c>
      <c r="AT347" s="236" t="s">
        <v>172</v>
      </c>
      <c r="AU347" s="236" t="s">
        <v>84</v>
      </c>
      <c r="AY347" s="16" t="s">
        <v>170</v>
      </c>
      <c r="BE347" s="237">
        <f>IF(N347="základní",J347,0)</f>
        <v>0</v>
      </c>
      <c r="BF347" s="237">
        <f>IF(N347="snížená",J347,0)</f>
        <v>0</v>
      </c>
      <c r="BG347" s="237">
        <f>IF(N347="zákl. přenesená",J347,0)</f>
        <v>0</v>
      </c>
      <c r="BH347" s="237">
        <f>IF(N347="sníž. přenesená",J347,0)</f>
        <v>0</v>
      </c>
      <c r="BI347" s="237">
        <f>IF(N347="nulová",J347,0)</f>
        <v>0</v>
      </c>
      <c r="BJ347" s="16" t="s">
        <v>80</v>
      </c>
      <c r="BK347" s="237">
        <f>ROUND(I347*H347,2)</f>
        <v>0</v>
      </c>
      <c r="BL347" s="16" t="s">
        <v>125</v>
      </c>
      <c r="BM347" s="236" t="s">
        <v>1682</v>
      </c>
    </row>
    <row r="348" s="2" customFormat="1" ht="33" customHeight="1">
      <c r="A348" s="37"/>
      <c r="B348" s="38"/>
      <c r="C348" s="225" t="s">
        <v>1995</v>
      </c>
      <c r="D348" s="225" t="s">
        <v>172</v>
      </c>
      <c r="E348" s="226" t="s">
        <v>1683</v>
      </c>
      <c r="F348" s="227" t="s">
        <v>1684</v>
      </c>
      <c r="G348" s="228" t="s">
        <v>224</v>
      </c>
      <c r="H348" s="229">
        <v>421.59800000000001</v>
      </c>
      <c r="I348" s="230"/>
      <c r="J348" s="231">
        <f>ROUND(I348*H348,2)</f>
        <v>0</v>
      </c>
      <c r="K348" s="227" t="s">
        <v>176</v>
      </c>
      <c r="L348" s="43"/>
      <c r="M348" s="232" t="s">
        <v>1</v>
      </c>
      <c r="N348" s="233" t="s">
        <v>41</v>
      </c>
      <c r="O348" s="90"/>
      <c r="P348" s="234">
        <f>O348*H348</f>
        <v>0</v>
      </c>
      <c r="Q348" s="234">
        <v>0</v>
      </c>
      <c r="R348" s="234">
        <f>Q348*H348</f>
        <v>0</v>
      </c>
      <c r="S348" s="234">
        <v>0</v>
      </c>
      <c r="T348" s="23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6" t="s">
        <v>125</v>
      </c>
      <c r="AT348" s="236" t="s">
        <v>172</v>
      </c>
      <c r="AU348" s="236" t="s">
        <v>84</v>
      </c>
      <c r="AY348" s="16" t="s">
        <v>170</v>
      </c>
      <c r="BE348" s="237">
        <f>IF(N348="základní",J348,0)</f>
        <v>0</v>
      </c>
      <c r="BF348" s="237">
        <f>IF(N348="snížená",J348,0)</f>
        <v>0</v>
      </c>
      <c r="BG348" s="237">
        <f>IF(N348="zákl. přenesená",J348,0)</f>
        <v>0</v>
      </c>
      <c r="BH348" s="237">
        <f>IF(N348="sníž. přenesená",J348,0)</f>
        <v>0</v>
      </c>
      <c r="BI348" s="237">
        <f>IF(N348="nulová",J348,0)</f>
        <v>0</v>
      </c>
      <c r="BJ348" s="16" t="s">
        <v>80</v>
      </c>
      <c r="BK348" s="237">
        <f>ROUND(I348*H348,2)</f>
        <v>0</v>
      </c>
      <c r="BL348" s="16" t="s">
        <v>125</v>
      </c>
      <c r="BM348" s="236" t="s">
        <v>1685</v>
      </c>
    </row>
    <row r="349" s="2" customFormat="1" ht="24.15" customHeight="1">
      <c r="A349" s="37"/>
      <c r="B349" s="38"/>
      <c r="C349" s="225" t="s">
        <v>1996</v>
      </c>
      <c r="D349" s="225" t="s">
        <v>172</v>
      </c>
      <c r="E349" s="226" t="s">
        <v>1686</v>
      </c>
      <c r="F349" s="227" t="s">
        <v>1687</v>
      </c>
      <c r="G349" s="228" t="s">
        <v>224</v>
      </c>
      <c r="H349" s="229">
        <v>421.59800000000001</v>
      </c>
      <c r="I349" s="230"/>
      <c r="J349" s="231">
        <f>ROUND(I349*H349,2)</f>
        <v>0</v>
      </c>
      <c r="K349" s="227" t="s">
        <v>1</v>
      </c>
      <c r="L349" s="43"/>
      <c r="M349" s="232" t="s">
        <v>1</v>
      </c>
      <c r="N349" s="233" t="s">
        <v>41</v>
      </c>
      <c r="O349" s="90"/>
      <c r="P349" s="234">
        <f>O349*H349</f>
        <v>0</v>
      </c>
      <c r="Q349" s="234">
        <v>0</v>
      </c>
      <c r="R349" s="234">
        <f>Q349*H349</f>
        <v>0</v>
      </c>
      <c r="S349" s="234">
        <v>0</v>
      </c>
      <c r="T349" s="23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6" t="s">
        <v>125</v>
      </c>
      <c r="AT349" s="236" t="s">
        <v>172</v>
      </c>
      <c r="AU349" s="236" t="s">
        <v>84</v>
      </c>
      <c r="AY349" s="16" t="s">
        <v>170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6" t="s">
        <v>80</v>
      </c>
      <c r="BK349" s="237">
        <f>ROUND(I349*H349,2)</f>
        <v>0</v>
      </c>
      <c r="BL349" s="16" t="s">
        <v>125</v>
      </c>
      <c r="BM349" s="236" t="s">
        <v>1688</v>
      </c>
    </row>
    <row r="350" s="13" customFormat="1">
      <c r="A350" s="13"/>
      <c r="B350" s="238"/>
      <c r="C350" s="239"/>
      <c r="D350" s="240" t="s">
        <v>178</v>
      </c>
      <c r="E350" s="241" t="s">
        <v>1</v>
      </c>
      <c r="F350" s="242" t="s">
        <v>1997</v>
      </c>
      <c r="G350" s="239"/>
      <c r="H350" s="243">
        <v>421.59800000000001</v>
      </c>
      <c r="I350" s="244"/>
      <c r="J350" s="239"/>
      <c r="K350" s="239"/>
      <c r="L350" s="245"/>
      <c r="M350" s="269"/>
      <c r="N350" s="270"/>
      <c r="O350" s="270"/>
      <c r="P350" s="270"/>
      <c r="Q350" s="270"/>
      <c r="R350" s="270"/>
      <c r="S350" s="270"/>
      <c r="T350" s="27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178</v>
      </c>
      <c r="AU350" s="249" t="s">
        <v>84</v>
      </c>
      <c r="AV350" s="13" t="s">
        <v>84</v>
      </c>
      <c r="AW350" s="13" t="s">
        <v>33</v>
      </c>
      <c r="AX350" s="13" t="s">
        <v>76</v>
      </c>
      <c r="AY350" s="249" t="s">
        <v>170</v>
      </c>
    </row>
    <row r="351" s="2" customFormat="1" ht="6.96" customHeight="1">
      <c r="A351" s="37"/>
      <c r="B351" s="65"/>
      <c r="C351" s="66"/>
      <c r="D351" s="66"/>
      <c r="E351" s="66"/>
      <c r="F351" s="66"/>
      <c r="G351" s="66"/>
      <c r="H351" s="66"/>
      <c r="I351" s="66"/>
      <c r="J351" s="66"/>
      <c r="K351" s="66"/>
      <c r="L351" s="43"/>
      <c r="M351" s="37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</row>
  </sheetData>
  <sheetProtection sheet="1" autoFilter="0" formatColumns="0" formatRows="0" objects="1" scenarios="1" spinCount="100000" saltValue="0pqF9KgvuCTzZ6XZh0RvJFH014s1pytxKWiaPVpXi53WYVMYzFiA1P0cqtO5Js+a0aa7ZdO0Odpk336RW1L3RQ==" hashValue="kGtDg+FpJoRJr5HTjaATA7cb/KCfWPCWai3Tjm7LnFbj4MFpf0gOiE/GLMHE6RD6pQRSY3HXd6jAuAZdkWWgOA==" algorithmName="SHA-512" password="CC35"/>
  <autoFilter ref="C126:K35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127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2" customFormat="1" ht="12" customHeight="1">
      <c r="A8" s="37"/>
      <c r="B8" s="43"/>
      <c r="C8" s="37"/>
      <c r="D8" s="149" t="s">
        <v>135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1" t="s">
        <v>1998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16. 4. 2023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ROUND((SUM(BE124:BE263)),  2)</f>
        <v>0</v>
      </c>
      <c r="G33" s="37"/>
      <c r="H33" s="37"/>
      <c r="I33" s="163">
        <v>0.20999999999999999</v>
      </c>
      <c r="J33" s="162">
        <f>ROUND(((SUM(BE124:BE263))*I33),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9" t="s">
        <v>42</v>
      </c>
      <c r="F34" s="162">
        <f>ROUND((SUM(BF124:BF263)),  2)</f>
        <v>0</v>
      </c>
      <c r="G34" s="37"/>
      <c r="H34" s="37"/>
      <c r="I34" s="163">
        <v>0.14999999999999999</v>
      </c>
      <c r="J34" s="162">
        <f>ROUND(((SUM(BF124:BF263))*I34),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ROUND((SUM(BG124:BG263)),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ROUND((SUM(BH124:BH263)),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ROUND((SUM(BI124:BI263)),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135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Obnova tůně, dešťové skluzy, terénní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16. 4. 2023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140</v>
      </c>
      <c r="D94" s="184"/>
      <c r="E94" s="184"/>
      <c r="F94" s="184"/>
      <c r="G94" s="184"/>
      <c r="H94" s="184"/>
      <c r="I94" s="184"/>
      <c r="J94" s="185" t="s">
        <v>141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142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143</v>
      </c>
    </row>
    <row r="97" s="9" customFormat="1" ht="24.96" customHeight="1">
      <c r="A97" s="9"/>
      <c r="B97" s="187"/>
      <c r="C97" s="188"/>
      <c r="D97" s="189" t="s">
        <v>144</v>
      </c>
      <c r="E97" s="190"/>
      <c r="F97" s="190"/>
      <c r="G97" s="190"/>
      <c r="H97" s="190"/>
      <c r="I97" s="190"/>
      <c r="J97" s="191">
        <f>J125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145</v>
      </c>
      <c r="E98" s="195"/>
      <c r="F98" s="195"/>
      <c r="G98" s="195"/>
      <c r="H98" s="195"/>
      <c r="I98" s="195"/>
      <c r="J98" s="196">
        <f>J126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146</v>
      </c>
      <c r="E99" s="195"/>
      <c r="F99" s="195"/>
      <c r="G99" s="195"/>
      <c r="H99" s="195"/>
      <c r="I99" s="195"/>
      <c r="J99" s="196">
        <f>J218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147</v>
      </c>
      <c r="E100" s="195"/>
      <c r="F100" s="195"/>
      <c r="G100" s="195"/>
      <c r="H100" s="195"/>
      <c r="I100" s="195"/>
      <c r="J100" s="196">
        <f>J221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148</v>
      </c>
      <c r="E101" s="195"/>
      <c r="F101" s="195"/>
      <c r="G101" s="195"/>
      <c r="H101" s="195"/>
      <c r="I101" s="195"/>
      <c r="J101" s="196">
        <f>J242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149</v>
      </c>
      <c r="E102" s="195"/>
      <c r="F102" s="195"/>
      <c r="G102" s="195"/>
      <c r="H102" s="195"/>
      <c r="I102" s="195"/>
      <c r="J102" s="196">
        <f>J248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1207</v>
      </c>
      <c r="E103" s="195"/>
      <c r="F103" s="195"/>
      <c r="G103" s="195"/>
      <c r="H103" s="195"/>
      <c r="I103" s="195"/>
      <c r="J103" s="196">
        <f>J256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150</v>
      </c>
      <c r="E104" s="195"/>
      <c r="F104" s="195"/>
      <c r="G104" s="195"/>
      <c r="H104" s="195"/>
      <c r="I104" s="195"/>
      <c r="J104" s="196">
        <f>J261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155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hazlov - obnovení a nové využití areálu zámku - etapa I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135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4 - Obnova tůně, dešťové skluzy, terénní úpravy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31" t="s">
        <v>22</v>
      </c>
      <c r="J118" s="78" t="str">
        <f>IF(J12="","",J12)</f>
        <v>16. 4. 2023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31" t="s">
        <v>29</v>
      </c>
      <c r="J120" s="35" t="str">
        <f>E21</f>
        <v>Atelier Stöeckl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Zdeněk Pospíšil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8"/>
      <c r="B123" s="199"/>
      <c r="C123" s="200" t="s">
        <v>156</v>
      </c>
      <c r="D123" s="201" t="s">
        <v>61</v>
      </c>
      <c r="E123" s="201" t="s">
        <v>57</v>
      </c>
      <c r="F123" s="201" t="s">
        <v>58</v>
      </c>
      <c r="G123" s="201" t="s">
        <v>157</v>
      </c>
      <c r="H123" s="201" t="s">
        <v>158</v>
      </c>
      <c r="I123" s="201" t="s">
        <v>159</v>
      </c>
      <c r="J123" s="201" t="s">
        <v>141</v>
      </c>
      <c r="K123" s="202" t="s">
        <v>160</v>
      </c>
      <c r="L123" s="203"/>
      <c r="M123" s="99" t="s">
        <v>1</v>
      </c>
      <c r="N123" s="100" t="s">
        <v>40</v>
      </c>
      <c r="O123" s="100" t="s">
        <v>161</v>
      </c>
      <c r="P123" s="100" t="s">
        <v>162</v>
      </c>
      <c r="Q123" s="100" t="s">
        <v>163</v>
      </c>
      <c r="R123" s="100" t="s">
        <v>164</v>
      </c>
      <c r="S123" s="100" t="s">
        <v>165</v>
      </c>
      <c r="T123" s="101" t="s">
        <v>166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7"/>
      <c r="B124" s="38"/>
      <c r="C124" s="106" t="s">
        <v>167</v>
      </c>
      <c r="D124" s="39"/>
      <c r="E124" s="39"/>
      <c r="F124" s="39"/>
      <c r="G124" s="39"/>
      <c r="H124" s="39"/>
      <c r="I124" s="39"/>
      <c r="J124" s="204">
        <f>BK124</f>
        <v>0</v>
      </c>
      <c r="K124" s="39"/>
      <c r="L124" s="43"/>
      <c r="M124" s="102"/>
      <c r="N124" s="205"/>
      <c r="O124" s="103"/>
      <c r="P124" s="206">
        <f>P125</f>
        <v>0</v>
      </c>
      <c r="Q124" s="103"/>
      <c r="R124" s="206">
        <f>R125</f>
        <v>572.10864084000002</v>
      </c>
      <c r="S124" s="103"/>
      <c r="T124" s="207">
        <f>T125</f>
        <v>55.565400000000004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75</v>
      </c>
      <c r="AU124" s="16" t="s">
        <v>143</v>
      </c>
      <c r="BK124" s="208">
        <f>BK125</f>
        <v>0</v>
      </c>
    </row>
    <row r="125" s="12" customFormat="1" ht="25.92" customHeight="1">
      <c r="A125" s="12"/>
      <c r="B125" s="209"/>
      <c r="C125" s="210"/>
      <c r="D125" s="211" t="s">
        <v>75</v>
      </c>
      <c r="E125" s="212" t="s">
        <v>168</v>
      </c>
      <c r="F125" s="212" t="s">
        <v>169</v>
      </c>
      <c r="G125" s="210"/>
      <c r="H125" s="210"/>
      <c r="I125" s="213"/>
      <c r="J125" s="214">
        <f>BK125</f>
        <v>0</v>
      </c>
      <c r="K125" s="210"/>
      <c r="L125" s="215"/>
      <c r="M125" s="216"/>
      <c r="N125" s="217"/>
      <c r="O125" s="217"/>
      <c r="P125" s="218">
        <f>P126+P218+P221+P242+P248+P256+P261</f>
        <v>0</v>
      </c>
      <c r="Q125" s="217"/>
      <c r="R125" s="218">
        <f>R126+R218+R221+R242+R248+R256+R261</f>
        <v>572.10864084000002</v>
      </c>
      <c r="S125" s="217"/>
      <c r="T125" s="219">
        <f>T126+T218+T221+T242+T248+T256+T261</f>
        <v>55.565400000000004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0" t="s">
        <v>80</v>
      </c>
      <c r="AT125" s="221" t="s">
        <v>75</v>
      </c>
      <c r="AU125" s="221" t="s">
        <v>76</v>
      </c>
      <c r="AY125" s="220" t="s">
        <v>170</v>
      </c>
      <c r="BK125" s="222">
        <f>BK126+BK218+BK221+BK242+BK248+BK256+BK261</f>
        <v>0</v>
      </c>
    </row>
    <row r="126" s="12" customFormat="1" ht="22.8" customHeight="1">
      <c r="A126" s="12"/>
      <c r="B126" s="209"/>
      <c r="C126" s="210"/>
      <c r="D126" s="211" t="s">
        <v>75</v>
      </c>
      <c r="E126" s="223" t="s">
        <v>80</v>
      </c>
      <c r="F126" s="223" t="s">
        <v>171</v>
      </c>
      <c r="G126" s="210"/>
      <c r="H126" s="210"/>
      <c r="I126" s="213"/>
      <c r="J126" s="224">
        <f>BK126</f>
        <v>0</v>
      </c>
      <c r="K126" s="210"/>
      <c r="L126" s="215"/>
      <c r="M126" s="216"/>
      <c r="N126" s="217"/>
      <c r="O126" s="217"/>
      <c r="P126" s="218">
        <f>SUM(P127:P217)</f>
        <v>0</v>
      </c>
      <c r="Q126" s="217"/>
      <c r="R126" s="218">
        <f>SUM(R127:R217)</f>
        <v>451.03799103999995</v>
      </c>
      <c r="S126" s="217"/>
      <c r="T126" s="219">
        <f>SUM(T127:T217)</f>
        <v>55.560000000000002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80</v>
      </c>
      <c r="AT126" s="221" t="s">
        <v>75</v>
      </c>
      <c r="AU126" s="221" t="s">
        <v>80</v>
      </c>
      <c r="AY126" s="220" t="s">
        <v>170</v>
      </c>
      <c r="BK126" s="222">
        <f>SUM(BK127:BK217)</f>
        <v>0</v>
      </c>
    </row>
    <row r="127" s="2" customFormat="1" ht="21.75" customHeight="1">
      <c r="A127" s="37"/>
      <c r="B127" s="38"/>
      <c r="C127" s="225" t="s">
        <v>80</v>
      </c>
      <c r="D127" s="225" t="s">
        <v>172</v>
      </c>
      <c r="E127" s="226" t="s">
        <v>1999</v>
      </c>
      <c r="F127" s="227" t="s">
        <v>2000</v>
      </c>
      <c r="G127" s="228" t="s">
        <v>247</v>
      </c>
      <c r="H127" s="229">
        <v>14</v>
      </c>
      <c r="I127" s="230"/>
      <c r="J127" s="231">
        <f>ROUND(I127*H127,2)</f>
        <v>0</v>
      </c>
      <c r="K127" s="227" t="s">
        <v>176</v>
      </c>
      <c r="L127" s="43"/>
      <c r="M127" s="232" t="s">
        <v>1</v>
      </c>
      <c r="N127" s="233" t="s">
        <v>41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125</v>
      </c>
      <c r="AT127" s="236" t="s">
        <v>172</v>
      </c>
      <c r="AU127" s="236" t="s">
        <v>84</v>
      </c>
      <c r="AY127" s="16" t="s">
        <v>170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80</v>
      </c>
      <c r="BK127" s="237">
        <f>ROUND(I127*H127,2)</f>
        <v>0</v>
      </c>
      <c r="BL127" s="16" t="s">
        <v>125</v>
      </c>
      <c r="BM127" s="236" t="s">
        <v>2001</v>
      </c>
    </row>
    <row r="128" s="2" customFormat="1" ht="33" customHeight="1">
      <c r="A128" s="37"/>
      <c r="B128" s="38"/>
      <c r="C128" s="225" t="s">
        <v>84</v>
      </c>
      <c r="D128" s="225" t="s">
        <v>172</v>
      </c>
      <c r="E128" s="226" t="s">
        <v>2002</v>
      </c>
      <c r="F128" s="227" t="s">
        <v>2003</v>
      </c>
      <c r="G128" s="228" t="s">
        <v>195</v>
      </c>
      <c r="H128" s="229">
        <v>138.90000000000001</v>
      </c>
      <c r="I128" s="230"/>
      <c r="J128" s="231">
        <f>ROUND(I128*H128,2)</f>
        <v>0</v>
      </c>
      <c r="K128" s="227" t="s">
        <v>176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0.40000000000000002</v>
      </c>
      <c r="T128" s="235">
        <f>S128*H128</f>
        <v>55.560000000000002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125</v>
      </c>
      <c r="AT128" s="236" t="s">
        <v>172</v>
      </c>
      <c r="AU128" s="236" t="s">
        <v>84</v>
      </c>
      <c r="AY128" s="16" t="s">
        <v>170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80</v>
      </c>
      <c r="BK128" s="237">
        <f>ROUND(I128*H128,2)</f>
        <v>0</v>
      </c>
      <c r="BL128" s="16" t="s">
        <v>125</v>
      </c>
      <c r="BM128" s="236" t="s">
        <v>2004</v>
      </c>
    </row>
    <row r="129" s="13" customFormat="1">
      <c r="A129" s="13"/>
      <c r="B129" s="238"/>
      <c r="C129" s="239"/>
      <c r="D129" s="240" t="s">
        <v>178</v>
      </c>
      <c r="E129" s="241" t="s">
        <v>1</v>
      </c>
      <c r="F129" s="242" t="s">
        <v>2005</v>
      </c>
      <c r="G129" s="239"/>
      <c r="H129" s="243">
        <v>138.89999999999998</v>
      </c>
      <c r="I129" s="244"/>
      <c r="J129" s="239"/>
      <c r="K129" s="239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178</v>
      </c>
      <c r="AU129" s="249" t="s">
        <v>84</v>
      </c>
      <c r="AV129" s="13" t="s">
        <v>84</v>
      </c>
      <c r="AW129" s="13" t="s">
        <v>33</v>
      </c>
      <c r="AX129" s="13" t="s">
        <v>76</v>
      </c>
      <c r="AY129" s="249" t="s">
        <v>170</v>
      </c>
    </row>
    <row r="130" s="2" customFormat="1" ht="16.5" customHeight="1">
      <c r="A130" s="37"/>
      <c r="B130" s="38"/>
      <c r="C130" s="225" t="s">
        <v>116</v>
      </c>
      <c r="D130" s="225" t="s">
        <v>172</v>
      </c>
      <c r="E130" s="226" t="s">
        <v>2006</v>
      </c>
      <c r="F130" s="227" t="s">
        <v>2007</v>
      </c>
      <c r="G130" s="228" t="s">
        <v>279</v>
      </c>
      <c r="H130" s="229">
        <v>16</v>
      </c>
      <c r="I130" s="230"/>
      <c r="J130" s="231">
        <f>ROUND(I130*H130,2)</f>
        <v>0</v>
      </c>
      <c r="K130" s="227" t="s">
        <v>176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0.021930000000000002</v>
      </c>
      <c r="R130" s="234">
        <f>Q130*H130</f>
        <v>0.35088000000000003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125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2008</v>
      </c>
    </row>
    <row r="131" s="13" customFormat="1">
      <c r="A131" s="13"/>
      <c r="B131" s="238"/>
      <c r="C131" s="239"/>
      <c r="D131" s="240" t="s">
        <v>178</v>
      </c>
      <c r="E131" s="241" t="s">
        <v>1</v>
      </c>
      <c r="F131" s="242" t="s">
        <v>2009</v>
      </c>
      <c r="G131" s="239"/>
      <c r="H131" s="243">
        <v>16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178</v>
      </c>
      <c r="AU131" s="249" t="s">
        <v>84</v>
      </c>
      <c r="AV131" s="13" t="s">
        <v>84</v>
      </c>
      <c r="AW131" s="13" t="s">
        <v>33</v>
      </c>
      <c r="AX131" s="13" t="s">
        <v>76</v>
      </c>
      <c r="AY131" s="249" t="s">
        <v>170</v>
      </c>
    </row>
    <row r="132" s="2" customFormat="1" ht="24.15" customHeight="1">
      <c r="A132" s="37"/>
      <c r="B132" s="38"/>
      <c r="C132" s="225" t="s">
        <v>125</v>
      </c>
      <c r="D132" s="225" t="s">
        <v>172</v>
      </c>
      <c r="E132" s="226" t="s">
        <v>2010</v>
      </c>
      <c r="F132" s="227" t="s">
        <v>2011</v>
      </c>
      <c r="G132" s="228" t="s">
        <v>2012</v>
      </c>
      <c r="H132" s="229">
        <v>80</v>
      </c>
      <c r="I132" s="230"/>
      <c r="J132" s="231">
        <f>ROUND(I132*H132,2)</f>
        <v>0</v>
      </c>
      <c r="K132" s="227" t="s">
        <v>176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5.0000000000000002E-05</v>
      </c>
      <c r="R132" s="234">
        <f>Q132*H132</f>
        <v>0.0040000000000000001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125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125</v>
      </c>
      <c r="BM132" s="236" t="s">
        <v>2013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2014</v>
      </c>
      <c r="G133" s="239"/>
      <c r="H133" s="243">
        <v>80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2" customFormat="1" ht="24.15" customHeight="1">
      <c r="A134" s="37"/>
      <c r="B134" s="38"/>
      <c r="C134" s="225" t="s">
        <v>128</v>
      </c>
      <c r="D134" s="225" t="s">
        <v>172</v>
      </c>
      <c r="E134" s="226" t="s">
        <v>2015</v>
      </c>
      <c r="F134" s="227" t="s">
        <v>2016</v>
      </c>
      <c r="G134" s="228" t="s">
        <v>2017</v>
      </c>
      <c r="H134" s="229">
        <v>20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2018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2019</v>
      </c>
      <c r="G135" s="239"/>
      <c r="H135" s="243">
        <v>20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2" customFormat="1" ht="16.5" customHeight="1">
      <c r="A136" s="37"/>
      <c r="B136" s="38"/>
      <c r="C136" s="225" t="s">
        <v>131</v>
      </c>
      <c r="D136" s="225" t="s">
        <v>172</v>
      </c>
      <c r="E136" s="226" t="s">
        <v>2020</v>
      </c>
      <c r="F136" s="227" t="s">
        <v>2021</v>
      </c>
      <c r="G136" s="228" t="s">
        <v>195</v>
      </c>
      <c r="H136" s="229">
        <v>69.299999999999997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2022</v>
      </c>
    </row>
    <row r="137" s="13" customFormat="1">
      <c r="A137" s="13"/>
      <c r="B137" s="238"/>
      <c r="C137" s="239"/>
      <c r="D137" s="240" t="s">
        <v>178</v>
      </c>
      <c r="E137" s="241" t="s">
        <v>1</v>
      </c>
      <c r="F137" s="242" t="s">
        <v>2023</v>
      </c>
      <c r="G137" s="239"/>
      <c r="H137" s="243">
        <v>69.300000000000011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33</v>
      </c>
      <c r="AX137" s="13" t="s">
        <v>76</v>
      </c>
      <c r="AY137" s="249" t="s">
        <v>170</v>
      </c>
    </row>
    <row r="138" s="2" customFormat="1" ht="24.15" customHeight="1">
      <c r="A138" s="37"/>
      <c r="B138" s="38"/>
      <c r="C138" s="225" t="s">
        <v>200</v>
      </c>
      <c r="D138" s="225" t="s">
        <v>172</v>
      </c>
      <c r="E138" s="226" t="s">
        <v>2024</v>
      </c>
      <c r="F138" s="227" t="s">
        <v>2025</v>
      </c>
      <c r="G138" s="228" t="s">
        <v>195</v>
      </c>
      <c r="H138" s="229">
        <v>660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2026</v>
      </c>
    </row>
    <row r="139" s="13" customFormat="1">
      <c r="A139" s="13"/>
      <c r="B139" s="238"/>
      <c r="C139" s="239"/>
      <c r="D139" s="240" t="s">
        <v>178</v>
      </c>
      <c r="E139" s="241" t="s">
        <v>1</v>
      </c>
      <c r="F139" s="242" t="s">
        <v>2027</v>
      </c>
      <c r="G139" s="239"/>
      <c r="H139" s="243">
        <v>395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84</v>
      </c>
      <c r="AV139" s="13" t="s">
        <v>84</v>
      </c>
      <c r="AW139" s="13" t="s">
        <v>33</v>
      </c>
      <c r="AX139" s="13" t="s">
        <v>76</v>
      </c>
      <c r="AY139" s="249" t="s">
        <v>170</v>
      </c>
    </row>
    <row r="140" s="13" customFormat="1">
      <c r="A140" s="13"/>
      <c r="B140" s="238"/>
      <c r="C140" s="239"/>
      <c r="D140" s="240" t="s">
        <v>178</v>
      </c>
      <c r="E140" s="241" t="s">
        <v>1</v>
      </c>
      <c r="F140" s="242" t="s">
        <v>2028</v>
      </c>
      <c r="G140" s="239"/>
      <c r="H140" s="243">
        <v>265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178</v>
      </c>
      <c r="AU140" s="249" t="s">
        <v>84</v>
      </c>
      <c r="AV140" s="13" t="s">
        <v>84</v>
      </c>
      <c r="AW140" s="13" t="s">
        <v>33</v>
      </c>
      <c r="AX140" s="13" t="s">
        <v>76</v>
      </c>
      <c r="AY140" s="249" t="s">
        <v>170</v>
      </c>
    </row>
    <row r="141" s="2" customFormat="1" ht="24.15" customHeight="1">
      <c r="A141" s="37"/>
      <c r="B141" s="38"/>
      <c r="C141" s="225" t="s">
        <v>205</v>
      </c>
      <c r="D141" s="225" t="s">
        <v>172</v>
      </c>
      <c r="E141" s="226" t="s">
        <v>2029</v>
      </c>
      <c r="F141" s="227" t="s">
        <v>2030</v>
      </c>
      <c r="G141" s="228" t="s">
        <v>195</v>
      </c>
      <c r="H141" s="229">
        <v>610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2031</v>
      </c>
    </row>
    <row r="142" s="13" customFormat="1">
      <c r="A142" s="13"/>
      <c r="B142" s="238"/>
      <c r="C142" s="239"/>
      <c r="D142" s="240" t="s">
        <v>178</v>
      </c>
      <c r="E142" s="241" t="s">
        <v>1</v>
      </c>
      <c r="F142" s="242" t="s">
        <v>2032</v>
      </c>
      <c r="G142" s="239"/>
      <c r="H142" s="243">
        <v>610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84</v>
      </c>
      <c r="AV142" s="13" t="s">
        <v>84</v>
      </c>
      <c r="AW142" s="13" t="s">
        <v>33</v>
      </c>
      <c r="AX142" s="13" t="s">
        <v>76</v>
      </c>
      <c r="AY142" s="249" t="s">
        <v>170</v>
      </c>
    </row>
    <row r="143" s="2" customFormat="1" ht="33" customHeight="1">
      <c r="A143" s="37"/>
      <c r="B143" s="38"/>
      <c r="C143" s="225" t="s">
        <v>211</v>
      </c>
      <c r="D143" s="225" t="s">
        <v>172</v>
      </c>
      <c r="E143" s="226" t="s">
        <v>2033</v>
      </c>
      <c r="F143" s="227" t="s">
        <v>2034</v>
      </c>
      <c r="G143" s="228" t="s">
        <v>175</v>
      </c>
      <c r="H143" s="229">
        <v>159</v>
      </c>
      <c r="I143" s="230"/>
      <c r="J143" s="231">
        <f>ROUND(I143*H143,2)</f>
        <v>0</v>
      </c>
      <c r="K143" s="227" t="s">
        <v>176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125</v>
      </c>
      <c r="AT143" s="236" t="s">
        <v>172</v>
      </c>
      <c r="AU143" s="236" t="s">
        <v>84</v>
      </c>
      <c r="AY143" s="16" t="s">
        <v>170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125</v>
      </c>
      <c r="BM143" s="236" t="s">
        <v>2035</v>
      </c>
    </row>
    <row r="144" s="13" customFormat="1">
      <c r="A144" s="13"/>
      <c r="B144" s="238"/>
      <c r="C144" s="239"/>
      <c r="D144" s="240" t="s">
        <v>178</v>
      </c>
      <c r="E144" s="241" t="s">
        <v>1</v>
      </c>
      <c r="F144" s="242" t="s">
        <v>2036</v>
      </c>
      <c r="G144" s="239"/>
      <c r="H144" s="243">
        <v>159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84</v>
      </c>
      <c r="AV144" s="13" t="s">
        <v>84</v>
      </c>
      <c r="AW144" s="13" t="s">
        <v>33</v>
      </c>
      <c r="AX144" s="13" t="s">
        <v>76</v>
      </c>
      <c r="AY144" s="249" t="s">
        <v>170</v>
      </c>
    </row>
    <row r="145" s="2" customFormat="1" ht="33" customHeight="1">
      <c r="A145" s="37"/>
      <c r="B145" s="38"/>
      <c r="C145" s="225" t="s">
        <v>216</v>
      </c>
      <c r="D145" s="225" t="s">
        <v>172</v>
      </c>
      <c r="E145" s="226" t="s">
        <v>2037</v>
      </c>
      <c r="F145" s="227" t="s">
        <v>2038</v>
      </c>
      <c r="G145" s="228" t="s">
        <v>175</v>
      </c>
      <c r="H145" s="229">
        <v>594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2039</v>
      </c>
    </row>
    <row r="146" s="13" customFormat="1">
      <c r="A146" s="13"/>
      <c r="B146" s="238"/>
      <c r="C146" s="239"/>
      <c r="D146" s="240" t="s">
        <v>178</v>
      </c>
      <c r="E146" s="241" t="s">
        <v>1</v>
      </c>
      <c r="F146" s="242" t="s">
        <v>2040</v>
      </c>
      <c r="G146" s="239"/>
      <c r="H146" s="243">
        <v>594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33</v>
      </c>
      <c r="AX146" s="13" t="s">
        <v>76</v>
      </c>
      <c r="AY146" s="249" t="s">
        <v>170</v>
      </c>
    </row>
    <row r="147" s="2" customFormat="1" ht="37.8" customHeight="1">
      <c r="A147" s="37"/>
      <c r="B147" s="38"/>
      <c r="C147" s="225" t="s">
        <v>221</v>
      </c>
      <c r="D147" s="225" t="s">
        <v>172</v>
      </c>
      <c r="E147" s="226" t="s">
        <v>2041</v>
      </c>
      <c r="F147" s="227" t="s">
        <v>2042</v>
      </c>
      <c r="G147" s="228" t="s">
        <v>175</v>
      </c>
      <c r="H147" s="229">
        <v>15.75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2043</v>
      </c>
    </row>
    <row r="148" s="13" customFormat="1">
      <c r="A148" s="13"/>
      <c r="B148" s="238"/>
      <c r="C148" s="239"/>
      <c r="D148" s="240" t="s">
        <v>178</v>
      </c>
      <c r="E148" s="241" t="s">
        <v>1</v>
      </c>
      <c r="F148" s="242" t="s">
        <v>2044</v>
      </c>
      <c r="G148" s="239"/>
      <c r="H148" s="243">
        <v>15.75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84</v>
      </c>
      <c r="AV148" s="13" t="s">
        <v>84</v>
      </c>
      <c r="AW148" s="13" t="s">
        <v>33</v>
      </c>
      <c r="AX148" s="13" t="s">
        <v>76</v>
      </c>
      <c r="AY148" s="249" t="s">
        <v>170</v>
      </c>
    </row>
    <row r="149" s="2" customFormat="1" ht="33" customHeight="1">
      <c r="A149" s="37"/>
      <c r="B149" s="38"/>
      <c r="C149" s="225" t="s">
        <v>227</v>
      </c>
      <c r="D149" s="225" t="s">
        <v>172</v>
      </c>
      <c r="E149" s="226" t="s">
        <v>2045</v>
      </c>
      <c r="F149" s="227" t="s">
        <v>2046</v>
      </c>
      <c r="G149" s="228" t="s">
        <v>175</v>
      </c>
      <c r="H149" s="229">
        <v>12.119999999999999</v>
      </c>
      <c r="I149" s="230"/>
      <c r="J149" s="231">
        <f>ROUND(I149*H149,2)</f>
        <v>0</v>
      </c>
      <c r="K149" s="227" t="s">
        <v>176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125</v>
      </c>
      <c r="AT149" s="236" t="s">
        <v>172</v>
      </c>
      <c r="AU149" s="236" t="s">
        <v>84</v>
      </c>
      <c r="AY149" s="16" t="s">
        <v>170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125</v>
      </c>
      <c r="BM149" s="236" t="s">
        <v>2047</v>
      </c>
    </row>
    <row r="150" s="13" customFormat="1">
      <c r="A150" s="13"/>
      <c r="B150" s="238"/>
      <c r="C150" s="239"/>
      <c r="D150" s="240" t="s">
        <v>178</v>
      </c>
      <c r="E150" s="241" t="s">
        <v>1</v>
      </c>
      <c r="F150" s="242" t="s">
        <v>2048</v>
      </c>
      <c r="G150" s="239"/>
      <c r="H150" s="243">
        <v>3.7199999999999998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33</v>
      </c>
      <c r="AX150" s="13" t="s">
        <v>76</v>
      </c>
      <c r="AY150" s="249" t="s">
        <v>170</v>
      </c>
    </row>
    <row r="151" s="13" customFormat="1">
      <c r="A151" s="13"/>
      <c r="B151" s="238"/>
      <c r="C151" s="239"/>
      <c r="D151" s="240" t="s">
        <v>178</v>
      </c>
      <c r="E151" s="241" t="s">
        <v>1</v>
      </c>
      <c r="F151" s="242" t="s">
        <v>2049</v>
      </c>
      <c r="G151" s="239"/>
      <c r="H151" s="243">
        <v>8.3999999999999986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178</v>
      </c>
      <c r="AU151" s="249" t="s">
        <v>84</v>
      </c>
      <c r="AV151" s="13" t="s">
        <v>84</v>
      </c>
      <c r="AW151" s="13" t="s">
        <v>33</v>
      </c>
      <c r="AX151" s="13" t="s">
        <v>76</v>
      </c>
      <c r="AY151" s="249" t="s">
        <v>170</v>
      </c>
    </row>
    <row r="152" s="2" customFormat="1" ht="33" customHeight="1">
      <c r="A152" s="37"/>
      <c r="B152" s="38"/>
      <c r="C152" s="225" t="s">
        <v>234</v>
      </c>
      <c r="D152" s="225" t="s">
        <v>172</v>
      </c>
      <c r="E152" s="226" t="s">
        <v>2050</v>
      </c>
      <c r="F152" s="227" t="s">
        <v>2051</v>
      </c>
      <c r="G152" s="228" t="s">
        <v>195</v>
      </c>
      <c r="H152" s="229">
        <v>247</v>
      </c>
      <c r="I152" s="230"/>
      <c r="J152" s="231">
        <f>ROUND(I152*H152,2)</f>
        <v>0</v>
      </c>
      <c r="K152" s="227" t="s">
        <v>1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0.0050000000000000001</v>
      </c>
      <c r="R152" s="234">
        <f>Q152*H152</f>
        <v>1.2350000000000001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125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125</v>
      </c>
      <c r="BM152" s="236" t="s">
        <v>2052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2053</v>
      </c>
      <c r="G153" s="239"/>
      <c r="H153" s="243">
        <v>247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2" customFormat="1" ht="16.5" customHeight="1">
      <c r="A154" s="37"/>
      <c r="B154" s="38"/>
      <c r="C154" s="250" t="s">
        <v>238</v>
      </c>
      <c r="D154" s="250" t="s">
        <v>239</v>
      </c>
      <c r="E154" s="251" t="s">
        <v>2054</v>
      </c>
      <c r="F154" s="252" t="s">
        <v>2055</v>
      </c>
      <c r="G154" s="253" t="s">
        <v>195</v>
      </c>
      <c r="H154" s="254">
        <v>292.572</v>
      </c>
      <c r="I154" s="255"/>
      <c r="J154" s="256">
        <f>ROUND(I154*H154,2)</f>
        <v>0</v>
      </c>
      <c r="K154" s="252" t="s">
        <v>176</v>
      </c>
      <c r="L154" s="257"/>
      <c r="M154" s="258" t="s">
        <v>1</v>
      </c>
      <c r="N154" s="259" t="s">
        <v>41</v>
      </c>
      <c r="O154" s="90"/>
      <c r="P154" s="234">
        <f>O154*H154</f>
        <v>0</v>
      </c>
      <c r="Q154" s="234">
        <v>0.00032000000000000003</v>
      </c>
      <c r="R154" s="234">
        <f>Q154*H154</f>
        <v>0.093623040000000005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205</v>
      </c>
      <c r="AT154" s="236" t="s">
        <v>239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125</v>
      </c>
      <c r="BM154" s="236" t="s">
        <v>2056</v>
      </c>
    </row>
    <row r="155" s="13" customFormat="1">
      <c r="A155" s="13"/>
      <c r="B155" s="238"/>
      <c r="C155" s="239"/>
      <c r="D155" s="240" t="s">
        <v>178</v>
      </c>
      <c r="E155" s="239"/>
      <c r="F155" s="242" t="s">
        <v>2057</v>
      </c>
      <c r="G155" s="239"/>
      <c r="H155" s="243">
        <v>292.572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4</v>
      </c>
      <c r="AX155" s="13" t="s">
        <v>80</v>
      </c>
      <c r="AY155" s="249" t="s">
        <v>170</v>
      </c>
    </row>
    <row r="156" s="2" customFormat="1" ht="24.15" customHeight="1">
      <c r="A156" s="37"/>
      <c r="B156" s="38"/>
      <c r="C156" s="225" t="s">
        <v>8</v>
      </c>
      <c r="D156" s="225" t="s">
        <v>172</v>
      </c>
      <c r="E156" s="226" t="s">
        <v>2058</v>
      </c>
      <c r="F156" s="227" t="s">
        <v>2059</v>
      </c>
      <c r="G156" s="228" t="s">
        <v>195</v>
      </c>
      <c r="H156" s="229">
        <v>103.2</v>
      </c>
      <c r="I156" s="230"/>
      <c r="J156" s="231">
        <f>ROUND(I156*H156,2)</f>
        <v>0</v>
      </c>
      <c r="K156" s="227" t="s">
        <v>176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0.00054000000000000001</v>
      </c>
      <c r="R156" s="234">
        <f>Q156*H156</f>
        <v>0.055728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125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125</v>
      </c>
      <c r="BM156" s="236" t="s">
        <v>2060</v>
      </c>
    </row>
    <row r="157" s="13" customFormat="1">
      <c r="A157" s="13"/>
      <c r="B157" s="238"/>
      <c r="C157" s="239"/>
      <c r="D157" s="240" t="s">
        <v>178</v>
      </c>
      <c r="E157" s="241" t="s">
        <v>1</v>
      </c>
      <c r="F157" s="242" t="s">
        <v>2061</v>
      </c>
      <c r="G157" s="239"/>
      <c r="H157" s="243">
        <v>103.2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178</v>
      </c>
      <c r="AU157" s="249" t="s">
        <v>84</v>
      </c>
      <c r="AV157" s="13" t="s">
        <v>84</v>
      </c>
      <c r="AW157" s="13" t="s">
        <v>33</v>
      </c>
      <c r="AX157" s="13" t="s">
        <v>76</v>
      </c>
      <c r="AY157" s="249" t="s">
        <v>170</v>
      </c>
    </row>
    <row r="158" s="2" customFormat="1" ht="24.15" customHeight="1">
      <c r="A158" s="37"/>
      <c r="B158" s="38"/>
      <c r="C158" s="250" t="s">
        <v>252</v>
      </c>
      <c r="D158" s="250" t="s">
        <v>239</v>
      </c>
      <c r="E158" s="251" t="s">
        <v>2062</v>
      </c>
      <c r="F158" s="252" t="s">
        <v>2063</v>
      </c>
      <c r="G158" s="253" t="s">
        <v>195</v>
      </c>
      <c r="H158" s="254">
        <v>123.84</v>
      </c>
      <c r="I158" s="255"/>
      <c r="J158" s="256">
        <f>ROUND(I158*H158,2)</f>
        <v>0</v>
      </c>
      <c r="K158" s="252" t="s">
        <v>176</v>
      </c>
      <c r="L158" s="257"/>
      <c r="M158" s="258" t="s">
        <v>1</v>
      </c>
      <c r="N158" s="259" t="s">
        <v>41</v>
      </c>
      <c r="O158" s="90"/>
      <c r="P158" s="234">
        <f>O158*H158</f>
        <v>0</v>
      </c>
      <c r="Q158" s="234">
        <v>0.019</v>
      </c>
      <c r="R158" s="234">
        <f>Q158*H158</f>
        <v>2.3529599999999999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205</v>
      </c>
      <c r="AT158" s="236" t="s">
        <v>239</v>
      </c>
      <c r="AU158" s="236" t="s">
        <v>84</v>
      </c>
      <c r="AY158" s="16" t="s">
        <v>170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125</v>
      </c>
      <c r="BM158" s="236" t="s">
        <v>2064</v>
      </c>
    </row>
    <row r="159" s="13" customFormat="1">
      <c r="A159" s="13"/>
      <c r="B159" s="238"/>
      <c r="C159" s="239"/>
      <c r="D159" s="240" t="s">
        <v>178</v>
      </c>
      <c r="E159" s="239"/>
      <c r="F159" s="242" t="s">
        <v>2065</v>
      </c>
      <c r="G159" s="239"/>
      <c r="H159" s="243">
        <v>123.84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178</v>
      </c>
      <c r="AU159" s="249" t="s">
        <v>84</v>
      </c>
      <c r="AV159" s="13" t="s">
        <v>84</v>
      </c>
      <c r="AW159" s="13" t="s">
        <v>4</v>
      </c>
      <c r="AX159" s="13" t="s">
        <v>80</v>
      </c>
      <c r="AY159" s="249" t="s">
        <v>170</v>
      </c>
    </row>
    <row r="160" s="2" customFormat="1" ht="24.15" customHeight="1">
      <c r="A160" s="37"/>
      <c r="B160" s="38"/>
      <c r="C160" s="225" t="s">
        <v>257</v>
      </c>
      <c r="D160" s="225" t="s">
        <v>172</v>
      </c>
      <c r="E160" s="226" t="s">
        <v>2066</v>
      </c>
      <c r="F160" s="227" t="s">
        <v>2067</v>
      </c>
      <c r="G160" s="228" t="s">
        <v>247</v>
      </c>
      <c r="H160" s="229">
        <v>14</v>
      </c>
      <c r="I160" s="230"/>
      <c r="J160" s="231">
        <f>ROUND(I160*H160,2)</f>
        <v>0</v>
      </c>
      <c r="K160" s="227" t="s">
        <v>176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125</v>
      </c>
      <c r="AT160" s="236" t="s">
        <v>172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125</v>
      </c>
      <c r="BM160" s="236" t="s">
        <v>2068</v>
      </c>
    </row>
    <row r="161" s="2" customFormat="1" ht="37.8" customHeight="1">
      <c r="A161" s="37"/>
      <c r="B161" s="38"/>
      <c r="C161" s="225" t="s">
        <v>262</v>
      </c>
      <c r="D161" s="225" t="s">
        <v>172</v>
      </c>
      <c r="E161" s="226" t="s">
        <v>2069</v>
      </c>
      <c r="F161" s="227" t="s">
        <v>2070</v>
      </c>
      <c r="G161" s="228" t="s">
        <v>175</v>
      </c>
      <c r="H161" s="229">
        <v>15.800000000000001</v>
      </c>
      <c r="I161" s="230"/>
      <c r="J161" s="231">
        <f>ROUND(I161*H161,2)</f>
        <v>0</v>
      </c>
      <c r="K161" s="227" t="s">
        <v>176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125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125</v>
      </c>
      <c r="BM161" s="236" t="s">
        <v>2071</v>
      </c>
    </row>
    <row r="162" s="13" customFormat="1">
      <c r="A162" s="13"/>
      <c r="B162" s="238"/>
      <c r="C162" s="239"/>
      <c r="D162" s="240" t="s">
        <v>178</v>
      </c>
      <c r="E162" s="241" t="s">
        <v>1</v>
      </c>
      <c r="F162" s="242" t="s">
        <v>2072</v>
      </c>
      <c r="G162" s="239"/>
      <c r="H162" s="243">
        <v>15.800000000000001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178</v>
      </c>
      <c r="AU162" s="249" t="s">
        <v>84</v>
      </c>
      <c r="AV162" s="13" t="s">
        <v>84</v>
      </c>
      <c r="AW162" s="13" t="s">
        <v>33</v>
      </c>
      <c r="AX162" s="13" t="s">
        <v>76</v>
      </c>
      <c r="AY162" s="249" t="s">
        <v>170</v>
      </c>
    </row>
    <row r="163" s="2" customFormat="1" ht="37.8" customHeight="1">
      <c r="A163" s="37"/>
      <c r="B163" s="38"/>
      <c r="C163" s="225" t="s">
        <v>266</v>
      </c>
      <c r="D163" s="225" t="s">
        <v>172</v>
      </c>
      <c r="E163" s="226" t="s">
        <v>2073</v>
      </c>
      <c r="F163" s="227" t="s">
        <v>2074</v>
      </c>
      <c r="G163" s="228" t="s">
        <v>175</v>
      </c>
      <c r="H163" s="229">
        <v>15.800000000000001</v>
      </c>
      <c r="I163" s="230"/>
      <c r="J163" s="231">
        <f>ROUND(I163*H163,2)</f>
        <v>0</v>
      </c>
      <c r="K163" s="227" t="s">
        <v>176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125</v>
      </c>
      <c r="AT163" s="236" t="s">
        <v>172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125</v>
      </c>
      <c r="BM163" s="236" t="s">
        <v>2075</v>
      </c>
    </row>
    <row r="164" s="2" customFormat="1" ht="37.8" customHeight="1">
      <c r="A164" s="37"/>
      <c r="B164" s="38"/>
      <c r="C164" s="225" t="s">
        <v>271</v>
      </c>
      <c r="D164" s="225" t="s">
        <v>172</v>
      </c>
      <c r="E164" s="226" t="s">
        <v>1555</v>
      </c>
      <c r="F164" s="227" t="s">
        <v>1556</v>
      </c>
      <c r="G164" s="228" t="s">
        <v>175</v>
      </c>
      <c r="H164" s="229">
        <v>410</v>
      </c>
      <c r="I164" s="230"/>
      <c r="J164" s="231">
        <f>ROUND(I164*H164,2)</f>
        <v>0</v>
      </c>
      <c r="K164" s="227" t="s">
        <v>176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125</v>
      </c>
      <c r="AT164" s="236" t="s">
        <v>172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125</v>
      </c>
      <c r="BM164" s="236" t="s">
        <v>2076</v>
      </c>
    </row>
    <row r="165" s="13" customFormat="1">
      <c r="A165" s="13"/>
      <c r="B165" s="238"/>
      <c r="C165" s="239"/>
      <c r="D165" s="240" t="s">
        <v>178</v>
      </c>
      <c r="E165" s="241" t="s">
        <v>1</v>
      </c>
      <c r="F165" s="242" t="s">
        <v>2077</v>
      </c>
      <c r="G165" s="239"/>
      <c r="H165" s="243">
        <v>410</v>
      </c>
      <c r="I165" s="244"/>
      <c r="J165" s="239"/>
      <c r="K165" s="239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178</v>
      </c>
      <c r="AU165" s="249" t="s">
        <v>84</v>
      </c>
      <c r="AV165" s="13" t="s">
        <v>84</v>
      </c>
      <c r="AW165" s="13" t="s">
        <v>33</v>
      </c>
      <c r="AX165" s="13" t="s">
        <v>76</v>
      </c>
      <c r="AY165" s="249" t="s">
        <v>170</v>
      </c>
    </row>
    <row r="166" s="2" customFormat="1" ht="24.15" customHeight="1">
      <c r="A166" s="37"/>
      <c r="B166" s="38"/>
      <c r="C166" s="225" t="s">
        <v>7</v>
      </c>
      <c r="D166" s="225" t="s">
        <v>172</v>
      </c>
      <c r="E166" s="226" t="s">
        <v>2078</v>
      </c>
      <c r="F166" s="227" t="s">
        <v>2079</v>
      </c>
      <c r="G166" s="228" t="s">
        <v>247</v>
      </c>
      <c r="H166" s="229">
        <v>196</v>
      </c>
      <c r="I166" s="230"/>
      <c r="J166" s="231">
        <f>ROUND(I166*H166,2)</f>
        <v>0</v>
      </c>
      <c r="K166" s="227" t="s">
        <v>176</v>
      </c>
      <c r="L166" s="43"/>
      <c r="M166" s="232" t="s">
        <v>1</v>
      </c>
      <c r="N166" s="233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125</v>
      </c>
      <c r="AT166" s="236" t="s">
        <v>172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125</v>
      </c>
      <c r="BM166" s="236" t="s">
        <v>2080</v>
      </c>
    </row>
    <row r="167" s="13" customFormat="1">
      <c r="A167" s="13"/>
      <c r="B167" s="238"/>
      <c r="C167" s="239"/>
      <c r="D167" s="240" t="s">
        <v>178</v>
      </c>
      <c r="E167" s="239"/>
      <c r="F167" s="242" t="s">
        <v>2081</v>
      </c>
      <c r="G167" s="239"/>
      <c r="H167" s="243">
        <v>196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178</v>
      </c>
      <c r="AU167" s="249" t="s">
        <v>84</v>
      </c>
      <c r="AV167" s="13" t="s">
        <v>84</v>
      </c>
      <c r="AW167" s="13" t="s">
        <v>4</v>
      </c>
      <c r="AX167" s="13" t="s">
        <v>80</v>
      </c>
      <c r="AY167" s="249" t="s">
        <v>170</v>
      </c>
    </row>
    <row r="168" s="2" customFormat="1" ht="24.15" customHeight="1">
      <c r="A168" s="37"/>
      <c r="B168" s="38"/>
      <c r="C168" s="225" t="s">
        <v>282</v>
      </c>
      <c r="D168" s="225" t="s">
        <v>172</v>
      </c>
      <c r="E168" s="226" t="s">
        <v>2082</v>
      </c>
      <c r="F168" s="227" t="s">
        <v>2083</v>
      </c>
      <c r="G168" s="228" t="s">
        <v>195</v>
      </c>
      <c r="H168" s="229">
        <v>2540</v>
      </c>
      <c r="I168" s="230"/>
      <c r="J168" s="231">
        <f>ROUND(I168*H168,2)</f>
        <v>0</v>
      </c>
      <c r="K168" s="227" t="s">
        <v>176</v>
      </c>
      <c r="L168" s="43"/>
      <c r="M168" s="232" t="s">
        <v>1</v>
      </c>
      <c r="N168" s="233" t="s">
        <v>41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125</v>
      </c>
      <c r="AT168" s="236" t="s">
        <v>172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125</v>
      </c>
      <c r="BM168" s="236" t="s">
        <v>2084</v>
      </c>
    </row>
    <row r="169" s="13" customFormat="1">
      <c r="A169" s="13"/>
      <c r="B169" s="238"/>
      <c r="C169" s="239"/>
      <c r="D169" s="240" t="s">
        <v>178</v>
      </c>
      <c r="E169" s="241" t="s">
        <v>1</v>
      </c>
      <c r="F169" s="242" t="s">
        <v>2085</v>
      </c>
      <c r="G169" s="239"/>
      <c r="H169" s="243">
        <v>2540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178</v>
      </c>
      <c r="AU169" s="249" t="s">
        <v>84</v>
      </c>
      <c r="AV169" s="13" t="s">
        <v>84</v>
      </c>
      <c r="AW169" s="13" t="s">
        <v>33</v>
      </c>
      <c r="AX169" s="13" t="s">
        <v>76</v>
      </c>
      <c r="AY169" s="249" t="s">
        <v>170</v>
      </c>
    </row>
    <row r="170" s="2" customFormat="1" ht="37.8" customHeight="1">
      <c r="A170" s="37"/>
      <c r="B170" s="38"/>
      <c r="C170" s="225" t="s">
        <v>286</v>
      </c>
      <c r="D170" s="225" t="s">
        <v>172</v>
      </c>
      <c r="E170" s="226" t="s">
        <v>206</v>
      </c>
      <c r="F170" s="227" t="s">
        <v>207</v>
      </c>
      <c r="G170" s="228" t="s">
        <v>175</v>
      </c>
      <c r="H170" s="229">
        <v>191.90000000000001</v>
      </c>
      <c r="I170" s="230"/>
      <c r="J170" s="231">
        <f>ROUND(I170*H170,2)</f>
        <v>0</v>
      </c>
      <c r="K170" s="227" t="s">
        <v>176</v>
      </c>
      <c r="L170" s="43"/>
      <c r="M170" s="232" t="s">
        <v>1</v>
      </c>
      <c r="N170" s="233" t="s">
        <v>41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125</v>
      </c>
      <c r="AT170" s="236" t="s">
        <v>172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125</v>
      </c>
      <c r="BM170" s="236" t="s">
        <v>2086</v>
      </c>
    </row>
    <row r="171" s="13" customFormat="1">
      <c r="A171" s="13"/>
      <c r="B171" s="238"/>
      <c r="C171" s="239"/>
      <c r="D171" s="240" t="s">
        <v>178</v>
      </c>
      <c r="E171" s="241" t="s">
        <v>1</v>
      </c>
      <c r="F171" s="242" t="s">
        <v>2087</v>
      </c>
      <c r="G171" s="239"/>
      <c r="H171" s="243">
        <v>184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178</v>
      </c>
      <c r="AU171" s="249" t="s">
        <v>84</v>
      </c>
      <c r="AV171" s="13" t="s">
        <v>84</v>
      </c>
      <c r="AW171" s="13" t="s">
        <v>33</v>
      </c>
      <c r="AX171" s="13" t="s">
        <v>76</v>
      </c>
      <c r="AY171" s="249" t="s">
        <v>170</v>
      </c>
    </row>
    <row r="172" s="13" customFormat="1">
      <c r="A172" s="13"/>
      <c r="B172" s="238"/>
      <c r="C172" s="239"/>
      <c r="D172" s="240" t="s">
        <v>178</v>
      </c>
      <c r="E172" s="241" t="s">
        <v>1</v>
      </c>
      <c r="F172" s="242" t="s">
        <v>2088</v>
      </c>
      <c r="G172" s="239"/>
      <c r="H172" s="243">
        <v>7.9000000000000004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178</v>
      </c>
      <c r="AU172" s="249" t="s">
        <v>84</v>
      </c>
      <c r="AV172" s="13" t="s">
        <v>84</v>
      </c>
      <c r="AW172" s="13" t="s">
        <v>33</v>
      </c>
      <c r="AX172" s="13" t="s">
        <v>76</v>
      </c>
      <c r="AY172" s="249" t="s">
        <v>170</v>
      </c>
    </row>
    <row r="173" s="2" customFormat="1" ht="37.8" customHeight="1">
      <c r="A173" s="37"/>
      <c r="B173" s="38"/>
      <c r="C173" s="225" t="s">
        <v>291</v>
      </c>
      <c r="D173" s="225" t="s">
        <v>172</v>
      </c>
      <c r="E173" s="226" t="s">
        <v>212</v>
      </c>
      <c r="F173" s="227" t="s">
        <v>213</v>
      </c>
      <c r="G173" s="228" t="s">
        <v>175</v>
      </c>
      <c r="H173" s="229">
        <v>959.5</v>
      </c>
      <c r="I173" s="230"/>
      <c r="J173" s="231">
        <f>ROUND(I173*H173,2)</f>
        <v>0</v>
      </c>
      <c r="K173" s="227" t="s">
        <v>176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125</v>
      </c>
      <c r="AT173" s="236" t="s">
        <v>172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125</v>
      </c>
      <c r="BM173" s="236" t="s">
        <v>2089</v>
      </c>
    </row>
    <row r="174" s="13" customFormat="1">
      <c r="A174" s="13"/>
      <c r="B174" s="238"/>
      <c r="C174" s="239"/>
      <c r="D174" s="240" t="s">
        <v>178</v>
      </c>
      <c r="E174" s="239"/>
      <c r="F174" s="242" t="s">
        <v>2090</v>
      </c>
      <c r="G174" s="239"/>
      <c r="H174" s="243">
        <v>959.5</v>
      </c>
      <c r="I174" s="244"/>
      <c r="J174" s="239"/>
      <c r="K174" s="239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178</v>
      </c>
      <c r="AU174" s="249" t="s">
        <v>84</v>
      </c>
      <c r="AV174" s="13" t="s">
        <v>84</v>
      </c>
      <c r="AW174" s="13" t="s">
        <v>4</v>
      </c>
      <c r="AX174" s="13" t="s">
        <v>80</v>
      </c>
      <c r="AY174" s="249" t="s">
        <v>170</v>
      </c>
    </row>
    <row r="175" s="2" customFormat="1" ht="24.15" customHeight="1">
      <c r="A175" s="37"/>
      <c r="B175" s="38"/>
      <c r="C175" s="225" t="s">
        <v>296</v>
      </c>
      <c r="D175" s="225" t="s">
        <v>172</v>
      </c>
      <c r="E175" s="226" t="s">
        <v>2091</v>
      </c>
      <c r="F175" s="227" t="s">
        <v>2092</v>
      </c>
      <c r="G175" s="228" t="s">
        <v>175</v>
      </c>
      <c r="H175" s="229">
        <v>569</v>
      </c>
      <c r="I175" s="230"/>
      <c r="J175" s="231">
        <f>ROUND(I175*H175,2)</f>
        <v>0</v>
      </c>
      <c r="K175" s="227" t="s">
        <v>176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125</v>
      </c>
      <c r="AT175" s="236" t="s">
        <v>172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125</v>
      </c>
      <c r="BM175" s="236" t="s">
        <v>2093</v>
      </c>
    </row>
    <row r="176" s="13" customFormat="1">
      <c r="A176" s="13"/>
      <c r="B176" s="238"/>
      <c r="C176" s="239"/>
      <c r="D176" s="240" t="s">
        <v>178</v>
      </c>
      <c r="E176" s="241" t="s">
        <v>1</v>
      </c>
      <c r="F176" s="242" t="s">
        <v>2094</v>
      </c>
      <c r="G176" s="239"/>
      <c r="H176" s="243">
        <v>410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178</v>
      </c>
      <c r="AU176" s="249" t="s">
        <v>84</v>
      </c>
      <c r="AV176" s="13" t="s">
        <v>84</v>
      </c>
      <c r="AW176" s="13" t="s">
        <v>33</v>
      </c>
      <c r="AX176" s="13" t="s">
        <v>76</v>
      </c>
      <c r="AY176" s="249" t="s">
        <v>170</v>
      </c>
    </row>
    <row r="177" s="13" customFormat="1">
      <c r="A177" s="13"/>
      <c r="B177" s="238"/>
      <c r="C177" s="239"/>
      <c r="D177" s="240" t="s">
        <v>178</v>
      </c>
      <c r="E177" s="241" t="s">
        <v>1</v>
      </c>
      <c r="F177" s="242" t="s">
        <v>2036</v>
      </c>
      <c r="G177" s="239"/>
      <c r="H177" s="243">
        <v>159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178</v>
      </c>
      <c r="AU177" s="249" t="s">
        <v>84</v>
      </c>
      <c r="AV177" s="13" t="s">
        <v>84</v>
      </c>
      <c r="AW177" s="13" t="s">
        <v>33</v>
      </c>
      <c r="AX177" s="13" t="s">
        <v>76</v>
      </c>
      <c r="AY177" s="249" t="s">
        <v>170</v>
      </c>
    </row>
    <row r="178" s="2" customFormat="1" ht="16.5" customHeight="1">
      <c r="A178" s="37"/>
      <c r="B178" s="38"/>
      <c r="C178" s="250" t="s">
        <v>301</v>
      </c>
      <c r="D178" s="250" t="s">
        <v>239</v>
      </c>
      <c r="E178" s="251" t="s">
        <v>2095</v>
      </c>
      <c r="F178" s="252" t="s">
        <v>2096</v>
      </c>
      <c r="G178" s="253" t="s">
        <v>224</v>
      </c>
      <c r="H178" s="254">
        <v>294.14999999999998</v>
      </c>
      <c r="I178" s="255"/>
      <c r="J178" s="256">
        <f>ROUND(I178*H178,2)</f>
        <v>0</v>
      </c>
      <c r="K178" s="252" t="s">
        <v>176</v>
      </c>
      <c r="L178" s="257"/>
      <c r="M178" s="258" t="s">
        <v>1</v>
      </c>
      <c r="N178" s="259" t="s">
        <v>41</v>
      </c>
      <c r="O178" s="90"/>
      <c r="P178" s="234">
        <f>O178*H178</f>
        <v>0</v>
      </c>
      <c r="Q178" s="234">
        <v>1</v>
      </c>
      <c r="R178" s="234">
        <f>Q178*H178</f>
        <v>294.14999999999998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205</v>
      </c>
      <c r="AT178" s="236" t="s">
        <v>239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125</v>
      </c>
      <c r="BM178" s="236" t="s">
        <v>2097</v>
      </c>
    </row>
    <row r="179" s="13" customFormat="1">
      <c r="A179" s="13"/>
      <c r="B179" s="238"/>
      <c r="C179" s="239"/>
      <c r="D179" s="240" t="s">
        <v>178</v>
      </c>
      <c r="E179" s="241" t="s">
        <v>1</v>
      </c>
      <c r="F179" s="242" t="s">
        <v>2098</v>
      </c>
      <c r="G179" s="239"/>
      <c r="H179" s="243">
        <v>294.15000000000003</v>
      </c>
      <c r="I179" s="244"/>
      <c r="J179" s="239"/>
      <c r="K179" s="239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178</v>
      </c>
      <c r="AU179" s="249" t="s">
        <v>84</v>
      </c>
      <c r="AV179" s="13" t="s">
        <v>84</v>
      </c>
      <c r="AW179" s="13" t="s">
        <v>33</v>
      </c>
      <c r="AX179" s="13" t="s">
        <v>76</v>
      </c>
      <c r="AY179" s="249" t="s">
        <v>170</v>
      </c>
    </row>
    <row r="180" s="2" customFormat="1" ht="16.5" customHeight="1">
      <c r="A180" s="37"/>
      <c r="B180" s="38"/>
      <c r="C180" s="225" t="s">
        <v>305</v>
      </c>
      <c r="D180" s="225" t="s">
        <v>172</v>
      </c>
      <c r="E180" s="226" t="s">
        <v>2099</v>
      </c>
      <c r="F180" s="227" t="s">
        <v>2100</v>
      </c>
      <c r="G180" s="228" t="s">
        <v>175</v>
      </c>
      <c r="H180" s="229">
        <v>190.5</v>
      </c>
      <c r="I180" s="230"/>
      <c r="J180" s="231">
        <f>ROUND(I180*H180,2)</f>
        <v>0</v>
      </c>
      <c r="K180" s="227" t="s">
        <v>176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125</v>
      </c>
      <c r="AT180" s="236" t="s">
        <v>172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125</v>
      </c>
      <c r="BM180" s="236" t="s">
        <v>2101</v>
      </c>
    </row>
    <row r="181" s="13" customFormat="1">
      <c r="A181" s="13"/>
      <c r="B181" s="238"/>
      <c r="C181" s="239"/>
      <c r="D181" s="240" t="s">
        <v>178</v>
      </c>
      <c r="E181" s="241" t="s">
        <v>1</v>
      </c>
      <c r="F181" s="242" t="s">
        <v>2102</v>
      </c>
      <c r="G181" s="239"/>
      <c r="H181" s="243">
        <v>190.5</v>
      </c>
      <c r="I181" s="244"/>
      <c r="J181" s="239"/>
      <c r="K181" s="239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178</v>
      </c>
      <c r="AU181" s="249" t="s">
        <v>84</v>
      </c>
      <c r="AV181" s="13" t="s">
        <v>84</v>
      </c>
      <c r="AW181" s="13" t="s">
        <v>33</v>
      </c>
      <c r="AX181" s="13" t="s">
        <v>76</v>
      </c>
      <c r="AY181" s="249" t="s">
        <v>170</v>
      </c>
    </row>
    <row r="182" s="2" customFormat="1" ht="24.15" customHeight="1">
      <c r="A182" s="37"/>
      <c r="B182" s="38"/>
      <c r="C182" s="225" t="s">
        <v>309</v>
      </c>
      <c r="D182" s="225" t="s">
        <v>172</v>
      </c>
      <c r="E182" s="226" t="s">
        <v>2103</v>
      </c>
      <c r="F182" s="227" t="s">
        <v>2104</v>
      </c>
      <c r="G182" s="228" t="s">
        <v>175</v>
      </c>
      <c r="H182" s="229">
        <v>7.875</v>
      </c>
      <c r="I182" s="230"/>
      <c r="J182" s="231">
        <f>ROUND(I182*H182,2)</f>
        <v>0</v>
      </c>
      <c r="K182" s="227" t="s">
        <v>176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125</v>
      </c>
      <c r="AT182" s="236" t="s">
        <v>172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125</v>
      </c>
      <c r="BM182" s="236" t="s">
        <v>2105</v>
      </c>
    </row>
    <row r="183" s="13" customFormat="1">
      <c r="A183" s="13"/>
      <c r="B183" s="238"/>
      <c r="C183" s="239"/>
      <c r="D183" s="240" t="s">
        <v>178</v>
      </c>
      <c r="E183" s="241" t="s">
        <v>1</v>
      </c>
      <c r="F183" s="242" t="s">
        <v>2106</v>
      </c>
      <c r="G183" s="239"/>
      <c r="H183" s="243">
        <v>7.875</v>
      </c>
      <c r="I183" s="244"/>
      <c r="J183" s="239"/>
      <c r="K183" s="239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178</v>
      </c>
      <c r="AU183" s="249" t="s">
        <v>84</v>
      </c>
      <c r="AV183" s="13" t="s">
        <v>84</v>
      </c>
      <c r="AW183" s="13" t="s">
        <v>33</v>
      </c>
      <c r="AX183" s="13" t="s">
        <v>76</v>
      </c>
      <c r="AY183" s="249" t="s">
        <v>170</v>
      </c>
    </row>
    <row r="184" s="2" customFormat="1" ht="24.15" customHeight="1">
      <c r="A184" s="37"/>
      <c r="B184" s="38"/>
      <c r="C184" s="225" t="s">
        <v>314</v>
      </c>
      <c r="D184" s="225" t="s">
        <v>172</v>
      </c>
      <c r="E184" s="226" t="s">
        <v>228</v>
      </c>
      <c r="F184" s="227" t="s">
        <v>229</v>
      </c>
      <c r="G184" s="228" t="s">
        <v>175</v>
      </c>
      <c r="H184" s="229">
        <v>6.2999999999999998</v>
      </c>
      <c r="I184" s="230"/>
      <c r="J184" s="231">
        <f>ROUND(I184*H184,2)</f>
        <v>0</v>
      </c>
      <c r="K184" s="227" t="s">
        <v>176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125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125</v>
      </c>
      <c r="BM184" s="236" t="s">
        <v>2107</v>
      </c>
    </row>
    <row r="185" s="13" customFormat="1">
      <c r="A185" s="13"/>
      <c r="B185" s="238"/>
      <c r="C185" s="239"/>
      <c r="D185" s="240" t="s">
        <v>178</v>
      </c>
      <c r="E185" s="241" t="s">
        <v>1</v>
      </c>
      <c r="F185" s="242" t="s">
        <v>2108</v>
      </c>
      <c r="G185" s="239"/>
      <c r="H185" s="243">
        <v>0.6000000000000002</v>
      </c>
      <c r="I185" s="244"/>
      <c r="J185" s="239"/>
      <c r="K185" s="239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178</v>
      </c>
      <c r="AU185" s="249" t="s">
        <v>84</v>
      </c>
      <c r="AV185" s="13" t="s">
        <v>84</v>
      </c>
      <c r="AW185" s="13" t="s">
        <v>33</v>
      </c>
      <c r="AX185" s="13" t="s">
        <v>76</v>
      </c>
      <c r="AY185" s="249" t="s">
        <v>170</v>
      </c>
    </row>
    <row r="186" s="13" customFormat="1">
      <c r="A186" s="13"/>
      <c r="B186" s="238"/>
      <c r="C186" s="239"/>
      <c r="D186" s="240" t="s">
        <v>178</v>
      </c>
      <c r="E186" s="241" t="s">
        <v>1</v>
      </c>
      <c r="F186" s="242" t="s">
        <v>2109</v>
      </c>
      <c r="G186" s="239"/>
      <c r="H186" s="243">
        <v>5.7000000000000002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178</v>
      </c>
      <c r="AU186" s="249" t="s">
        <v>84</v>
      </c>
      <c r="AV186" s="13" t="s">
        <v>84</v>
      </c>
      <c r="AW186" s="13" t="s">
        <v>33</v>
      </c>
      <c r="AX186" s="13" t="s">
        <v>76</v>
      </c>
      <c r="AY186" s="249" t="s">
        <v>170</v>
      </c>
    </row>
    <row r="187" s="2" customFormat="1" ht="24.15" customHeight="1">
      <c r="A187" s="37"/>
      <c r="B187" s="38"/>
      <c r="C187" s="225" t="s">
        <v>318</v>
      </c>
      <c r="D187" s="225" t="s">
        <v>172</v>
      </c>
      <c r="E187" s="226" t="s">
        <v>2110</v>
      </c>
      <c r="F187" s="227" t="s">
        <v>2111</v>
      </c>
      <c r="G187" s="228" t="s">
        <v>175</v>
      </c>
      <c r="H187" s="229">
        <v>2.4860000000000002</v>
      </c>
      <c r="I187" s="230"/>
      <c r="J187" s="231">
        <f>ROUND(I187*H187,2)</f>
        <v>0</v>
      </c>
      <c r="K187" s="227" t="s">
        <v>176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125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125</v>
      </c>
      <c r="BM187" s="236" t="s">
        <v>2112</v>
      </c>
    </row>
    <row r="188" s="13" customFormat="1">
      <c r="A188" s="13"/>
      <c r="B188" s="238"/>
      <c r="C188" s="239"/>
      <c r="D188" s="240" t="s">
        <v>178</v>
      </c>
      <c r="E188" s="241" t="s">
        <v>1</v>
      </c>
      <c r="F188" s="242" t="s">
        <v>2113</v>
      </c>
      <c r="G188" s="239"/>
      <c r="H188" s="243">
        <v>2.4858125000000002</v>
      </c>
      <c r="I188" s="244"/>
      <c r="J188" s="239"/>
      <c r="K188" s="239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178</v>
      </c>
      <c r="AU188" s="249" t="s">
        <v>84</v>
      </c>
      <c r="AV188" s="13" t="s">
        <v>84</v>
      </c>
      <c r="AW188" s="13" t="s">
        <v>33</v>
      </c>
      <c r="AX188" s="13" t="s">
        <v>76</v>
      </c>
      <c r="AY188" s="249" t="s">
        <v>170</v>
      </c>
    </row>
    <row r="189" s="2" customFormat="1" ht="16.5" customHeight="1">
      <c r="A189" s="37"/>
      <c r="B189" s="38"/>
      <c r="C189" s="250" t="s">
        <v>322</v>
      </c>
      <c r="D189" s="250" t="s">
        <v>239</v>
      </c>
      <c r="E189" s="251" t="s">
        <v>2114</v>
      </c>
      <c r="F189" s="252" t="s">
        <v>2115</v>
      </c>
      <c r="G189" s="253" t="s">
        <v>224</v>
      </c>
      <c r="H189" s="254">
        <v>4.9720000000000004</v>
      </c>
      <c r="I189" s="255"/>
      <c r="J189" s="256">
        <f>ROUND(I189*H189,2)</f>
        <v>0</v>
      </c>
      <c r="K189" s="252" t="s">
        <v>176</v>
      </c>
      <c r="L189" s="257"/>
      <c r="M189" s="258" t="s">
        <v>1</v>
      </c>
      <c r="N189" s="259" t="s">
        <v>41</v>
      </c>
      <c r="O189" s="90"/>
      <c r="P189" s="234">
        <f>O189*H189</f>
        <v>0</v>
      </c>
      <c r="Q189" s="234">
        <v>1</v>
      </c>
      <c r="R189" s="234">
        <f>Q189*H189</f>
        <v>4.9720000000000004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205</v>
      </c>
      <c r="AT189" s="236" t="s">
        <v>239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125</v>
      </c>
      <c r="BM189" s="236" t="s">
        <v>2116</v>
      </c>
    </row>
    <row r="190" s="13" customFormat="1">
      <c r="A190" s="13"/>
      <c r="B190" s="238"/>
      <c r="C190" s="239"/>
      <c r="D190" s="240" t="s">
        <v>178</v>
      </c>
      <c r="E190" s="239"/>
      <c r="F190" s="242" t="s">
        <v>2117</v>
      </c>
      <c r="G190" s="239"/>
      <c r="H190" s="243">
        <v>4.9720000000000004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178</v>
      </c>
      <c r="AU190" s="249" t="s">
        <v>84</v>
      </c>
      <c r="AV190" s="13" t="s">
        <v>84</v>
      </c>
      <c r="AW190" s="13" t="s">
        <v>4</v>
      </c>
      <c r="AX190" s="13" t="s">
        <v>80</v>
      </c>
      <c r="AY190" s="249" t="s">
        <v>170</v>
      </c>
    </row>
    <row r="191" s="2" customFormat="1" ht="33" customHeight="1">
      <c r="A191" s="37"/>
      <c r="B191" s="38"/>
      <c r="C191" s="225" t="s">
        <v>326</v>
      </c>
      <c r="D191" s="225" t="s">
        <v>172</v>
      </c>
      <c r="E191" s="226" t="s">
        <v>2118</v>
      </c>
      <c r="F191" s="227" t="s">
        <v>2119</v>
      </c>
      <c r="G191" s="228" t="s">
        <v>195</v>
      </c>
      <c r="H191" s="229">
        <v>635</v>
      </c>
      <c r="I191" s="230"/>
      <c r="J191" s="231">
        <f>ROUND(I191*H191,2)</f>
        <v>0</v>
      </c>
      <c r="K191" s="227" t="s">
        <v>176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125</v>
      </c>
      <c r="AT191" s="236" t="s">
        <v>172</v>
      </c>
      <c r="AU191" s="236" t="s">
        <v>84</v>
      </c>
      <c r="AY191" s="16" t="s">
        <v>170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125</v>
      </c>
      <c r="BM191" s="236" t="s">
        <v>2120</v>
      </c>
    </row>
    <row r="192" s="13" customFormat="1">
      <c r="A192" s="13"/>
      <c r="B192" s="238"/>
      <c r="C192" s="239"/>
      <c r="D192" s="240" t="s">
        <v>178</v>
      </c>
      <c r="E192" s="241" t="s">
        <v>1</v>
      </c>
      <c r="F192" s="242" t="s">
        <v>2121</v>
      </c>
      <c r="G192" s="239"/>
      <c r="H192" s="243">
        <v>190</v>
      </c>
      <c r="I192" s="244"/>
      <c r="J192" s="239"/>
      <c r="K192" s="239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178</v>
      </c>
      <c r="AU192" s="249" t="s">
        <v>84</v>
      </c>
      <c r="AV192" s="13" t="s">
        <v>84</v>
      </c>
      <c r="AW192" s="13" t="s">
        <v>33</v>
      </c>
      <c r="AX192" s="13" t="s">
        <v>76</v>
      </c>
      <c r="AY192" s="249" t="s">
        <v>170</v>
      </c>
    </row>
    <row r="193" s="13" customFormat="1">
      <c r="A193" s="13"/>
      <c r="B193" s="238"/>
      <c r="C193" s="239"/>
      <c r="D193" s="240" t="s">
        <v>178</v>
      </c>
      <c r="E193" s="241" t="s">
        <v>1</v>
      </c>
      <c r="F193" s="242" t="s">
        <v>2028</v>
      </c>
      <c r="G193" s="239"/>
      <c r="H193" s="243">
        <v>265</v>
      </c>
      <c r="I193" s="244"/>
      <c r="J193" s="239"/>
      <c r="K193" s="239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178</v>
      </c>
      <c r="AU193" s="249" t="s">
        <v>84</v>
      </c>
      <c r="AV193" s="13" t="s">
        <v>84</v>
      </c>
      <c r="AW193" s="13" t="s">
        <v>33</v>
      </c>
      <c r="AX193" s="13" t="s">
        <v>76</v>
      </c>
      <c r="AY193" s="249" t="s">
        <v>170</v>
      </c>
    </row>
    <row r="194" s="13" customFormat="1">
      <c r="A194" s="13"/>
      <c r="B194" s="238"/>
      <c r="C194" s="239"/>
      <c r="D194" s="240" t="s">
        <v>178</v>
      </c>
      <c r="E194" s="241" t="s">
        <v>1</v>
      </c>
      <c r="F194" s="242" t="s">
        <v>2122</v>
      </c>
      <c r="G194" s="239"/>
      <c r="H194" s="243">
        <v>180</v>
      </c>
      <c r="I194" s="244"/>
      <c r="J194" s="239"/>
      <c r="K194" s="239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178</v>
      </c>
      <c r="AU194" s="249" t="s">
        <v>84</v>
      </c>
      <c r="AV194" s="13" t="s">
        <v>84</v>
      </c>
      <c r="AW194" s="13" t="s">
        <v>33</v>
      </c>
      <c r="AX194" s="13" t="s">
        <v>76</v>
      </c>
      <c r="AY194" s="249" t="s">
        <v>170</v>
      </c>
    </row>
    <row r="195" s="2" customFormat="1" ht="24.15" customHeight="1">
      <c r="A195" s="37"/>
      <c r="B195" s="38"/>
      <c r="C195" s="225" t="s">
        <v>330</v>
      </c>
      <c r="D195" s="225" t="s">
        <v>172</v>
      </c>
      <c r="E195" s="226" t="s">
        <v>2123</v>
      </c>
      <c r="F195" s="227" t="s">
        <v>2124</v>
      </c>
      <c r="G195" s="228" t="s">
        <v>195</v>
      </c>
      <c r="H195" s="229">
        <v>635</v>
      </c>
      <c r="I195" s="230"/>
      <c r="J195" s="231">
        <f>ROUND(I195*H195,2)</f>
        <v>0</v>
      </c>
      <c r="K195" s="227" t="s">
        <v>176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125</v>
      </c>
      <c r="AT195" s="236" t="s">
        <v>172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125</v>
      </c>
      <c r="BM195" s="236" t="s">
        <v>2125</v>
      </c>
    </row>
    <row r="196" s="13" customFormat="1">
      <c r="A196" s="13"/>
      <c r="B196" s="238"/>
      <c r="C196" s="239"/>
      <c r="D196" s="240" t="s">
        <v>178</v>
      </c>
      <c r="E196" s="241" t="s">
        <v>1</v>
      </c>
      <c r="F196" s="242" t="s">
        <v>2121</v>
      </c>
      <c r="G196" s="239"/>
      <c r="H196" s="243">
        <v>190</v>
      </c>
      <c r="I196" s="244"/>
      <c r="J196" s="239"/>
      <c r="K196" s="239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178</v>
      </c>
      <c r="AU196" s="249" t="s">
        <v>84</v>
      </c>
      <c r="AV196" s="13" t="s">
        <v>84</v>
      </c>
      <c r="AW196" s="13" t="s">
        <v>33</v>
      </c>
      <c r="AX196" s="13" t="s">
        <v>76</v>
      </c>
      <c r="AY196" s="249" t="s">
        <v>170</v>
      </c>
    </row>
    <row r="197" s="13" customFormat="1">
      <c r="A197" s="13"/>
      <c r="B197" s="238"/>
      <c r="C197" s="239"/>
      <c r="D197" s="240" t="s">
        <v>178</v>
      </c>
      <c r="E197" s="241" t="s">
        <v>1</v>
      </c>
      <c r="F197" s="242" t="s">
        <v>2028</v>
      </c>
      <c r="G197" s="239"/>
      <c r="H197" s="243">
        <v>265</v>
      </c>
      <c r="I197" s="244"/>
      <c r="J197" s="239"/>
      <c r="K197" s="239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178</v>
      </c>
      <c r="AU197" s="249" t="s">
        <v>84</v>
      </c>
      <c r="AV197" s="13" t="s">
        <v>84</v>
      </c>
      <c r="AW197" s="13" t="s">
        <v>33</v>
      </c>
      <c r="AX197" s="13" t="s">
        <v>76</v>
      </c>
      <c r="AY197" s="249" t="s">
        <v>170</v>
      </c>
    </row>
    <row r="198" s="13" customFormat="1">
      <c r="A198" s="13"/>
      <c r="B198" s="238"/>
      <c r="C198" s="239"/>
      <c r="D198" s="240" t="s">
        <v>178</v>
      </c>
      <c r="E198" s="241" t="s">
        <v>1</v>
      </c>
      <c r="F198" s="242" t="s">
        <v>2122</v>
      </c>
      <c r="G198" s="239"/>
      <c r="H198" s="243">
        <v>180</v>
      </c>
      <c r="I198" s="244"/>
      <c r="J198" s="239"/>
      <c r="K198" s="239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178</v>
      </c>
      <c r="AU198" s="249" t="s">
        <v>84</v>
      </c>
      <c r="AV198" s="13" t="s">
        <v>84</v>
      </c>
      <c r="AW198" s="13" t="s">
        <v>33</v>
      </c>
      <c r="AX198" s="13" t="s">
        <v>76</v>
      </c>
      <c r="AY198" s="249" t="s">
        <v>170</v>
      </c>
    </row>
    <row r="199" s="2" customFormat="1" ht="24.15" customHeight="1">
      <c r="A199" s="37"/>
      <c r="B199" s="38"/>
      <c r="C199" s="225" t="s">
        <v>334</v>
      </c>
      <c r="D199" s="225" t="s">
        <v>172</v>
      </c>
      <c r="E199" s="226" t="s">
        <v>2126</v>
      </c>
      <c r="F199" s="227" t="s">
        <v>2127</v>
      </c>
      <c r="G199" s="228" t="s">
        <v>195</v>
      </c>
      <c r="H199" s="229">
        <v>205</v>
      </c>
      <c r="I199" s="230"/>
      <c r="J199" s="231">
        <f>ROUND(I199*H199,2)</f>
        <v>0</v>
      </c>
      <c r="K199" s="227" t="s">
        <v>176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</v>
      </c>
      <c r="R199" s="234">
        <f>Q199*H199</f>
        <v>0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125</v>
      </c>
      <c r="AT199" s="236" t="s">
        <v>172</v>
      </c>
      <c r="AU199" s="236" t="s">
        <v>84</v>
      </c>
      <c r="AY199" s="16" t="s">
        <v>170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80</v>
      </c>
      <c r="BK199" s="237">
        <f>ROUND(I199*H199,2)</f>
        <v>0</v>
      </c>
      <c r="BL199" s="16" t="s">
        <v>125</v>
      </c>
      <c r="BM199" s="236" t="s">
        <v>2128</v>
      </c>
    </row>
    <row r="200" s="13" customFormat="1">
      <c r="A200" s="13"/>
      <c r="B200" s="238"/>
      <c r="C200" s="239"/>
      <c r="D200" s="240" t="s">
        <v>178</v>
      </c>
      <c r="E200" s="241" t="s">
        <v>1</v>
      </c>
      <c r="F200" s="242" t="s">
        <v>2129</v>
      </c>
      <c r="G200" s="239"/>
      <c r="H200" s="243">
        <v>205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178</v>
      </c>
      <c r="AU200" s="249" t="s">
        <v>84</v>
      </c>
      <c r="AV200" s="13" t="s">
        <v>84</v>
      </c>
      <c r="AW200" s="13" t="s">
        <v>33</v>
      </c>
      <c r="AX200" s="13" t="s">
        <v>76</v>
      </c>
      <c r="AY200" s="249" t="s">
        <v>170</v>
      </c>
    </row>
    <row r="201" s="2" customFormat="1" ht="16.5" customHeight="1">
      <c r="A201" s="37"/>
      <c r="B201" s="38"/>
      <c r="C201" s="250" t="s">
        <v>338</v>
      </c>
      <c r="D201" s="250" t="s">
        <v>239</v>
      </c>
      <c r="E201" s="251" t="s">
        <v>2130</v>
      </c>
      <c r="F201" s="252" t="s">
        <v>2131</v>
      </c>
      <c r="G201" s="253" t="s">
        <v>988</v>
      </c>
      <c r="H201" s="254">
        <v>16.800000000000001</v>
      </c>
      <c r="I201" s="255"/>
      <c r="J201" s="256">
        <f>ROUND(I201*H201,2)</f>
        <v>0</v>
      </c>
      <c r="K201" s="252" t="s">
        <v>176</v>
      </c>
      <c r="L201" s="257"/>
      <c r="M201" s="258" t="s">
        <v>1</v>
      </c>
      <c r="N201" s="259" t="s">
        <v>41</v>
      </c>
      <c r="O201" s="90"/>
      <c r="P201" s="234">
        <f>O201*H201</f>
        <v>0</v>
      </c>
      <c r="Q201" s="234">
        <v>0.001</v>
      </c>
      <c r="R201" s="234">
        <f>Q201*H201</f>
        <v>0.016800000000000002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205</v>
      </c>
      <c r="AT201" s="236" t="s">
        <v>239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125</v>
      </c>
      <c r="BM201" s="236" t="s">
        <v>2132</v>
      </c>
    </row>
    <row r="202" s="13" customFormat="1">
      <c r="A202" s="13"/>
      <c r="B202" s="238"/>
      <c r="C202" s="239"/>
      <c r="D202" s="240" t="s">
        <v>178</v>
      </c>
      <c r="E202" s="241" t="s">
        <v>1</v>
      </c>
      <c r="F202" s="242" t="s">
        <v>2133</v>
      </c>
      <c r="G202" s="239"/>
      <c r="H202" s="243">
        <v>840</v>
      </c>
      <c r="I202" s="244"/>
      <c r="J202" s="239"/>
      <c r="K202" s="239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178</v>
      </c>
      <c r="AU202" s="249" t="s">
        <v>84</v>
      </c>
      <c r="AV202" s="13" t="s">
        <v>84</v>
      </c>
      <c r="AW202" s="13" t="s">
        <v>33</v>
      </c>
      <c r="AX202" s="13" t="s">
        <v>80</v>
      </c>
      <c r="AY202" s="249" t="s">
        <v>170</v>
      </c>
    </row>
    <row r="203" s="13" customFormat="1">
      <c r="A203" s="13"/>
      <c r="B203" s="238"/>
      <c r="C203" s="239"/>
      <c r="D203" s="240" t="s">
        <v>178</v>
      </c>
      <c r="E203" s="239"/>
      <c r="F203" s="242" t="s">
        <v>2134</v>
      </c>
      <c r="G203" s="239"/>
      <c r="H203" s="243">
        <v>16.800000000000001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178</v>
      </c>
      <c r="AU203" s="249" t="s">
        <v>84</v>
      </c>
      <c r="AV203" s="13" t="s">
        <v>84</v>
      </c>
      <c r="AW203" s="13" t="s">
        <v>4</v>
      </c>
      <c r="AX203" s="13" t="s">
        <v>80</v>
      </c>
      <c r="AY203" s="249" t="s">
        <v>170</v>
      </c>
    </row>
    <row r="204" s="2" customFormat="1" ht="24.15" customHeight="1">
      <c r="A204" s="37"/>
      <c r="B204" s="38"/>
      <c r="C204" s="225" t="s">
        <v>342</v>
      </c>
      <c r="D204" s="225" t="s">
        <v>172</v>
      </c>
      <c r="E204" s="226" t="s">
        <v>1581</v>
      </c>
      <c r="F204" s="227" t="s">
        <v>1582</v>
      </c>
      <c r="G204" s="228" t="s">
        <v>195</v>
      </c>
      <c r="H204" s="229">
        <v>173</v>
      </c>
      <c r="I204" s="230"/>
      <c r="J204" s="231">
        <f>ROUND(I204*H204,2)</f>
        <v>0</v>
      </c>
      <c r="K204" s="227" t="s">
        <v>176</v>
      </c>
      <c r="L204" s="43"/>
      <c r="M204" s="232" t="s">
        <v>1</v>
      </c>
      <c r="N204" s="233" t="s">
        <v>41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125</v>
      </c>
      <c r="AT204" s="236" t="s">
        <v>172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125</v>
      </c>
      <c r="BM204" s="236" t="s">
        <v>2135</v>
      </c>
    </row>
    <row r="205" s="13" customFormat="1">
      <c r="A205" s="13"/>
      <c r="B205" s="238"/>
      <c r="C205" s="239"/>
      <c r="D205" s="240" t="s">
        <v>178</v>
      </c>
      <c r="E205" s="241" t="s">
        <v>1</v>
      </c>
      <c r="F205" s="242" t="s">
        <v>2136</v>
      </c>
      <c r="G205" s="239"/>
      <c r="H205" s="243">
        <v>173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178</v>
      </c>
      <c r="AU205" s="249" t="s">
        <v>84</v>
      </c>
      <c r="AV205" s="13" t="s">
        <v>84</v>
      </c>
      <c r="AW205" s="13" t="s">
        <v>33</v>
      </c>
      <c r="AX205" s="13" t="s">
        <v>76</v>
      </c>
      <c r="AY205" s="249" t="s">
        <v>170</v>
      </c>
    </row>
    <row r="206" s="2" customFormat="1" ht="24.15" customHeight="1">
      <c r="A206" s="37"/>
      <c r="B206" s="38"/>
      <c r="C206" s="225" t="s">
        <v>347</v>
      </c>
      <c r="D206" s="225" t="s">
        <v>172</v>
      </c>
      <c r="E206" s="226" t="s">
        <v>2137</v>
      </c>
      <c r="F206" s="227" t="s">
        <v>2138</v>
      </c>
      <c r="G206" s="228" t="s">
        <v>195</v>
      </c>
      <c r="H206" s="229">
        <v>259</v>
      </c>
      <c r="I206" s="230"/>
      <c r="J206" s="231">
        <f>ROUND(I206*H206,2)</f>
        <v>0</v>
      </c>
      <c r="K206" s="227" t="s">
        <v>176</v>
      </c>
      <c r="L206" s="43"/>
      <c r="M206" s="232" t="s">
        <v>1</v>
      </c>
      <c r="N206" s="233" t="s">
        <v>41</v>
      </c>
      <c r="O206" s="90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125</v>
      </c>
      <c r="AT206" s="236" t="s">
        <v>172</v>
      </c>
      <c r="AU206" s="236" t="s">
        <v>84</v>
      </c>
      <c r="AY206" s="16" t="s">
        <v>170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80</v>
      </c>
      <c r="BK206" s="237">
        <f>ROUND(I206*H206,2)</f>
        <v>0</v>
      </c>
      <c r="BL206" s="16" t="s">
        <v>125</v>
      </c>
      <c r="BM206" s="236" t="s">
        <v>2139</v>
      </c>
    </row>
    <row r="207" s="13" customFormat="1">
      <c r="A207" s="13"/>
      <c r="B207" s="238"/>
      <c r="C207" s="239"/>
      <c r="D207" s="240" t="s">
        <v>178</v>
      </c>
      <c r="E207" s="241" t="s">
        <v>1</v>
      </c>
      <c r="F207" s="242" t="s">
        <v>2140</v>
      </c>
      <c r="G207" s="239"/>
      <c r="H207" s="243">
        <v>259</v>
      </c>
      <c r="I207" s="244"/>
      <c r="J207" s="239"/>
      <c r="K207" s="239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178</v>
      </c>
      <c r="AU207" s="249" t="s">
        <v>84</v>
      </c>
      <c r="AV207" s="13" t="s">
        <v>84</v>
      </c>
      <c r="AW207" s="13" t="s">
        <v>33</v>
      </c>
      <c r="AX207" s="13" t="s">
        <v>76</v>
      </c>
      <c r="AY207" s="249" t="s">
        <v>170</v>
      </c>
    </row>
    <row r="208" s="2" customFormat="1" ht="16.5" customHeight="1">
      <c r="A208" s="37"/>
      <c r="B208" s="38"/>
      <c r="C208" s="225" t="s">
        <v>351</v>
      </c>
      <c r="D208" s="225" t="s">
        <v>172</v>
      </c>
      <c r="E208" s="226" t="s">
        <v>2141</v>
      </c>
      <c r="F208" s="227" t="s">
        <v>2142</v>
      </c>
      <c r="G208" s="228" t="s">
        <v>195</v>
      </c>
      <c r="H208" s="229">
        <v>205</v>
      </c>
      <c r="I208" s="230"/>
      <c r="J208" s="231">
        <f>ROUND(I208*H208,2)</f>
        <v>0</v>
      </c>
      <c r="K208" s="227" t="s">
        <v>176</v>
      </c>
      <c r="L208" s="43"/>
      <c r="M208" s="232" t="s">
        <v>1</v>
      </c>
      <c r="N208" s="233" t="s">
        <v>41</v>
      </c>
      <c r="O208" s="90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125</v>
      </c>
      <c r="AT208" s="236" t="s">
        <v>172</v>
      </c>
      <c r="AU208" s="236" t="s">
        <v>84</v>
      </c>
      <c r="AY208" s="16" t="s">
        <v>170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80</v>
      </c>
      <c r="BK208" s="237">
        <f>ROUND(I208*H208,2)</f>
        <v>0</v>
      </c>
      <c r="BL208" s="16" t="s">
        <v>125</v>
      </c>
      <c r="BM208" s="236" t="s">
        <v>2143</v>
      </c>
    </row>
    <row r="209" s="13" customFormat="1">
      <c r="A209" s="13"/>
      <c r="B209" s="238"/>
      <c r="C209" s="239"/>
      <c r="D209" s="240" t="s">
        <v>178</v>
      </c>
      <c r="E209" s="241" t="s">
        <v>1</v>
      </c>
      <c r="F209" s="242" t="s">
        <v>2129</v>
      </c>
      <c r="G209" s="239"/>
      <c r="H209" s="243">
        <v>205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178</v>
      </c>
      <c r="AU209" s="249" t="s">
        <v>84</v>
      </c>
      <c r="AV209" s="13" t="s">
        <v>84</v>
      </c>
      <c r="AW209" s="13" t="s">
        <v>33</v>
      </c>
      <c r="AX209" s="13" t="s">
        <v>76</v>
      </c>
      <c r="AY209" s="249" t="s">
        <v>170</v>
      </c>
    </row>
    <row r="210" s="2" customFormat="1" ht="24.15" customHeight="1">
      <c r="A210" s="37"/>
      <c r="B210" s="38"/>
      <c r="C210" s="225" t="s">
        <v>355</v>
      </c>
      <c r="D210" s="225" t="s">
        <v>172</v>
      </c>
      <c r="E210" s="226" t="s">
        <v>2144</v>
      </c>
      <c r="F210" s="227" t="s">
        <v>2145</v>
      </c>
      <c r="G210" s="228" t="s">
        <v>195</v>
      </c>
      <c r="H210" s="229">
        <v>587.89999999999998</v>
      </c>
      <c r="I210" s="230"/>
      <c r="J210" s="231">
        <f>ROUND(I210*H210,2)</f>
        <v>0</v>
      </c>
      <c r="K210" s="227" t="s">
        <v>176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125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125</v>
      </c>
      <c r="BM210" s="236" t="s">
        <v>2146</v>
      </c>
    </row>
    <row r="211" s="13" customFormat="1">
      <c r="A211" s="13"/>
      <c r="B211" s="238"/>
      <c r="C211" s="239"/>
      <c r="D211" s="240" t="s">
        <v>178</v>
      </c>
      <c r="E211" s="241" t="s">
        <v>1</v>
      </c>
      <c r="F211" s="242" t="s">
        <v>2129</v>
      </c>
      <c r="G211" s="239"/>
      <c r="H211" s="243">
        <v>205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178</v>
      </c>
      <c r="AU211" s="249" t="s">
        <v>84</v>
      </c>
      <c r="AV211" s="13" t="s">
        <v>84</v>
      </c>
      <c r="AW211" s="13" t="s">
        <v>33</v>
      </c>
      <c r="AX211" s="13" t="s">
        <v>76</v>
      </c>
      <c r="AY211" s="249" t="s">
        <v>170</v>
      </c>
    </row>
    <row r="212" s="13" customFormat="1">
      <c r="A212" s="13"/>
      <c r="B212" s="238"/>
      <c r="C212" s="239"/>
      <c r="D212" s="240" t="s">
        <v>178</v>
      </c>
      <c r="E212" s="241" t="s">
        <v>1</v>
      </c>
      <c r="F212" s="242" t="s">
        <v>2147</v>
      </c>
      <c r="G212" s="239"/>
      <c r="H212" s="243">
        <v>382.89999999999998</v>
      </c>
      <c r="I212" s="244"/>
      <c r="J212" s="239"/>
      <c r="K212" s="239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178</v>
      </c>
      <c r="AU212" s="249" t="s">
        <v>84</v>
      </c>
      <c r="AV212" s="13" t="s">
        <v>84</v>
      </c>
      <c r="AW212" s="13" t="s">
        <v>33</v>
      </c>
      <c r="AX212" s="13" t="s">
        <v>76</v>
      </c>
      <c r="AY212" s="249" t="s">
        <v>170</v>
      </c>
    </row>
    <row r="213" s="2" customFormat="1" ht="24.15" customHeight="1">
      <c r="A213" s="37"/>
      <c r="B213" s="38"/>
      <c r="C213" s="225" t="s">
        <v>359</v>
      </c>
      <c r="D213" s="225" t="s">
        <v>172</v>
      </c>
      <c r="E213" s="226" t="s">
        <v>2148</v>
      </c>
      <c r="F213" s="227" t="s">
        <v>2149</v>
      </c>
      <c r="G213" s="228" t="s">
        <v>195</v>
      </c>
      <c r="H213" s="229">
        <v>175.5</v>
      </c>
      <c r="I213" s="230"/>
      <c r="J213" s="231">
        <f>ROUND(I213*H213,2)</f>
        <v>0</v>
      </c>
      <c r="K213" s="227" t="s">
        <v>176</v>
      </c>
      <c r="L213" s="43"/>
      <c r="M213" s="232" t="s">
        <v>1</v>
      </c>
      <c r="N213" s="233" t="s">
        <v>41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125</v>
      </c>
      <c r="AT213" s="236" t="s">
        <v>172</v>
      </c>
      <c r="AU213" s="236" t="s">
        <v>84</v>
      </c>
      <c r="AY213" s="16" t="s">
        <v>170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80</v>
      </c>
      <c r="BK213" s="237">
        <f>ROUND(I213*H213,2)</f>
        <v>0</v>
      </c>
      <c r="BL213" s="16" t="s">
        <v>125</v>
      </c>
      <c r="BM213" s="236" t="s">
        <v>2150</v>
      </c>
    </row>
    <row r="214" s="13" customFormat="1">
      <c r="A214" s="13"/>
      <c r="B214" s="238"/>
      <c r="C214" s="239"/>
      <c r="D214" s="240" t="s">
        <v>178</v>
      </c>
      <c r="E214" s="241" t="s">
        <v>1</v>
      </c>
      <c r="F214" s="242" t="s">
        <v>2151</v>
      </c>
      <c r="G214" s="239"/>
      <c r="H214" s="243">
        <v>175.5</v>
      </c>
      <c r="I214" s="244"/>
      <c r="J214" s="239"/>
      <c r="K214" s="239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178</v>
      </c>
      <c r="AU214" s="249" t="s">
        <v>84</v>
      </c>
      <c r="AV214" s="13" t="s">
        <v>84</v>
      </c>
      <c r="AW214" s="13" t="s">
        <v>33</v>
      </c>
      <c r="AX214" s="13" t="s">
        <v>76</v>
      </c>
      <c r="AY214" s="249" t="s">
        <v>170</v>
      </c>
    </row>
    <row r="215" s="2" customFormat="1" ht="16.5" customHeight="1">
      <c r="A215" s="37"/>
      <c r="B215" s="38"/>
      <c r="C215" s="250" t="s">
        <v>363</v>
      </c>
      <c r="D215" s="250" t="s">
        <v>239</v>
      </c>
      <c r="E215" s="251" t="s">
        <v>2152</v>
      </c>
      <c r="F215" s="252" t="s">
        <v>2153</v>
      </c>
      <c r="G215" s="253" t="s">
        <v>224</v>
      </c>
      <c r="H215" s="254">
        <v>147.80699999999999</v>
      </c>
      <c r="I215" s="255"/>
      <c r="J215" s="256">
        <f>ROUND(I215*H215,2)</f>
        <v>0</v>
      </c>
      <c r="K215" s="252" t="s">
        <v>176</v>
      </c>
      <c r="L215" s="257"/>
      <c r="M215" s="258" t="s">
        <v>1</v>
      </c>
      <c r="N215" s="259" t="s">
        <v>41</v>
      </c>
      <c r="O215" s="90"/>
      <c r="P215" s="234">
        <f>O215*H215</f>
        <v>0</v>
      </c>
      <c r="Q215" s="234">
        <v>1</v>
      </c>
      <c r="R215" s="234">
        <f>Q215*H215</f>
        <v>147.80699999999999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205</v>
      </c>
      <c r="AT215" s="236" t="s">
        <v>239</v>
      </c>
      <c r="AU215" s="236" t="s">
        <v>84</v>
      </c>
      <c r="AY215" s="16" t="s">
        <v>170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80</v>
      </c>
      <c r="BK215" s="237">
        <f>ROUND(I215*H215,2)</f>
        <v>0</v>
      </c>
      <c r="BL215" s="16" t="s">
        <v>125</v>
      </c>
      <c r="BM215" s="236" t="s">
        <v>2154</v>
      </c>
    </row>
    <row r="216" s="13" customFormat="1">
      <c r="A216" s="13"/>
      <c r="B216" s="238"/>
      <c r="C216" s="239"/>
      <c r="D216" s="240" t="s">
        <v>178</v>
      </c>
      <c r="E216" s="241" t="s">
        <v>1</v>
      </c>
      <c r="F216" s="242" t="s">
        <v>2155</v>
      </c>
      <c r="G216" s="239"/>
      <c r="H216" s="243">
        <v>82.114999999999995</v>
      </c>
      <c r="I216" s="244"/>
      <c r="J216" s="239"/>
      <c r="K216" s="239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178</v>
      </c>
      <c r="AU216" s="249" t="s">
        <v>84</v>
      </c>
      <c r="AV216" s="13" t="s">
        <v>84</v>
      </c>
      <c r="AW216" s="13" t="s">
        <v>33</v>
      </c>
      <c r="AX216" s="13" t="s">
        <v>76</v>
      </c>
      <c r="AY216" s="249" t="s">
        <v>170</v>
      </c>
    </row>
    <row r="217" s="13" customFormat="1">
      <c r="A217" s="13"/>
      <c r="B217" s="238"/>
      <c r="C217" s="239"/>
      <c r="D217" s="240" t="s">
        <v>178</v>
      </c>
      <c r="E217" s="239"/>
      <c r="F217" s="242" t="s">
        <v>2156</v>
      </c>
      <c r="G217" s="239"/>
      <c r="H217" s="243">
        <v>147.80699999999999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178</v>
      </c>
      <c r="AU217" s="249" t="s">
        <v>84</v>
      </c>
      <c r="AV217" s="13" t="s">
        <v>84</v>
      </c>
      <c r="AW217" s="13" t="s">
        <v>4</v>
      </c>
      <c r="AX217" s="13" t="s">
        <v>80</v>
      </c>
      <c r="AY217" s="249" t="s">
        <v>170</v>
      </c>
    </row>
    <row r="218" s="12" customFormat="1" ht="22.8" customHeight="1">
      <c r="A218" s="12"/>
      <c r="B218" s="209"/>
      <c r="C218" s="210"/>
      <c r="D218" s="211" t="s">
        <v>75</v>
      </c>
      <c r="E218" s="223" t="s">
        <v>116</v>
      </c>
      <c r="F218" s="223" t="s">
        <v>244</v>
      </c>
      <c r="G218" s="210"/>
      <c r="H218" s="210"/>
      <c r="I218" s="213"/>
      <c r="J218" s="224">
        <f>BK218</f>
        <v>0</v>
      </c>
      <c r="K218" s="210"/>
      <c r="L218" s="215"/>
      <c r="M218" s="216"/>
      <c r="N218" s="217"/>
      <c r="O218" s="217"/>
      <c r="P218" s="218">
        <f>SUM(P219:P220)</f>
        <v>0</v>
      </c>
      <c r="Q218" s="217"/>
      <c r="R218" s="218">
        <f>SUM(R219:R220)</f>
        <v>7.2312492000000006</v>
      </c>
      <c r="S218" s="217"/>
      <c r="T218" s="219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0" t="s">
        <v>80</v>
      </c>
      <c r="AT218" s="221" t="s">
        <v>75</v>
      </c>
      <c r="AU218" s="221" t="s">
        <v>80</v>
      </c>
      <c r="AY218" s="220" t="s">
        <v>170</v>
      </c>
      <c r="BK218" s="222">
        <f>SUM(BK219:BK220)</f>
        <v>0</v>
      </c>
    </row>
    <row r="219" s="2" customFormat="1" ht="24.15" customHeight="1">
      <c r="A219" s="37"/>
      <c r="B219" s="38"/>
      <c r="C219" s="225" t="s">
        <v>367</v>
      </c>
      <c r="D219" s="225" t="s">
        <v>172</v>
      </c>
      <c r="E219" s="226" t="s">
        <v>2157</v>
      </c>
      <c r="F219" s="227" t="s">
        <v>2158</v>
      </c>
      <c r="G219" s="228" t="s">
        <v>175</v>
      </c>
      <c r="H219" s="229">
        <v>2.6859999999999999</v>
      </c>
      <c r="I219" s="230"/>
      <c r="J219" s="231">
        <f>ROUND(I219*H219,2)</f>
        <v>0</v>
      </c>
      <c r="K219" s="227" t="s">
        <v>176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2.6922000000000001</v>
      </c>
      <c r="R219" s="234">
        <f>Q219*H219</f>
        <v>7.2312492000000006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125</v>
      </c>
      <c r="AT219" s="236" t="s">
        <v>172</v>
      </c>
      <c r="AU219" s="236" t="s">
        <v>84</v>
      </c>
      <c r="AY219" s="16" t="s">
        <v>170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80</v>
      </c>
      <c r="BK219" s="237">
        <f>ROUND(I219*H219,2)</f>
        <v>0</v>
      </c>
      <c r="BL219" s="16" t="s">
        <v>125</v>
      </c>
      <c r="BM219" s="236" t="s">
        <v>2159</v>
      </c>
    </row>
    <row r="220" s="13" customFormat="1">
      <c r="A220" s="13"/>
      <c r="B220" s="238"/>
      <c r="C220" s="239"/>
      <c r="D220" s="240" t="s">
        <v>178</v>
      </c>
      <c r="E220" s="241" t="s">
        <v>1</v>
      </c>
      <c r="F220" s="242" t="s">
        <v>2160</v>
      </c>
      <c r="G220" s="239"/>
      <c r="H220" s="243">
        <v>2.6855000000000002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178</v>
      </c>
      <c r="AU220" s="249" t="s">
        <v>84</v>
      </c>
      <c r="AV220" s="13" t="s">
        <v>84</v>
      </c>
      <c r="AW220" s="13" t="s">
        <v>33</v>
      </c>
      <c r="AX220" s="13" t="s">
        <v>76</v>
      </c>
      <c r="AY220" s="249" t="s">
        <v>170</v>
      </c>
    </row>
    <row r="221" s="12" customFormat="1" ht="22.8" customHeight="1">
      <c r="A221" s="12"/>
      <c r="B221" s="209"/>
      <c r="C221" s="210"/>
      <c r="D221" s="211" t="s">
        <v>75</v>
      </c>
      <c r="E221" s="223" t="s">
        <v>125</v>
      </c>
      <c r="F221" s="223" t="s">
        <v>251</v>
      </c>
      <c r="G221" s="210"/>
      <c r="H221" s="210"/>
      <c r="I221" s="213"/>
      <c r="J221" s="224">
        <f>BK221</f>
        <v>0</v>
      </c>
      <c r="K221" s="210"/>
      <c r="L221" s="215"/>
      <c r="M221" s="216"/>
      <c r="N221" s="217"/>
      <c r="O221" s="217"/>
      <c r="P221" s="218">
        <f>SUM(P222:P241)</f>
        <v>0</v>
      </c>
      <c r="Q221" s="217"/>
      <c r="R221" s="218">
        <f>SUM(R222:R241)</f>
        <v>87.531015999999994</v>
      </c>
      <c r="S221" s="217"/>
      <c r="T221" s="219">
        <f>SUM(T222:T241)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0" t="s">
        <v>80</v>
      </c>
      <c r="AT221" s="221" t="s">
        <v>75</v>
      </c>
      <c r="AU221" s="221" t="s">
        <v>80</v>
      </c>
      <c r="AY221" s="220" t="s">
        <v>170</v>
      </c>
      <c r="BK221" s="222">
        <f>SUM(BK222:BK241)</f>
        <v>0</v>
      </c>
    </row>
    <row r="222" s="2" customFormat="1" ht="21.75" customHeight="1">
      <c r="A222" s="37"/>
      <c r="B222" s="38"/>
      <c r="C222" s="225" t="s">
        <v>372</v>
      </c>
      <c r="D222" s="225" t="s">
        <v>172</v>
      </c>
      <c r="E222" s="226" t="s">
        <v>2161</v>
      </c>
      <c r="F222" s="227" t="s">
        <v>2162</v>
      </c>
      <c r="G222" s="228" t="s">
        <v>195</v>
      </c>
      <c r="H222" s="229">
        <v>54.75</v>
      </c>
      <c r="I222" s="230"/>
      <c r="J222" s="231">
        <f>ROUND(I222*H222,2)</f>
        <v>0</v>
      </c>
      <c r="K222" s="227" t="s">
        <v>176</v>
      </c>
      <c r="L222" s="43"/>
      <c r="M222" s="232" t="s">
        <v>1</v>
      </c>
      <c r="N222" s="233" t="s">
        <v>41</v>
      </c>
      <c r="O222" s="90"/>
      <c r="P222" s="234">
        <f>O222*H222</f>
        <v>0</v>
      </c>
      <c r="Q222" s="234">
        <v>0.21251999999999999</v>
      </c>
      <c r="R222" s="234">
        <f>Q222*H222</f>
        <v>11.63547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125</v>
      </c>
      <c r="AT222" s="236" t="s">
        <v>172</v>
      </c>
      <c r="AU222" s="236" t="s">
        <v>84</v>
      </c>
      <c r="AY222" s="16" t="s">
        <v>170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80</v>
      </c>
      <c r="BK222" s="237">
        <f>ROUND(I222*H222,2)</f>
        <v>0</v>
      </c>
      <c r="BL222" s="16" t="s">
        <v>125</v>
      </c>
      <c r="BM222" s="236" t="s">
        <v>2163</v>
      </c>
    </row>
    <row r="223" s="13" customFormat="1">
      <c r="A223" s="13"/>
      <c r="B223" s="238"/>
      <c r="C223" s="239"/>
      <c r="D223" s="240" t="s">
        <v>178</v>
      </c>
      <c r="E223" s="241" t="s">
        <v>1</v>
      </c>
      <c r="F223" s="242" t="s">
        <v>2164</v>
      </c>
      <c r="G223" s="239"/>
      <c r="H223" s="243">
        <v>47.25</v>
      </c>
      <c r="I223" s="244"/>
      <c r="J223" s="239"/>
      <c r="K223" s="239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178</v>
      </c>
      <c r="AU223" s="249" t="s">
        <v>84</v>
      </c>
      <c r="AV223" s="13" t="s">
        <v>84</v>
      </c>
      <c r="AW223" s="13" t="s">
        <v>33</v>
      </c>
      <c r="AX223" s="13" t="s">
        <v>76</v>
      </c>
      <c r="AY223" s="249" t="s">
        <v>170</v>
      </c>
    </row>
    <row r="224" s="13" customFormat="1">
      <c r="A224" s="13"/>
      <c r="B224" s="238"/>
      <c r="C224" s="239"/>
      <c r="D224" s="240" t="s">
        <v>178</v>
      </c>
      <c r="E224" s="241" t="s">
        <v>1</v>
      </c>
      <c r="F224" s="242" t="s">
        <v>2165</v>
      </c>
      <c r="G224" s="239"/>
      <c r="H224" s="243">
        <v>7.5</v>
      </c>
      <c r="I224" s="244"/>
      <c r="J224" s="239"/>
      <c r="K224" s="239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178</v>
      </c>
      <c r="AU224" s="249" t="s">
        <v>84</v>
      </c>
      <c r="AV224" s="13" t="s">
        <v>84</v>
      </c>
      <c r="AW224" s="13" t="s">
        <v>33</v>
      </c>
      <c r="AX224" s="13" t="s">
        <v>76</v>
      </c>
      <c r="AY224" s="249" t="s">
        <v>170</v>
      </c>
    </row>
    <row r="225" s="2" customFormat="1" ht="16.5" customHeight="1">
      <c r="A225" s="37"/>
      <c r="B225" s="38"/>
      <c r="C225" s="225" t="s">
        <v>376</v>
      </c>
      <c r="D225" s="225" t="s">
        <v>172</v>
      </c>
      <c r="E225" s="226" t="s">
        <v>2166</v>
      </c>
      <c r="F225" s="227" t="s">
        <v>2167</v>
      </c>
      <c r="G225" s="228" t="s">
        <v>175</v>
      </c>
      <c r="H225" s="229">
        <v>0.62</v>
      </c>
      <c r="I225" s="230"/>
      <c r="J225" s="231">
        <f>ROUND(I225*H225,2)</f>
        <v>0</v>
      </c>
      <c r="K225" s="227" t="s">
        <v>176</v>
      </c>
      <c r="L225" s="43"/>
      <c r="M225" s="232" t="s">
        <v>1</v>
      </c>
      <c r="N225" s="233" t="s">
        <v>41</v>
      </c>
      <c r="O225" s="90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125</v>
      </c>
      <c r="AT225" s="236" t="s">
        <v>172</v>
      </c>
      <c r="AU225" s="236" t="s">
        <v>84</v>
      </c>
      <c r="AY225" s="16" t="s">
        <v>170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80</v>
      </c>
      <c r="BK225" s="237">
        <f>ROUND(I225*H225,2)</f>
        <v>0</v>
      </c>
      <c r="BL225" s="16" t="s">
        <v>125</v>
      </c>
      <c r="BM225" s="236" t="s">
        <v>2168</v>
      </c>
    </row>
    <row r="226" s="13" customFormat="1">
      <c r="A226" s="13"/>
      <c r="B226" s="238"/>
      <c r="C226" s="239"/>
      <c r="D226" s="240" t="s">
        <v>178</v>
      </c>
      <c r="E226" s="241" t="s">
        <v>1</v>
      </c>
      <c r="F226" s="242" t="s">
        <v>2169</v>
      </c>
      <c r="G226" s="239"/>
      <c r="H226" s="243">
        <v>0.62000000000000011</v>
      </c>
      <c r="I226" s="244"/>
      <c r="J226" s="239"/>
      <c r="K226" s="239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178</v>
      </c>
      <c r="AU226" s="249" t="s">
        <v>84</v>
      </c>
      <c r="AV226" s="13" t="s">
        <v>84</v>
      </c>
      <c r="AW226" s="13" t="s">
        <v>33</v>
      </c>
      <c r="AX226" s="13" t="s">
        <v>76</v>
      </c>
      <c r="AY226" s="249" t="s">
        <v>170</v>
      </c>
    </row>
    <row r="227" s="2" customFormat="1" ht="33" customHeight="1">
      <c r="A227" s="37"/>
      <c r="B227" s="38"/>
      <c r="C227" s="225" t="s">
        <v>380</v>
      </c>
      <c r="D227" s="225" t="s">
        <v>172</v>
      </c>
      <c r="E227" s="226" t="s">
        <v>2170</v>
      </c>
      <c r="F227" s="227" t="s">
        <v>2171</v>
      </c>
      <c r="G227" s="228" t="s">
        <v>175</v>
      </c>
      <c r="H227" s="229">
        <v>5.359</v>
      </c>
      <c r="I227" s="230"/>
      <c r="J227" s="231">
        <f>ROUND(I227*H227,2)</f>
        <v>0</v>
      </c>
      <c r="K227" s="227" t="s">
        <v>176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1.8899999999999999</v>
      </c>
      <c r="R227" s="234">
        <f>Q227*H227</f>
        <v>10.128509999999999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125</v>
      </c>
      <c r="AT227" s="236" t="s">
        <v>172</v>
      </c>
      <c r="AU227" s="236" t="s">
        <v>84</v>
      </c>
      <c r="AY227" s="16" t="s">
        <v>170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125</v>
      </c>
      <c r="BM227" s="236" t="s">
        <v>2172</v>
      </c>
    </row>
    <row r="228" s="13" customFormat="1">
      <c r="A228" s="13"/>
      <c r="B228" s="238"/>
      <c r="C228" s="239"/>
      <c r="D228" s="240" t="s">
        <v>178</v>
      </c>
      <c r="E228" s="241" t="s">
        <v>1</v>
      </c>
      <c r="F228" s="242" t="s">
        <v>2173</v>
      </c>
      <c r="G228" s="239"/>
      <c r="H228" s="243">
        <v>2.6499999999999999</v>
      </c>
      <c r="I228" s="244"/>
      <c r="J228" s="239"/>
      <c r="K228" s="239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178</v>
      </c>
      <c r="AU228" s="249" t="s">
        <v>84</v>
      </c>
      <c r="AV228" s="13" t="s">
        <v>84</v>
      </c>
      <c r="AW228" s="13" t="s">
        <v>33</v>
      </c>
      <c r="AX228" s="13" t="s">
        <v>76</v>
      </c>
      <c r="AY228" s="249" t="s">
        <v>170</v>
      </c>
    </row>
    <row r="229" s="13" customFormat="1">
      <c r="A229" s="13"/>
      <c r="B229" s="238"/>
      <c r="C229" s="239"/>
      <c r="D229" s="240" t="s">
        <v>178</v>
      </c>
      <c r="E229" s="241" t="s">
        <v>1</v>
      </c>
      <c r="F229" s="242" t="s">
        <v>2174</v>
      </c>
      <c r="G229" s="239"/>
      <c r="H229" s="243">
        <v>2.7086400000000004</v>
      </c>
      <c r="I229" s="244"/>
      <c r="J229" s="239"/>
      <c r="K229" s="239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178</v>
      </c>
      <c r="AU229" s="249" t="s">
        <v>84</v>
      </c>
      <c r="AV229" s="13" t="s">
        <v>84</v>
      </c>
      <c r="AW229" s="13" t="s">
        <v>33</v>
      </c>
      <c r="AX229" s="13" t="s">
        <v>76</v>
      </c>
      <c r="AY229" s="249" t="s">
        <v>170</v>
      </c>
    </row>
    <row r="230" s="2" customFormat="1" ht="24.15" customHeight="1">
      <c r="A230" s="37"/>
      <c r="B230" s="38"/>
      <c r="C230" s="225" t="s">
        <v>384</v>
      </c>
      <c r="D230" s="225" t="s">
        <v>172</v>
      </c>
      <c r="E230" s="226" t="s">
        <v>2175</v>
      </c>
      <c r="F230" s="227" t="s">
        <v>2176</v>
      </c>
      <c r="G230" s="228" t="s">
        <v>195</v>
      </c>
      <c r="H230" s="229">
        <v>343.60000000000002</v>
      </c>
      <c r="I230" s="230"/>
      <c r="J230" s="231">
        <f>ROUND(I230*H230,2)</f>
        <v>0</v>
      </c>
      <c r="K230" s="227" t="s">
        <v>176</v>
      </c>
      <c r="L230" s="43"/>
      <c r="M230" s="232" t="s">
        <v>1</v>
      </c>
      <c r="N230" s="233" t="s">
        <v>41</v>
      </c>
      <c r="O230" s="90"/>
      <c r="P230" s="234">
        <f>O230*H230</f>
        <v>0</v>
      </c>
      <c r="Q230" s="234">
        <v>0.00027999999999999998</v>
      </c>
      <c r="R230" s="234">
        <f>Q230*H230</f>
        <v>0.096208000000000002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125</v>
      </c>
      <c r="AT230" s="236" t="s">
        <v>172</v>
      </c>
      <c r="AU230" s="236" t="s">
        <v>84</v>
      </c>
      <c r="AY230" s="16" t="s">
        <v>170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80</v>
      </c>
      <c r="BK230" s="237">
        <f>ROUND(I230*H230,2)</f>
        <v>0</v>
      </c>
      <c r="BL230" s="16" t="s">
        <v>125</v>
      </c>
      <c r="BM230" s="236" t="s">
        <v>2177</v>
      </c>
    </row>
    <row r="231" s="13" customFormat="1">
      <c r="A231" s="13"/>
      <c r="B231" s="238"/>
      <c r="C231" s="239"/>
      <c r="D231" s="240" t="s">
        <v>178</v>
      </c>
      <c r="E231" s="241" t="s">
        <v>1</v>
      </c>
      <c r="F231" s="242" t="s">
        <v>2178</v>
      </c>
      <c r="G231" s="239"/>
      <c r="H231" s="243">
        <v>343.60000000000002</v>
      </c>
      <c r="I231" s="244"/>
      <c r="J231" s="239"/>
      <c r="K231" s="239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178</v>
      </c>
      <c r="AU231" s="249" t="s">
        <v>84</v>
      </c>
      <c r="AV231" s="13" t="s">
        <v>84</v>
      </c>
      <c r="AW231" s="13" t="s">
        <v>33</v>
      </c>
      <c r="AX231" s="13" t="s">
        <v>76</v>
      </c>
      <c r="AY231" s="249" t="s">
        <v>170</v>
      </c>
    </row>
    <row r="232" s="2" customFormat="1" ht="24.15" customHeight="1">
      <c r="A232" s="37"/>
      <c r="B232" s="38"/>
      <c r="C232" s="250" t="s">
        <v>388</v>
      </c>
      <c r="D232" s="250" t="s">
        <v>239</v>
      </c>
      <c r="E232" s="251" t="s">
        <v>2179</v>
      </c>
      <c r="F232" s="252" t="s">
        <v>2180</v>
      </c>
      <c r="G232" s="253" t="s">
        <v>195</v>
      </c>
      <c r="H232" s="254">
        <v>206.16</v>
      </c>
      <c r="I232" s="255"/>
      <c r="J232" s="256">
        <f>ROUND(I232*H232,2)</f>
        <v>0</v>
      </c>
      <c r="K232" s="252" t="s">
        <v>176</v>
      </c>
      <c r="L232" s="257"/>
      <c r="M232" s="258" t="s">
        <v>1</v>
      </c>
      <c r="N232" s="259" t="s">
        <v>41</v>
      </c>
      <c r="O232" s="90"/>
      <c r="P232" s="234">
        <f>O232*H232</f>
        <v>0</v>
      </c>
      <c r="Q232" s="234">
        <v>0.00029999999999999997</v>
      </c>
      <c r="R232" s="234">
        <f>Q232*H232</f>
        <v>0.061847999999999993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205</v>
      </c>
      <c r="AT232" s="236" t="s">
        <v>239</v>
      </c>
      <c r="AU232" s="236" t="s">
        <v>84</v>
      </c>
      <c r="AY232" s="16" t="s">
        <v>170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125</v>
      </c>
      <c r="BM232" s="236" t="s">
        <v>2181</v>
      </c>
    </row>
    <row r="233" s="13" customFormat="1">
      <c r="A233" s="13"/>
      <c r="B233" s="238"/>
      <c r="C233" s="239"/>
      <c r="D233" s="240" t="s">
        <v>178</v>
      </c>
      <c r="E233" s="239"/>
      <c r="F233" s="242" t="s">
        <v>2182</v>
      </c>
      <c r="G233" s="239"/>
      <c r="H233" s="243">
        <v>206.16</v>
      </c>
      <c r="I233" s="244"/>
      <c r="J233" s="239"/>
      <c r="K233" s="239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178</v>
      </c>
      <c r="AU233" s="249" t="s">
        <v>84</v>
      </c>
      <c r="AV233" s="13" t="s">
        <v>84</v>
      </c>
      <c r="AW233" s="13" t="s">
        <v>4</v>
      </c>
      <c r="AX233" s="13" t="s">
        <v>80</v>
      </c>
      <c r="AY233" s="249" t="s">
        <v>170</v>
      </c>
    </row>
    <row r="234" s="2" customFormat="1" ht="16.5" customHeight="1">
      <c r="A234" s="37"/>
      <c r="B234" s="38"/>
      <c r="C234" s="250" t="s">
        <v>393</v>
      </c>
      <c r="D234" s="250" t="s">
        <v>239</v>
      </c>
      <c r="E234" s="251" t="s">
        <v>2183</v>
      </c>
      <c r="F234" s="252" t="s">
        <v>2184</v>
      </c>
      <c r="G234" s="253" t="s">
        <v>195</v>
      </c>
      <c r="H234" s="254">
        <v>206.16</v>
      </c>
      <c r="I234" s="255"/>
      <c r="J234" s="256">
        <f>ROUND(I234*H234,2)</f>
        <v>0</v>
      </c>
      <c r="K234" s="252" t="s">
        <v>176</v>
      </c>
      <c r="L234" s="257"/>
      <c r="M234" s="258" t="s">
        <v>1</v>
      </c>
      <c r="N234" s="259" t="s">
        <v>41</v>
      </c>
      <c r="O234" s="90"/>
      <c r="P234" s="234">
        <f>O234*H234</f>
        <v>0</v>
      </c>
      <c r="Q234" s="234">
        <v>0.001</v>
      </c>
      <c r="R234" s="234">
        <f>Q234*H234</f>
        <v>0.20616000000000001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205</v>
      </c>
      <c r="AT234" s="236" t="s">
        <v>239</v>
      </c>
      <c r="AU234" s="236" t="s">
        <v>84</v>
      </c>
      <c r="AY234" s="16" t="s">
        <v>170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80</v>
      </c>
      <c r="BK234" s="237">
        <f>ROUND(I234*H234,2)</f>
        <v>0</v>
      </c>
      <c r="BL234" s="16" t="s">
        <v>125</v>
      </c>
      <c r="BM234" s="236" t="s">
        <v>2185</v>
      </c>
    </row>
    <row r="235" s="13" customFormat="1">
      <c r="A235" s="13"/>
      <c r="B235" s="238"/>
      <c r="C235" s="239"/>
      <c r="D235" s="240" t="s">
        <v>178</v>
      </c>
      <c r="E235" s="239"/>
      <c r="F235" s="242" t="s">
        <v>2182</v>
      </c>
      <c r="G235" s="239"/>
      <c r="H235" s="243">
        <v>206.16</v>
      </c>
      <c r="I235" s="244"/>
      <c r="J235" s="239"/>
      <c r="K235" s="239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178</v>
      </c>
      <c r="AU235" s="249" t="s">
        <v>84</v>
      </c>
      <c r="AV235" s="13" t="s">
        <v>84</v>
      </c>
      <c r="AW235" s="13" t="s">
        <v>4</v>
      </c>
      <c r="AX235" s="13" t="s">
        <v>80</v>
      </c>
      <c r="AY235" s="249" t="s">
        <v>170</v>
      </c>
    </row>
    <row r="236" s="2" customFormat="1" ht="33" customHeight="1">
      <c r="A236" s="37"/>
      <c r="B236" s="38"/>
      <c r="C236" s="225" t="s">
        <v>398</v>
      </c>
      <c r="D236" s="225" t="s">
        <v>172</v>
      </c>
      <c r="E236" s="226" t="s">
        <v>2186</v>
      </c>
      <c r="F236" s="227" t="s">
        <v>2187</v>
      </c>
      <c r="G236" s="228" t="s">
        <v>175</v>
      </c>
      <c r="H236" s="229">
        <v>9.125</v>
      </c>
      <c r="I236" s="230"/>
      <c r="J236" s="231">
        <f>ROUND(I236*H236,2)</f>
        <v>0</v>
      </c>
      <c r="K236" s="227" t="s">
        <v>176</v>
      </c>
      <c r="L236" s="43"/>
      <c r="M236" s="232" t="s">
        <v>1</v>
      </c>
      <c r="N236" s="233" t="s">
        <v>41</v>
      </c>
      <c r="O236" s="90"/>
      <c r="P236" s="234">
        <f>O236*H236</f>
        <v>0</v>
      </c>
      <c r="Q236" s="234">
        <v>2.0327999999999999</v>
      </c>
      <c r="R236" s="234">
        <f>Q236*H236</f>
        <v>18.549299999999999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125</v>
      </c>
      <c r="AT236" s="236" t="s">
        <v>172</v>
      </c>
      <c r="AU236" s="236" t="s">
        <v>84</v>
      </c>
      <c r="AY236" s="16" t="s">
        <v>170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80</v>
      </c>
      <c r="BK236" s="237">
        <f>ROUND(I236*H236,2)</f>
        <v>0</v>
      </c>
      <c r="BL236" s="16" t="s">
        <v>125</v>
      </c>
      <c r="BM236" s="236" t="s">
        <v>2188</v>
      </c>
    </row>
    <row r="237" s="13" customFormat="1">
      <c r="A237" s="13"/>
      <c r="B237" s="238"/>
      <c r="C237" s="239"/>
      <c r="D237" s="240" t="s">
        <v>178</v>
      </c>
      <c r="E237" s="241" t="s">
        <v>1</v>
      </c>
      <c r="F237" s="242" t="s">
        <v>2189</v>
      </c>
      <c r="G237" s="239"/>
      <c r="H237" s="243">
        <v>7.875</v>
      </c>
      <c r="I237" s="244"/>
      <c r="J237" s="239"/>
      <c r="K237" s="239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178</v>
      </c>
      <c r="AU237" s="249" t="s">
        <v>84</v>
      </c>
      <c r="AV237" s="13" t="s">
        <v>84</v>
      </c>
      <c r="AW237" s="13" t="s">
        <v>33</v>
      </c>
      <c r="AX237" s="13" t="s">
        <v>76</v>
      </c>
      <c r="AY237" s="249" t="s">
        <v>170</v>
      </c>
    </row>
    <row r="238" s="13" customFormat="1">
      <c r="A238" s="13"/>
      <c r="B238" s="238"/>
      <c r="C238" s="239"/>
      <c r="D238" s="240" t="s">
        <v>178</v>
      </c>
      <c r="E238" s="241" t="s">
        <v>1</v>
      </c>
      <c r="F238" s="242" t="s">
        <v>2190</v>
      </c>
      <c r="G238" s="239"/>
      <c r="H238" s="243">
        <v>1.25</v>
      </c>
      <c r="I238" s="244"/>
      <c r="J238" s="239"/>
      <c r="K238" s="239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178</v>
      </c>
      <c r="AU238" s="249" t="s">
        <v>84</v>
      </c>
      <c r="AV238" s="13" t="s">
        <v>84</v>
      </c>
      <c r="AW238" s="13" t="s">
        <v>33</v>
      </c>
      <c r="AX238" s="13" t="s">
        <v>76</v>
      </c>
      <c r="AY238" s="249" t="s">
        <v>170</v>
      </c>
    </row>
    <row r="239" s="2" customFormat="1" ht="24.15" customHeight="1">
      <c r="A239" s="37"/>
      <c r="B239" s="38"/>
      <c r="C239" s="225" t="s">
        <v>402</v>
      </c>
      <c r="D239" s="225" t="s">
        <v>172</v>
      </c>
      <c r="E239" s="226" t="s">
        <v>2191</v>
      </c>
      <c r="F239" s="227" t="s">
        <v>2192</v>
      </c>
      <c r="G239" s="228" t="s">
        <v>175</v>
      </c>
      <c r="H239" s="229">
        <v>23.379999999999999</v>
      </c>
      <c r="I239" s="230"/>
      <c r="J239" s="231">
        <f>ROUND(I239*H239,2)</f>
        <v>0</v>
      </c>
      <c r="K239" s="227" t="s">
        <v>176</v>
      </c>
      <c r="L239" s="43"/>
      <c r="M239" s="232" t="s">
        <v>1</v>
      </c>
      <c r="N239" s="233" t="s">
        <v>41</v>
      </c>
      <c r="O239" s="90"/>
      <c r="P239" s="234">
        <f>O239*H239</f>
        <v>0</v>
      </c>
      <c r="Q239" s="234">
        <v>2.004</v>
      </c>
      <c r="R239" s="234">
        <f>Q239*H239</f>
        <v>46.853519999999996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125</v>
      </c>
      <c r="AT239" s="236" t="s">
        <v>172</v>
      </c>
      <c r="AU239" s="236" t="s">
        <v>84</v>
      </c>
      <c r="AY239" s="16" t="s">
        <v>170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80</v>
      </c>
      <c r="BK239" s="237">
        <f>ROUND(I239*H239,2)</f>
        <v>0</v>
      </c>
      <c r="BL239" s="16" t="s">
        <v>125</v>
      </c>
      <c r="BM239" s="236" t="s">
        <v>2193</v>
      </c>
    </row>
    <row r="240" s="13" customFormat="1">
      <c r="A240" s="13"/>
      <c r="B240" s="238"/>
      <c r="C240" s="239"/>
      <c r="D240" s="240" t="s">
        <v>178</v>
      </c>
      <c r="E240" s="241" t="s">
        <v>1</v>
      </c>
      <c r="F240" s="242" t="s">
        <v>2194</v>
      </c>
      <c r="G240" s="239"/>
      <c r="H240" s="243">
        <v>3.9399999999999999</v>
      </c>
      <c r="I240" s="244"/>
      <c r="J240" s="239"/>
      <c r="K240" s="239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178</v>
      </c>
      <c r="AU240" s="249" t="s">
        <v>84</v>
      </c>
      <c r="AV240" s="13" t="s">
        <v>84</v>
      </c>
      <c r="AW240" s="13" t="s">
        <v>33</v>
      </c>
      <c r="AX240" s="13" t="s">
        <v>76</v>
      </c>
      <c r="AY240" s="249" t="s">
        <v>170</v>
      </c>
    </row>
    <row r="241" s="13" customFormat="1">
      <c r="A241" s="13"/>
      <c r="B241" s="238"/>
      <c r="C241" s="239"/>
      <c r="D241" s="240" t="s">
        <v>178</v>
      </c>
      <c r="E241" s="241" t="s">
        <v>1</v>
      </c>
      <c r="F241" s="242" t="s">
        <v>2195</v>
      </c>
      <c r="G241" s="239"/>
      <c r="H241" s="243">
        <v>19.439999999999998</v>
      </c>
      <c r="I241" s="244"/>
      <c r="J241" s="239"/>
      <c r="K241" s="239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178</v>
      </c>
      <c r="AU241" s="249" t="s">
        <v>84</v>
      </c>
      <c r="AV241" s="13" t="s">
        <v>84</v>
      </c>
      <c r="AW241" s="13" t="s">
        <v>33</v>
      </c>
      <c r="AX241" s="13" t="s">
        <v>76</v>
      </c>
      <c r="AY241" s="249" t="s">
        <v>170</v>
      </c>
    </row>
    <row r="242" s="12" customFormat="1" ht="22.8" customHeight="1">
      <c r="A242" s="12"/>
      <c r="B242" s="209"/>
      <c r="C242" s="210"/>
      <c r="D242" s="211" t="s">
        <v>75</v>
      </c>
      <c r="E242" s="223" t="s">
        <v>128</v>
      </c>
      <c r="F242" s="223" t="s">
        <v>270</v>
      </c>
      <c r="G242" s="210"/>
      <c r="H242" s="210"/>
      <c r="I242" s="213"/>
      <c r="J242" s="224">
        <f>BK242</f>
        <v>0</v>
      </c>
      <c r="K242" s="210"/>
      <c r="L242" s="215"/>
      <c r="M242" s="216"/>
      <c r="N242" s="217"/>
      <c r="O242" s="217"/>
      <c r="P242" s="218">
        <f>SUM(P243:P247)</f>
        <v>0</v>
      </c>
      <c r="Q242" s="217"/>
      <c r="R242" s="218">
        <f>SUM(R243:R247)</f>
        <v>24.95815</v>
      </c>
      <c r="S242" s="217"/>
      <c r="T242" s="219">
        <f>SUM(T243:T247)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0" t="s">
        <v>80</v>
      </c>
      <c r="AT242" s="221" t="s">
        <v>75</v>
      </c>
      <c r="AU242" s="221" t="s">
        <v>80</v>
      </c>
      <c r="AY242" s="220" t="s">
        <v>170</v>
      </c>
      <c r="BK242" s="222">
        <f>SUM(BK243:BK247)</f>
        <v>0</v>
      </c>
    </row>
    <row r="243" s="2" customFormat="1" ht="33" customHeight="1">
      <c r="A243" s="37"/>
      <c r="B243" s="38"/>
      <c r="C243" s="225" t="s">
        <v>406</v>
      </c>
      <c r="D243" s="225" t="s">
        <v>172</v>
      </c>
      <c r="E243" s="226" t="s">
        <v>2196</v>
      </c>
      <c r="F243" s="227" t="s">
        <v>2197</v>
      </c>
      <c r="G243" s="228" t="s">
        <v>195</v>
      </c>
      <c r="H243" s="229">
        <v>138.90000000000001</v>
      </c>
      <c r="I243" s="230"/>
      <c r="J243" s="231">
        <f>ROUND(I243*H243,2)</f>
        <v>0</v>
      </c>
      <c r="K243" s="227" t="s">
        <v>176</v>
      </c>
      <c r="L243" s="43"/>
      <c r="M243" s="232" t="s">
        <v>1</v>
      </c>
      <c r="N243" s="233" t="s">
        <v>41</v>
      </c>
      <c r="O243" s="90"/>
      <c r="P243" s="234">
        <f>O243*H243</f>
        <v>0</v>
      </c>
      <c r="Q243" s="234">
        <v>0.083500000000000005</v>
      </c>
      <c r="R243" s="234">
        <f>Q243*H243</f>
        <v>11.59815</v>
      </c>
      <c r="S243" s="234">
        <v>0</v>
      </c>
      <c r="T243" s="23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6" t="s">
        <v>125</v>
      </c>
      <c r="AT243" s="236" t="s">
        <v>172</v>
      </c>
      <c r="AU243" s="236" t="s">
        <v>84</v>
      </c>
      <c r="AY243" s="16" t="s">
        <v>170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6" t="s">
        <v>80</v>
      </c>
      <c r="BK243" s="237">
        <f>ROUND(I243*H243,2)</f>
        <v>0</v>
      </c>
      <c r="BL243" s="16" t="s">
        <v>125</v>
      </c>
      <c r="BM243" s="236" t="s">
        <v>2198</v>
      </c>
    </row>
    <row r="244" s="13" customFormat="1">
      <c r="A244" s="13"/>
      <c r="B244" s="238"/>
      <c r="C244" s="239"/>
      <c r="D244" s="240" t="s">
        <v>178</v>
      </c>
      <c r="E244" s="241" t="s">
        <v>1</v>
      </c>
      <c r="F244" s="242" t="s">
        <v>2199</v>
      </c>
      <c r="G244" s="239"/>
      <c r="H244" s="243">
        <v>138.89999999999998</v>
      </c>
      <c r="I244" s="244"/>
      <c r="J244" s="239"/>
      <c r="K244" s="239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178</v>
      </c>
      <c r="AU244" s="249" t="s">
        <v>84</v>
      </c>
      <c r="AV244" s="13" t="s">
        <v>84</v>
      </c>
      <c r="AW244" s="13" t="s">
        <v>33</v>
      </c>
      <c r="AX244" s="13" t="s">
        <v>76</v>
      </c>
      <c r="AY244" s="249" t="s">
        <v>170</v>
      </c>
    </row>
    <row r="245" s="2" customFormat="1" ht="16.5" customHeight="1">
      <c r="A245" s="37"/>
      <c r="B245" s="38"/>
      <c r="C245" s="250" t="s">
        <v>410</v>
      </c>
      <c r="D245" s="250" t="s">
        <v>239</v>
      </c>
      <c r="E245" s="251" t="s">
        <v>2200</v>
      </c>
      <c r="F245" s="252" t="s">
        <v>2201</v>
      </c>
      <c r="G245" s="253" t="s">
        <v>247</v>
      </c>
      <c r="H245" s="254">
        <v>8</v>
      </c>
      <c r="I245" s="255"/>
      <c r="J245" s="256">
        <f>ROUND(I245*H245,2)</f>
        <v>0</v>
      </c>
      <c r="K245" s="252" t="s">
        <v>176</v>
      </c>
      <c r="L245" s="257"/>
      <c r="M245" s="258" t="s">
        <v>1</v>
      </c>
      <c r="N245" s="259" t="s">
        <v>41</v>
      </c>
      <c r="O245" s="90"/>
      <c r="P245" s="234">
        <f>O245*H245</f>
        <v>0</v>
      </c>
      <c r="Q245" s="234">
        <v>1.6699999999999999</v>
      </c>
      <c r="R245" s="234">
        <f>Q245*H245</f>
        <v>13.359999999999999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205</v>
      </c>
      <c r="AT245" s="236" t="s">
        <v>239</v>
      </c>
      <c r="AU245" s="236" t="s">
        <v>84</v>
      </c>
      <c r="AY245" s="16" t="s">
        <v>170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80</v>
      </c>
      <c r="BK245" s="237">
        <f>ROUND(I245*H245,2)</f>
        <v>0</v>
      </c>
      <c r="BL245" s="16" t="s">
        <v>125</v>
      </c>
      <c r="BM245" s="236" t="s">
        <v>2202</v>
      </c>
    </row>
    <row r="246" s="13" customFormat="1">
      <c r="A246" s="13"/>
      <c r="B246" s="238"/>
      <c r="C246" s="239"/>
      <c r="D246" s="240" t="s">
        <v>178</v>
      </c>
      <c r="E246" s="241" t="s">
        <v>1</v>
      </c>
      <c r="F246" s="242" t="s">
        <v>2203</v>
      </c>
      <c r="G246" s="239"/>
      <c r="H246" s="243">
        <v>8</v>
      </c>
      <c r="I246" s="244"/>
      <c r="J246" s="239"/>
      <c r="K246" s="239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178</v>
      </c>
      <c r="AU246" s="249" t="s">
        <v>84</v>
      </c>
      <c r="AV246" s="13" t="s">
        <v>84</v>
      </c>
      <c r="AW246" s="13" t="s">
        <v>33</v>
      </c>
      <c r="AX246" s="13" t="s">
        <v>80</v>
      </c>
      <c r="AY246" s="249" t="s">
        <v>170</v>
      </c>
    </row>
    <row r="247" s="2" customFormat="1" ht="24.15" customHeight="1">
      <c r="A247" s="37"/>
      <c r="B247" s="38"/>
      <c r="C247" s="225" t="s">
        <v>414</v>
      </c>
      <c r="D247" s="225" t="s">
        <v>172</v>
      </c>
      <c r="E247" s="226" t="s">
        <v>2204</v>
      </c>
      <c r="F247" s="227" t="s">
        <v>2205</v>
      </c>
      <c r="G247" s="228" t="s">
        <v>224</v>
      </c>
      <c r="H247" s="229">
        <v>75.058000000000007</v>
      </c>
      <c r="I247" s="230"/>
      <c r="J247" s="231">
        <f>ROUND(I247*H247,2)</f>
        <v>0</v>
      </c>
      <c r="K247" s="227" t="s">
        <v>176</v>
      </c>
      <c r="L247" s="43"/>
      <c r="M247" s="232" t="s">
        <v>1</v>
      </c>
      <c r="N247" s="233" t="s">
        <v>41</v>
      </c>
      <c r="O247" s="90"/>
      <c r="P247" s="234">
        <f>O247*H247</f>
        <v>0</v>
      </c>
      <c r="Q247" s="234">
        <v>0</v>
      </c>
      <c r="R247" s="234">
        <f>Q247*H247</f>
        <v>0</v>
      </c>
      <c r="S247" s="234">
        <v>0</v>
      </c>
      <c r="T247" s="23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6" t="s">
        <v>125</v>
      </c>
      <c r="AT247" s="236" t="s">
        <v>172</v>
      </c>
      <c r="AU247" s="236" t="s">
        <v>84</v>
      </c>
      <c r="AY247" s="16" t="s">
        <v>170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6" t="s">
        <v>80</v>
      </c>
      <c r="BK247" s="237">
        <f>ROUND(I247*H247,2)</f>
        <v>0</v>
      </c>
      <c r="BL247" s="16" t="s">
        <v>125</v>
      </c>
      <c r="BM247" s="236" t="s">
        <v>2206</v>
      </c>
    </row>
    <row r="248" s="12" customFormat="1" ht="22.8" customHeight="1">
      <c r="A248" s="12"/>
      <c r="B248" s="209"/>
      <c r="C248" s="210"/>
      <c r="D248" s="211" t="s">
        <v>75</v>
      </c>
      <c r="E248" s="223" t="s">
        <v>205</v>
      </c>
      <c r="F248" s="223" t="s">
        <v>276</v>
      </c>
      <c r="G248" s="210"/>
      <c r="H248" s="210"/>
      <c r="I248" s="213"/>
      <c r="J248" s="224">
        <f>BK248</f>
        <v>0</v>
      </c>
      <c r="K248" s="210"/>
      <c r="L248" s="215"/>
      <c r="M248" s="216"/>
      <c r="N248" s="217"/>
      <c r="O248" s="217"/>
      <c r="P248" s="218">
        <f>SUM(P249:P255)</f>
        <v>0</v>
      </c>
      <c r="Q248" s="217"/>
      <c r="R248" s="218">
        <f>SUM(R249:R255)</f>
        <v>1.3500726000000001</v>
      </c>
      <c r="S248" s="217"/>
      <c r="T248" s="219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0" t="s">
        <v>80</v>
      </c>
      <c r="AT248" s="221" t="s">
        <v>75</v>
      </c>
      <c r="AU248" s="221" t="s">
        <v>80</v>
      </c>
      <c r="AY248" s="220" t="s">
        <v>170</v>
      </c>
      <c r="BK248" s="222">
        <f>SUM(BK249:BK255)</f>
        <v>0</v>
      </c>
    </row>
    <row r="249" s="2" customFormat="1" ht="24.15" customHeight="1">
      <c r="A249" s="37"/>
      <c r="B249" s="38"/>
      <c r="C249" s="225" t="s">
        <v>419</v>
      </c>
      <c r="D249" s="225" t="s">
        <v>172</v>
      </c>
      <c r="E249" s="226" t="s">
        <v>2207</v>
      </c>
      <c r="F249" s="227" t="s">
        <v>2208</v>
      </c>
      <c r="G249" s="228" t="s">
        <v>279</v>
      </c>
      <c r="H249" s="229">
        <v>6</v>
      </c>
      <c r="I249" s="230"/>
      <c r="J249" s="231">
        <f>ROUND(I249*H249,2)</f>
        <v>0</v>
      </c>
      <c r="K249" s="227" t="s">
        <v>176</v>
      </c>
      <c r="L249" s="43"/>
      <c r="M249" s="232" t="s">
        <v>1</v>
      </c>
      <c r="N249" s="233" t="s">
        <v>41</v>
      </c>
      <c r="O249" s="90"/>
      <c r="P249" s="234">
        <f>O249*H249</f>
        <v>0</v>
      </c>
      <c r="Q249" s="234">
        <v>2.0000000000000002E-05</v>
      </c>
      <c r="R249" s="234">
        <f>Q249*H249</f>
        <v>0.00012000000000000002</v>
      </c>
      <c r="S249" s="234">
        <v>0</v>
      </c>
      <c r="T249" s="23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6" t="s">
        <v>125</v>
      </c>
      <c r="AT249" s="236" t="s">
        <v>172</v>
      </c>
      <c r="AU249" s="236" t="s">
        <v>84</v>
      </c>
      <c r="AY249" s="16" t="s">
        <v>170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6" t="s">
        <v>80</v>
      </c>
      <c r="BK249" s="237">
        <f>ROUND(I249*H249,2)</f>
        <v>0</v>
      </c>
      <c r="BL249" s="16" t="s">
        <v>125</v>
      </c>
      <c r="BM249" s="236" t="s">
        <v>2209</v>
      </c>
    </row>
    <row r="250" s="13" customFormat="1">
      <c r="A250" s="13"/>
      <c r="B250" s="238"/>
      <c r="C250" s="239"/>
      <c r="D250" s="240" t="s">
        <v>178</v>
      </c>
      <c r="E250" s="241" t="s">
        <v>1</v>
      </c>
      <c r="F250" s="242" t="s">
        <v>2210</v>
      </c>
      <c r="G250" s="239"/>
      <c r="H250" s="243">
        <v>6</v>
      </c>
      <c r="I250" s="244"/>
      <c r="J250" s="239"/>
      <c r="K250" s="239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178</v>
      </c>
      <c r="AU250" s="249" t="s">
        <v>84</v>
      </c>
      <c r="AV250" s="13" t="s">
        <v>84</v>
      </c>
      <c r="AW250" s="13" t="s">
        <v>33</v>
      </c>
      <c r="AX250" s="13" t="s">
        <v>76</v>
      </c>
      <c r="AY250" s="249" t="s">
        <v>170</v>
      </c>
    </row>
    <row r="251" s="2" customFormat="1" ht="16.5" customHeight="1">
      <c r="A251" s="37"/>
      <c r="B251" s="38"/>
      <c r="C251" s="250" t="s">
        <v>424</v>
      </c>
      <c r="D251" s="250" t="s">
        <v>239</v>
      </c>
      <c r="E251" s="251" t="s">
        <v>2211</v>
      </c>
      <c r="F251" s="252" t="s">
        <v>2212</v>
      </c>
      <c r="G251" s="253" t="s">
        <v>279</v>
      </c>
      <c r="H251" s="254">
        <v>6.0899999999999999</v>
      </c>
      <c r="I251" s="255"/>
      <c r="J251" s="256">
        <f>ROUND(I251*H251,2)</f>
        <v>0</v>
      </c>
      <c r="K251" s="252" t="s">
        <v>176</v>
      </c>
      <c r="L251" s="257"/>
      <c r="M251" s="258" t="s">
        <v>1</v>
      </c>
      <c r="N251" s="259" t="s">
        <v>41</v>
      </c>
      <c r="O251" s="90"/>
      <c r="P251" s="234">
        <f>O251*H251</f>
        <v>0</v>
      </c>
      <c r="Q251" s="234">
        <v>0.0081399999999999997</v>
      </c>
      <c r="R251" s="234">
        <f>Q251*H251</f>
        <v>0.049572599999999994</v>
      </c>
      <c r="S251" s="234">
        <v>0</v>
      </c>
      <c r="T251" s="23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6" t="s">
        <v>205</v>
      </c>
      <c r="AT251" s="236" t="s">
        <v>239</v>
      </c>
      <c r="AU251" s="236" t="s">
        <v>84</v>
      </c>
      <c r="AY251" s="16" t="s">
        <v>170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6" t="s">
        <v>80</v>
      </c>
      <c r="BK251" s="237">
        <f>ROUND(I251*H251,2)</f>
        <v>0</v>
      </c>
      <c r="BL251" s="16" t="s">
        <v>125</v>
      </c>
      <c r="BM251" s="236" t="s">
        <v>2213</v>
      </c>
    </row>
    <row r="252" s="13" customFormat="1">
      <c r="A252" s="13"/>
      <c r="B252" s="238"/>
      <c r="C252" s="239"/>
      <c r="D252" s="240" t="s">
        <v>178</v>
      </c>
      <c r="E252" s="239"/>
      <c r="F252" s="242" t="s">
        <v>2214</v>
      </c>
      <c r="G252" s="239"/>
      <c r="H252" s="243">
        <v>6.0899999999999999</v>
      </c>
      <c r="I252" s="244"/>
      <c r="J252" s="239"/>
      <c r="K252" s="239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178</v>
      </c>
      <c r="AU252" s="249" t="s">
        <v>84</v>
      </c>
      <c r="AV252" s="13" t="s">
        <v>84</v>
      </c>
      <c r="AW252" s="13" t="s">
        <v>4</v>
      </c>
      <c r="AX252" s="13" t="s">
        <v>80</v>
      </c>
      <c r="AY252" s="249" t="s">
        <v>170</v>
      </c>
    </row>
    <row r="253" s="2" customFormat="1" ht="24.15" customHeight="1">
      <c r="A253" s="37"/>
      <c r="B253" s="38"/>
      <c r="C253" s="225" t="s">
        <v>428</v>
      </c>
      <c r="D253" s="225" t="s">
        <v>172</v>
      </c>
      <c r="E253" s="226" t="s">
        <v>2215</v>
      </c>
      <c r="F253" s="227" t="s">
        <v>2216</v>
      </c>
      <c r="G253" s="228" t="s">
        <v>247</v>
      </c>
      <c r="H253" s="229">
        <v>2</v>
      </c>
      <c r="I253" s="230"/>
      <c r="J253" s="231">
        <f>ROUND(I253*H253,2)</f>
        <v>0</v>
      </c>
      <c r="K253" s="227" t="s">
        <v>176</v>
      </c>
      <c r="L253" s="43"/>
      <c r="M253" s="232" t="s">
        <v>1</v>
      </c>
      <c r="N253" s="233" t="s">
        <v>41</v>
      </c>
      <c r="O253" s="90"/>
      <c r="P253" s="234">
        <f>O253*H253</f>
        <v>0</v>
      </c>
      <c r="Q253" s="234">
        <v>0.010189999999999999</v>
      </c>
      <c r="R253" s="234">
        <f>Q253*H253</f>
        <v>0.020379999999999999</v>
      </c>
      <c r="S253" s="234">
        <v>0</v>
      </c>
      <c r="T253" s="23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6" t="s">
        <v>125</v>
      </c>
      <c r="AT253" s="236" t="s">
        <v>172</v>
      </c>
      <c r="AU253" s="236" t="s">
        <v>84</v>
      </c>
      <c r="AY253" s="16" t="s">
        <v>170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6" t="s">
        <v>80</v>
      </c>
      <c r="BK253" s="237">
        <f>ROUND(I253*H253,2)</f>
        <v>0</v>
      </c>
      <c r="BL253" s="16" t="s">
        <v>125</v>
      </c>
      <c r="BM253" s="236" t="s">
        <v>2217</v>
      </c>
    </row>
    <row r="254" s="13" customFormat="1">
      <c r="A254" s="13"/>
      <c r="B254" s="238"/>
      <c r="C254" s="239"/>
      <c r="D254" s="240" t="s">
        <v>178</v>
      </c>
      <c r="E254" s="241" t="s">
        <v>1</v>
      </c>
      <c r="F254" s="242" t="s">
        <v>2218</v>
      </c>
      <c r="G254" s="239"/>
      <c r="H254" s="243">
        <v>2</v>
      </c>
      <c r="I254" s="244"/>
      <c r="J254" s="239"/>
      <c r="K254" s="239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178</v>
      </c>
      <c r="AU254" s="249" t="s">
        <v>84</v>
      </c>
      <c r="AV254" s="13" t="s">
        <v>84</v>
      </c>
      <c r="AW254" s="13" t="s">
        <v>33</v>
      </c>
      <c r="AX254" s="13" t="s">
        <v>76</v>
      </c>
      <c r="AY254" s="249" t="s">
        <v>170</v>
      </c>
    </row>
    <row r="255" s="2" customFormat="1" ht="24.15" customHeight="1">
      <c r="A255" s="37"/>
      <c r="B255" s="38"/>
      <c r="C255" s="250" t="s">
        <v>432</v>
      </c>
      <c r="D255" s="250" t="s">
        <v>239</v>
      </c>
      <c r="E255" s="251" t="s">
        <v>2219</v>
      </c>
      <c r="F255" s="252" t="s">
        <v>2220</v>
      </c>
      <c r="G255" s="253" t="s">
        <v>247</v>
      </c>
      <c r="H255" s="254">
        <v>2</v>
      </c>
      <c r="I255" s="255"/>
      <c r="J255" s="256">
        <f>ROUND(I255*H255,2)</f>
        <v>0</v>
      </c>
      <c r="K255" s="252" t="s">
        <v>176</v>
      </c>
      <c r="L255" s="257"/>
      <c r="M255" s="258" t="s">
        <v>1</v>
      </c>
      <c r="N255" s="259" t="s">
        <v>41</v>
      </c>
      <c r="O255" s="90"/>
      <c r="P255" s="234">
        <f>O255*H255</f>
        <v>0</v>
      </c>
      <c r="Q255" s="234">
        <v>0.64000000000000001</v>
      </c>
      <c r="R255" s="234">
        <f>Q255*H255</f>
        <v>1.28</v>
      </c>
      <c r="S255" s="234">
        <v>0</v>
      </c>
      <c r="T255" s="23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6" t="s">
        <v>205</v>
      </c>
      <c r="AT255" s="236" t="s">
        <v>239</v>
      </c>
      <c r="AU255" s="236" t="s">
        <v>84</v>
      </c>
      <c r="AY255" s="16" t="s">
        <v>170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6" t="s">
        <v>80</v>
      </c>
      <c r="BK255" s="237">
        <f>ROUND(I255*H255,2)</f>
        <v>0</v>
      </c>
      <c r="BL255" s="16" t="s">
        <v>125</v>
      </c>
      <c r="BM255" s="236" t="s">
        <v>2221</v>
      </c>
    </row>
    <row r="256" s="12" customFormat="1" ht="22.8" customHeight="1">
      <c r="A256" s="12"/>
      <c r="B256" s="209"/>
      <c r="C256" s="210"/>
      <c r="D256" s="211" t="s">
        <v>75</v>
      </c>
      <c r="E256" s="223" t="s">
        <v>211</v>
      </c>
      <c r="F256" s="223" t="s">
        <v>1216</v>
      </c>
      <c r="G256" s="210"/>
      <c r="H256" s="210"/>
      <c r="I256" s="213"/>
      <c r="J256" s="224">
        <f>BK256</f>
        <v>0</v>
      </c>
      <c r="K256" s="210"/>
      <c r="L256" s="215"/>
      <c r="M256" s="216"/>
      <c r="N256" s="217"/>
      <c r="O256" s="217"/>
      <c r="P256" s="218">
        <f>SUM(P257:P260)</f>
        <v>0</v>
      </c>
      <c r="Q256" s="217"/>
      <c r="R256" s="218">
        <f>SUM(R257:R260)</f>
        <v>0.00016200000000000001</v>
      </c>
      <c r="S256" s="217"/>
      <c r="T256" s="219">
        <f>SUM(T257:T260)</f>
        <v>0.0054000000000000003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0" t="s">
        <v>80</v>
      </c>
      <c r="AT256" s="221" t="s">
        <v>75</v>
      </c>
      <c r="AU256" s="221" t="s">
        <v>80</v>
      </c>
      <c r="AY256" s="220" t="s">
        <v>170</v>
      </c>
      <c r="BK256" s="222">
        <f>SUM(BK257:BK260)</f>
        <v>0</v>
      </c>
    </row>
    <row r="257" s="2" customFormat="1" ht="21.75" customHeight="1">
      <c r="A257" s="37"/>
      <c r="B257" s="38"/>
      <c r="C257" s="225" t="s">
        <v>436</v>
      </c>
      <c r="D257" s="225" t="s">
        <v>172</v>
      </c>
      <c r="E257" s="226" t="s">
        <v>2222</v>
      </c>
      <c r="F257" s="227" t="s">
        <v>2223</v>
      </c>
      <c r="G257" s="228" t="s">
        <v>195</v>
      </c>
      <c r="H257" s="229">
        <v>103.2</v>
      </c>
      <c r="I257" s="230"/>
      <c r="J257" s="231">
        <f>ROUND(I257*H257,2)</f>
        <v>0</v>
      </c>
      <c r="K257" s="227" t="s">
        <v>176</v>
      </c>
      <c r="L257" s="43"/>
      <c r="M257" s="232" t="s">
        <v>1</v>
      </c>
      <c r="N257" s="233" t="s">
        <v>41</v>
      </c>
      <c r="O257" s="90"/>
      <c r="P257" s="234">
        <f>O257*H257</f>
        <v>0</v>
      </c>
      <c r="Q257" s="234">
        <v>0</v>
      </c>
      <c r="R257" s="234">
        <f>Q257*H257</f>
        <v>0</v>
      </c>
      <c r="S257" s="234">
        <v>0</v>
      </c>
      <c r="T257" s="23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125</v>
      </c>
      <c r="AT257" s="236" t="s">
        <v>172</v>
      </c>
      <c r="AU257" s="236" t="s">
        <v>84</v>
      </c>
      <c r="AY257" s="16" t="s">
        <v>170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80</v>
      </c>
      <c r="BK257" s="237">
        <f>ROUND(I257*H257,2)</f>
        <v>0</v>
      </c>
      <c r="BL257" s="16" t="s">
        <v>125</v>
      </c>
      <c r="BM257" s="236" t="s">
        <v>2224</v>
      </c>
    </row>
    <row r="258" s="13" customFormat="1">
      <c r="A258" s="13"/>
      <c r="B258" s="238"/>
      <c r="C258" s="239"/>
      <c r="D258" s="240" t="s">
        <v>178</v>
      </c>
      <c r="E258" s="241" t="s">
        <v>1</v>
      </c>
      <c r="F258" s="242" t="s">
        <v>2061</v>
      </c>
      <c r="G258" s="239"/>
      <c r="H258" s="243">
        <v>103.2</v>
      </c>
      <c r="I258" s="244"/>
      <c r="J258" s="239"/>
      <c r="K258" s="239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178</v>
      </c>
      <c r="AU258" s="249" t="s">
        <v>84</v>
      </c>
      <c r="AV258" s="13" t="s">
        <v>84</v>
      </c>
      <c r="AW258" s="13" t="s">
        <v>33</v>
      </c>
      <c r="AX258" s="13" t="s">
        <v>76</v>
      </c>
      <c r="AY258" s="249" t="s">
        <v>170</v>
      </c>
    </row>
    <row r="259" s="2" customFormat="1" ht="24.15" customHeight="1">
      <c r="A259" s="37"/>
      <c r="B259" s="38"/>
      <c r="C259" s="225" t="s">
        <v>440</v>
      </c>
      <c r="D259" s="225" t="s">
        <v>172</v>
      </c>
      <c r="E259" s="226" t="s">
        <v>2225</v>
      </c>
      <c r="F259" s="227" t="s">
        <v>2226</v>
      </c>
      <c r="G259" s="228" t="s">
        <v>279</v>
      </c>
      <c r="H259" s="229">
        <v>1.8</v>
      </c>
      <c r="I259" s="230"/>
      <c r="J259" s="231">
        <f>ROUND(I259*H259,2)</f>
        <v>0</v>
      </c>
      <c r="K259" s="227" t="s">
        <v>176</v>
      </c>
      <c r="L259" s="43"/>
      <c r="M259" s="232" t="s">
        <v>1</v>
      </c>
      <c r="N259" s="233" t="s">
        <v>41</v>
      </c>
      <c r="O259" s="90"/>
      <c r="P259" s="234">
        <f>O259*H259</f>
        <v>0</v>
      </c>
      <c r="Q259" s="234">
        <v>9.0000000000000006E-05</v>
      </c>
      <c r="R259" s="234">
        <f>Q259*H259</f>
        <v>0.00016200000000000001</v>
      </c>
      <c r="S259" s="234">
        <v>0.0030000000000000001</v>
      </c>
      <c r="T259" s="235">
        <f>S259*H259</f>
        <v>0.0054000000000000003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6" t="s">
        <v>125</v>
      </c>
      <c r="AT259" s="236" t="s">
        <v>172</v>
      </c>
      <c r="AU259" s="236" t="s">
        <v>84</v>
      </c>
      <c r="AY259" s="16" t="s">
        <v>170</v>
      </c>
      <c r="BE259" s="237">
        <f>IF(N259="základní",J259,0)</f>
        <v>0</v>
      </c>
      <c r="BF259" s="237">
        <f>IF(N259="snížená",J259,0)</f>
        <v>0</v>
      </c>
      <c r="BG259" s="237">
        <f>IF(N259="zákl. přenesená",J259,0)</f>
        <v>0</v>
      </c>
      <c r="BH259" s="237">
        <f>IF(N259="sníž. přenesená",J259,0)</f>
        <v>0</v>
      </c>
      <c r="BI259" s="237">
        <f>IF(N259="nulová",J259,0)</f>
        <v>0</v>
      </c>
      <c r="BJ259" s="16" t="s">
        <v>80</v>
      </c>
      <c r="BK259" s="237">
        <f>ROUND(I259*H259,2)</f>
        <v>0</v>
      </c>
      <c r="BL259" s="16" t="s">
        <v>125</v>
      </c>
      <c r="BM259" s="236" t="s">
        <v>2227</v>
      </c>
    </row>
    <row r="260" s="13" customFormat="1">
      <c r="A260" s="13"/>
      <c r="B260" s="238"/>
      <c r="C260" s="239"/>
      <c r="D260" s="240" t="s">
        <v>178</v>
      </c>
      <c r="E260" s="241" t="s">
        <v>1</v>
      </c>
      <c r="F260" s="242" t="s">
        <v>2228</v>
      </c>
      <c r="G260" s="239"/>
      <c r="H260" s="243">
        <v>1.7999999999999998</v>
      </c>
      <c r="I260" s="244"/>
      <c r="J260" s="239"/>
      <c r="K260" s="239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178</v>
      </c>
      <c r="AU260" s="249" t="s">
        <v>84</v>
      </c>
      <c r="AV260" s="13" t="s">
        <v>84</v>
      </c>
      <c r="AW260" s="13" t="s">
        <v>33</v>
      </c>
      <c r="AX260" s="13" t="s">
        <v>76</v>
      </c>
      <c r="AY260" s="249" t="s">
        <v>170</v>
      </c>
    </row>
    <row r="261" s="12" customFormat="1" ht="22.8" customHeight="1">
      <c r="A261" s="12"/>
      <c r="B261" s="209"/>
      <c r="C261" s="210"/>
      <c r="D261" s="211" t="s">
        <v>75</v>
      </c>
      <c r="E261" s="223" t="s">
        <v>513</v>
      </c>
      <c r="F261" s="223" t="s">
        <v>514</v>
      </c>
      <c r="G261" s="210"/>
      <c r="H261" s="210"/>
      <c r="I261" s="213"/>
      <c r="J261" s="224">
        <f>BK261</f>
        <v>0</v>
      </c>
      <c r="K261" s="210"/>
      <c r="L261" s="215"/>
      <c r="M261" s="216"/>
      <c r="N261" s="217"/>
      <c r="O261" s="217"/>
      <c r="P261" s="218">
        <f>SUM(P262:P263)</f>
        <v>0</v>
      </c>
      <c r="Q261" s="217"/>
      <c r="R261" s="218">
        <f>SUM(R262:R263)</f>
        <v>0</v>
      </c>
      <c r="S261" s="217"/>
      <c r="T261" s="219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0" t="s">
        <v>80</v>
      </c>
      <c r="AT261" s="221" t="s">
        <v>75</v>
      </c>
      <c r="AU261" s="221" t="s">
        <v>80</v>
      </c>
      <c r="AY261" s="220" t="s">
        <v>170</v>
      </c>
      <c r="BK261" s="222">
        <f>SUM(BK262:BK263)</f>
        <v>0</v>
      </c>
    </row>
    <row r="262" s="2" customFormat="1" ht="16.5" customHeight="1">
      <c r="A262" s="37"/>
      <c r="B262" s="38"/>
      <c r="C262" s="225" t="s">
        <v>444</v>
      </c>
      <c r="D262" s="225" t="s">
        <v>172</v>
      </c>
      <c r="E262" s="226" t="s">
        <v>2229</v>
      </c>
      <c r="F262" s="227" t="s">
        <v>2230</v>
      </c>
      <c r="G262" s="228" t="s">
        <v>224</v>
      </c>
      <c r="H262" s="229">
        <v>115.53400000000001</v>
      </c>
      <c r="I262" s="230"/>
      <c r="J262" s="231">
        <f>ROUND(I262*H262,2)</f>
        <v>0</v>
      </c>
      <c r="K262" s="227" t="s">
        <v>176</v>
      </c>
      <c r="L262" s="43"/>
      <c r="M262" s="232" t="s">
        <v>1</v>
      </c>
      <c r="N262" s="233" t="s">
        <v>41</v>
      </c>
      <c r="O262" s="90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125</v>
      </c>
      <c r="AT262" s="236" t="s">
        <v>172</v>
      </c>
      <c r="AU262" s="236" t="s">
        <v>84</v>
      </c>
      <c r="AY262" s="16" t="s">
        <v>170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80</v>
      </c>
      <c r="BK262" s="237">
        <f>ROUND(I262*H262,2)</f>
        <v>0</v>
      </c>
      <c r="BL262" s="16" t="s">
        <v>125</v>
      </c>
      <c r="BM262" s="236" t="s">
        <v>2231</v>
      </c>
    </row>
    <row r="263" s="13" customFormat="1">
      <c r="A263" s="13"/>
      <c r="B263" s="238"/>
      <c r="C263" s="239"/>
      <c r="D263" s="240" t="s">
        <v>178</v>
      </c>
      <c r="E263" s="241" t="s">
        <v>1</v>
      </c>
      <c r="F263" s="242" t="s">
        <v>2232</v>
      </c>
      <c r="G263" s="239"/>
      <c r="H263" s="243">
        <v>115.53399999999999</v>
      </c>
      <c r="I263" s="244"/>
      <c r="J263" s="239"/>
      <c r="K263" s="239"/>
      <c r="L263" s="245"/>
      <c r="M263" s="269"/>
      <c r="N263" s="270"/>
      <c r="O263" s="270"/>
      <c r="P263" s="270"/>
      <c r="Q263" s="270"/>
      <c r="R263" s="270"/>
      <c r="S263" s="270"/>
      <c r="T263" s="27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178</v>
      </c>
      <c r="AU263" s="249" t="s">
        <v>84</v>
      </c>
      <c r="AV263" s="13" t="s">
        <v>84</v>
      </c>
      <c r="AW263" s="13" t="s">
        <v>33</v>
      </c>
      <c r="AX263" s="13" t="s">
        <v>76</v>
      </c>
      <c r="AY263" s="249" t="s">
        <v>170</v>
      </c>
    </row>
    <row r="264" s="2" customFormat="1" ht="6.96" customHeight="1">
      <c r="A264" s="37"/>
      <c r="B264" s="65"/>
      <c r="C264" s="66"/>
      <c r="D264" s="66"/>
      <c r="E264" s="66"/>
      <c r="F264" s="66"/>
      <c r="G264" s="66"/>
      <c r="H264" s="66"/>
      <c r="I264" s="66"/>
      <c r="J264" s="66"/>
      <c r="K264" s="66"/>
      <c r="L264" s="43"/>
      <c r="M264" s="37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</row>
  </sheetData>
  <sheetProtection sheet="1" autoFilter="0" formatColumns="0" formatRows="0" objects="1" scenarios="1" spinCount="100000" saltValue="jLDnBgSwat3shOuSlwL9RGjUaOTb1x9o9ssD7076pRfa5xwYBERnRqXcKLFoLSfJqGP1lBugup7nY3iObdeR3w==" hashValue="9A3PtzFKP1YT/e8AEEbXSC+KZsqnFZru1m0ilfpaOEEdMt0eHaIWF0veqrcbyC4QORprMq4eFKjkw8IuT+Iw5Q==" algorithmName="SHA-512" password="CC35"/>
  <autoFilter ref="C123:K2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130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2" customFormat="1" ht="12" customHeight="1">
      <c r="A8" s="37"/>
      <c r="B8" s="43"/>
      <c r="C8" s="37"/>
      <c r="D8" s="149" t="s">
        <v>135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1" t="s">
        <v>2233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16. 4. 2023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ROUND((SUM(BE119:BE152)),  2)</f>
        <v>0</v>
      </c>
      <c r="G33" s="37"/>
      <c r="H33" s="37"/>
      <c r="I33" s="163">
        <v>0.20999999999999999</v>
      </c>
      <c r="J33" s="162">
        <f>ROUND(((SUM(BE119:BE152))*I33),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9" t="s">
        <v>42</v>
      </c>
      <c r="F34" s="162">
        <f>ROUND((SUM(BF119:BF152)),  2)</f>
        <v>0</v>
      </c>
      <c r="G34" s="37"/>
      <c r="H34" s="37"/>
      <c r="I34" s="163">
        <v>0.14999999999999999</v>
      </c>
      <c r="J34" s="162">
        <f>ROUND(((SUM(BF119:BF152))*I34),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ROUND((SUM(BG119:BG152)),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ROUND((SUM(BH119:BH152)),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ROUND((SUM(BI119:BI152)),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135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5 - zeleň - rostliny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16. 4. 2023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140</v>
      </c>
      <c r="D94" s="184"/>
      <c r="E94" s="184"/>
      <c r="F94" s="184"/>
      <c r="G94" s="184"/>
      <c r="H94" s="184"/>
      <c r="I94" s="184"/>
      <c r="J94" s="185" t="s">
        <v>141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142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143</v>
      </c>
    </row>
    <row r="97" s="9" customFormat="1" ht="24.96" customHeight="1">
      <c r="A97" s="9"/>
      <c r="B97" s="187"/>
      <c r="C97" s="188"/>
      <c r="D97" s="189" t="s">
        <v>144</v>
      </c>
      <c r="E97" s="190"/>
      <c r="F97" s="190"/>
      <c r="G97" s="190"/>
      <c r="H97" s="190"/>
      <c r="I97" s="190"/>
      <c r="J97" s="191">
        <f>J120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145</v>
      </c>
      <c r="E98" s="195"/>
      <c r="F98" s="195"/>
      <c r="G98" s="195"/>
      <c r="H98" s="195"/>
      <c r="I98" s="195"/>
      <c r="J98" s="196">
        <f>J121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150</v>
      </c>
      <c r="E99" s="195"/>
      <c r="F99" s="195"/>
      <c r="G99" s="195"/>
      <c r="H99" s="195"/>
      <c r="I99" s="195"/>
      <c r="J99" s="196">
        <f>J151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155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82" t="str">
        <f>E7</f>
        <v>hazlov - obnovení a nové využití areálu zámku - etapa I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135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5 - zeleň - rostliny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16. 4. 2023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>Atelier Stöeckl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>Zdeněk Pospíšil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8"/>
      <c r="B118" s="199"/>
      <c r="C118" s="200" t="s">
        <v>156</v>
      </c>
      <c r="D118" s="201" t="s">
        <v>61</v>
      </c>
      <c r="E118" s="201" t="s">
        <v>57</v>
      </c>
      <c r="F118" s="201" t="s">
        <v>58</v>
      </c>
      <c r="G118" s="201" t="s">
        <v>157</v>
      </c>
      <c r="H118" s="201" t="s">
        <v>158</v>
      </c>
      <c r="I118" s="201" t="s">
        <v>159</v>
      </c>
      <c r="J118" s="201" t="s">
        <v>141</v>
      </c>
      <c r="K118" s="202" t="s">
        <v>160</v>
      </c>
      <c r="L118" s="203"/>
      <c r="M118" s="99" t="s">
        <v>1</v>
      </c>
      <c r="N118" s="100" t="s">
        <v>40</v>
      </c>
      <c r="O118" s="100" t="s">
        <v>161</v>
      </c>
      <c r="P118" s="100" t="s">
        <v>162</v>
      </c>
      <c r="Q118" s="100" t="s">
        <v>163</v>
      </c>
      <c r="R118" s="100" t="s">
        <v>164</v>
      </c>
      <c r="S118" s="100" t="s">
        <v>165</v>
      </c>
      <c r="T118" s="101" t="s">
        <v>166</v>
      </c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98"/>
    </row>
    <row r="119" s="2" customFormat="1" ht="22.8" customHeight="1">
      <c r="A119" s="37"/>
      <c r="B119" s="38"/>
      <c r="C119" s="106" t="s">
        <v>167</v>
      </c>
      <c r="D119" s="39"/>
      <c r="E119" s="39"/>
      <c r="F119" s="39"/>
      <c r="G119" s="39"/>
      <c r="H119" s="39"/>
      <c r="I119" s="39"/>
      <c r="J119" s="204">
        <f>BK119</f>
        <v>0</v>
      </c>
      <c r="K119" s="39"/>
      <c r="L119" s="43"/>
      <c r="M119" s="102"/>
      <c r="N119" s="205"/>
      <c r="O119" s="103"/>
      <c r="P119" s="206">
        <f>P120</f>
        <v>0</v>
      </c>
      <c r="Q119" s="103"/>
      <c r="R119" s="206">
        <f>R120</f>
        <v>2.7973400000000002</v>
      </c>
      <c r="S119" s="103"/>
      <c r="T119" s="207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143</v>
      </c>
      <c r="BK119" s="208">
        <f>BK120</f>
        <v>0</v>
      </c>
    </row>
    <row r="120" s="12" customFormat="1" ht="25.92" customHeight="1">
      <c r="A120" s="12"/>
      <c r="B120" s="209"/>
      <c r="C120" s="210"/>
      <c r="D120" s="211" t="s">
        <v>75</v>
      </c>
      <c r="E120" s="212" t="s">
        <v>168</v>
      </c>
      <c r="F120" s="212" t="s">
        <v>169</v>
      </c>
      <c r="G120" s="210"/>
      <c r="H120" s="210"/>
      <c r="I120" s="213"/>
      <c r="J120" s="214">
        <f>BK120</f>
        <v>0</v>
      </c>
      <c r="K120" s="210"/>
      <c r="L120" s="215"/>
      <c r="M120" s="216"/>
      <c r="N120" s="217"/>
      <c r="O120" s="217"/>
      <c r="P120" s="218">
        <f>P121+P151</f>
        <v>0</v>
      </c>
      <c r="Q120" s="217"/>
      <c r="R120" s="218">
        <f>R121+R151</f>
        <v>2.7973400000000002</v>
      </c>
      <c r="S120" s="217"/>
      <c r="T120" s="219">
        <f>T121+T151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0" t="s">
        <v>80</v>
      </c>
      <c r="AT120" s="221" t="s">
        <v>75</v>
      </c>
      <c r="AU120" s="221" t="s">
        <v>76</v>
      </c>
      <c r="AY120" s="220" t="s">
        <v>170</v>
      </c>
      <c r="BK120" s="222">
        <f>BK121+BK151</f>
        <v>0</v>
      </c>
    </row>
    <row r="121" s="12" customFormat="1" ht="22.8" customHeight="1">
      <c r="A121" s="12"/>
      <c r="B121" s="209"/>
      <c r="C121" s="210"/>
      <c r="D121" s="211" t="s">
        <v>75</v>
      </c>
      <c r="E121" s="223" t="s">
        <v>80</v>
      </c>
      <c r="F121" s="223" t="s">
        <v>171</v>
      </c>
      <c r="G121" s="210"/>
      <c r="H121" s="210"/>
      <c r="I121" s="213"/>
      <c r="J121" s="224">
        <f>BK121</f>
        <v>0</v>
      </c>
      <c r="K121" s="210"/>
      <c r="L121" s="215"/>
      <c r="M121" s="216"/>
      <c r="N121" s="217"/>
      <c r="O121" s="217"/>
      <c r="P121" s="218">
        <f>SUM(P122:P150)</f>
        <v>0</v>
      </c>
      <c r="Q121" s="217"/>
      <c r="R121" s="218">
        <f>SUM(R122:R150)</f>
        <v>2.7973400000000002</v>
      </c>
      <c r="S121" s="217"/>
      <c r="T121" s="219">
        <f>SUM(T122:T150)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0" t="s">
        <v>80</v>
      </c>
      <c r="AT121" s="221" t="s">
        <v>75</v>
      </c>
      <c r="AU121" s="221" t="s">
        <v>80</v>
      </c>
      <c r="AY121" s="220" t="s">
        <v>170</v>
      </c>
      <c r="BK121" s="222">
        <f>SUM(BK122:BK150)</f>
        <v>0</v>
      </c>
    </row>
    <row r="122" s="2" customFormat="1" ht="37.8" customHeight="1">
      <c r="A122" s="37"/>
      <c r="B122" s="38"/>
      <c r="C122" s="225" t="s">
        <v>80</v>
      </c>
      <c r="D122" s="225" t="s">
        <v>172</v>
      </c>
      <c r="E122" s="226" t="s">
        <v>2234</v>
      </c>
      <c r="F122" s="227" t="s">
        <v>2235</v>
      </c>
      <c r="G122" s="228" t="s">
        <v>247</v>
      </c>
      <c r="H122" s="229">
        <v>4</v>
      </c>
      <c r="I122" s="230"/>
      <c r="J122" s="231">
        <f>ROUND(I122*H122,2)</f>
        <v>0</v>
      </c>
      <c r="K122" s="227" t="s">
        <v>176</v>
      </c>
      <c r="L122" s="43"/>
      <c r="M122" s="232" t="s">
        <v>1</v>
      </c>
      <c r="N122" s="233" t="s">
        <v>41</v>
      </c>
      <c r="O122" s="90"/>
      <c r="P122" s="234">
        <f>O122*H122</f>
        <v>0</v>
      </c>
      <c r="Q122" s="234">
        <v>0</v>
      </c>
      <c r="R122" s="234">
        <f>Q122*H122</f>
        <v>0</v>
      </c>
      <c r="S122" s="234">
        <v>0</v>
      </c>
      <c r="T122" s="23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6" t="s">
        <v>125</v>
      </c>
      <c r="AT122" s="236" t="s">
        <v>172</v>
      </c>
      <c r="AU122" s="236" t="s">
        <v>84</v>
      </c>
      <c r="AY122" s="16" t="s">
        <v>170</v>
      </c>
      <c r="BE122" s="237">
        <f>IF(N122="základní",J122,0)</f>
        <v>0</v>
      </c>
      <c r="BF122" s="237">
        <f>IF(N122="snížená",J122,0)</f>
        <v>0</v>
      </c>
      <c r="BG122" s="237">
        <f>IF(N122="zákl. přenesená",J122,0)</f>
        <v>0</v>
      </c>
      <c r="BH122" s="237">
        <f>IF(N122="sníž. přenesená",J122,0)</f>
        <v>0</v>
      </c>
      <c r="BI122" s="237">
        <f>IF(N122="nulová",J122,0)</f>
        <v>0</v>
      </c>
      <c r="BJ122" s="16" t="s">
        <v>80</v>
      </c>
      <c r="BK122" s="237">
        <f>ROUND(I122*H122,2)</f>
        <v>0</v>
      </c>
      <c r="BL122" s="16" t="s">
        <v>125</v>
      </c>
      <c r="BM122" s="236" t="s">
        <v>2236</v>
      </c>
    </row>
    <row r="123" s="2" customFormat="1" ht="16.5" customHeight="1">
      <c r="A123" s="37"/>
      <c r="B123" s="38"/>
      <c r="C123" s="250" t="s">
        <v>84</v>
      </c>
      <c r="D123" s="250" t="s">
        <v>239</v>
      </c>
      <c r="E123" s="251" t="s">
        <v>2237</v>
      </c>
      <c r="F123" s="252" t="s">
        <v>2238</v>
      </c>
      <c r="G123" s="253" t="s">
        <v>175</v>
      </c>
      <c r="H123" s="254">
        <v>2</v>
      </c>
      <c r="I123" s="255"/>
      <c r="J123" s="256">
        <f>ROUND(I123*H123,2)</f>
        <v>0</v>
      </c>
      <c r="K123" s="252" t="s">
        <v>176</v>
      </c>
      <c r="L123" s="257"/>
      <c r="M123" s="258" t="s">
        <v>1</v>
      </c>
      <c r="N123" s="259" t="s">
        <v>41</v>
      </c>
      <c r="O123" s="90"/>
      <c r="P123" s="234">
        <f>O123*H123</f>
        <v>0</v>
      </c>
      <c r="Q123" s="234">
        <v>0.22</v>
      </c>
      <c r="R123" s="234">
        <f>Q123*H123</f>
        <v>0.44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205</v>
      </c>
      <c r="AT123" s="236" t="s">
        <v>239</v>
      </c>
      <c r="AU123" s="236" t="s">
        <v>84</v>
      </c>
      <c r="AY123" s="16" t="s">
        <v>170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80</v>
      </c>
      <c r="BK123" s="237">
        <f>ROUND(I123*H123,2)</f>
        <v>0</v>
      </c>
      <c r="BL123" s="16" t="s">
        <v>125</v>
      </c>
      <c r="BM123" s="236" t="s">
        <v>2239</v>
      </c>
    </row>
    <row r="124" s="13" customFormat="1">
      <c r="A124" s="13"/>
      <c r="B124" s="238"/>
      <c r="C124" s="239"/>
      <c r="D124" s="240" t="s">
        <v>178</v>
      </c>
      <c r="E124" s="239"/>
      <c r="F124" s="242" t="s">
        <v>2240</v>
      </c>
      <c r="G124" s="239"/>
      <c r="H124" s="243">
        <v>2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178</v>
      </c>
      <c r="AU124" s="249" t="s">
        <v>84</v>
      </c>
      <c r="AV124" s="13" t="s">
        <v>84</v>
      </c>
      <c r="AW124" s="13" t="s">
        <v>4</v>
      </c>
      <c r="AX124" s="13" t="s">
        <v>80</v>
      </c>
      <c r="AY124" s="249" t="s">
        <v>170</v>
      </c>
    </row>
    <row r="125" s="2" customFormat="1" ht="37.8" customHeight="1">
      <c r="A125" s="37"/>
      <c r="B125" s="38"/>
      <c r="C125" s="225" t="s">
        <v>116</v>
      </c>
      <c r="D125" s="225" t="s">
        <v>172</v>
      </c>
      <c r="E125" s="226" t="s">
        <v>2241</v>
      </c>
      <c r="F125" s="227" t="s">
        <v>2242</v>
      </c>
      <c r="G125" s="228" t="s">
        <v>247</v>
      </c>
      <c r="H125" s="229">
        <v>234</v>
      </c>
      <c r="I125" s="230"/>
      <c r="J125" s="231">
        <f>ROUND(I125*H125,2)</f>
        <v>0</v>
      </c>
      <c r="K125" s="227" t="s">
        <v>176</v>
      </c>
      <c r="L125" s="43"/>
      <c r="M125" s="232" t="s">
        <v>1</v>
      </c>
      <c r="N125" s="233" t="s">
        <v>41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125</v>
      </c>
      <c r="AT125" s="236" t="s">
        <v>172</v>
      </c>
      <c r="AU125" s="236" t="s">
        <v>84</v>
      </c>
      <c r="AY125" s="16" t="s">
        <v>170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80</v>
      </c>
      <c r="BK125" s="237">
        <f>ROUND(I125*H125,2)</f>
        <v>0</v>
      </c>
      <c r="BL125" s="16" t="s">
        <v>125</v>
      </c>
      <c r="BM125" s="236" t="s">
        <v>2243</v>
      </c>
    </row>
    <row r="126" s="2" customFormat="1" ht="16.5" customHeight="1">
      <c r="A126" s="37"/>
      <c r="B126" s="38"/>
      <c r="C126" s="250" t="s">
        <v>125</v>
      </c>
      <c r="D126" s="250" t="s">
        <v>239</v>
      </c>
      <c r="E126" s="251" t="s">
        <v>2237</v>
      </c>
      <c r="F126" s="252" t="s">
        <v>2238</v>
      </c>
      <c r="G126" s="253" t="s">
        <v>175</v>
      </c>
      <c r="H126" s="254">
        <v>1.1699999999999999</v>
      </c>
      <c r="I126" s="255"/>
      <c r="J126" s="256">
        <f>ROUND(I126*H126,2)</f>
        <v>0</v>
      </c>
      <c r="K126" s="252" t="s">
        <v>176</v>
      </c>
      <c r="L126" s="257"/>
      <c r="M126" s="258" t="s">
        <v>1</v>
      </c>
      <c r="N126" s="259" t="s">
        <v>41</v>
      </c>
      <c r="O126" s="90"/>
      <c r="P126" s="234">
        <f>O126*H126</f>
        <v>0</v>
      </c>
      <c r="Q126" s="234">
        <v>0.22</v>
      </c>
      <c r="R126" s="234">
        <f>Q126*H126</f>
        <v>0.25739999999999996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205</v>
      </c>
      <c r="AT126" s="236" t="s">
        <v>239</v>
      </c>
      <c r="AU126" s="236" t="s">
        <v>84</v>
      </c>
      <c r="AY126" s="16" t="s">
        <v>170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80</v>
      </c>
      <c r="BK126" s="237">
        <f>ROUND(I126*H126,2)</f>
        <v>0</v>
      </c>
      <c r="BL126" s="16" t="s">
        <v>125</v>
      </c>
      <c r="BM126" s="236" t="s">
        <v>2244</v>
      </c>
    </row>
    <row r="127" s="13" customFormat="1">
      <c r="A127" s="13"/>
      <c r="B127" s="238"/>
      <c r="C127" s="239"/>
      <c r="D127" s="240" t="s">
        <v>178</v>
      </c>
      <c r="E127" s="239"/>
      <c r="F127" s="242" t="s">
        <v>2245</v>
      </c>
      <c r="G127" s="239"/>
      <c r="H127" s="243">
        <v>1.1699999999999999</v>
      </c>
      <c r="I127" s="244"/>
      <c r="J127" s="239"/>
      <c r="K127" s="239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178</v>
      </c>
      <c r="AU127" s="249" t="s">
        <v>84</v>
      </c>
      <c r="AV127" s="13" t="s">
        <v>84</v>
      </c>
      <c r="AW127" s="13" t="s">
        <v>4</v>
      </c>
      <c r="AX127" s="13" t="s">
        <v>80</v>
      </c>
      <c r="AY127" s="249" t="s">
        <v>170</v>
      </c>
    </row>
    <row r="128" s="2" customFormat="1" ht="24.15" customHeight="1">
      <c r="A128" s="37"/>
      <c r="B128" s="38"/>
      <c r="C128" s="225" t="s">
        <v>128</v>
      </c>
      <c r="D128" s="225" t="s">
        <v>172</v>
      </c>
      <c r="E128" s="226" t="s">
        <v>2246</v>
      </c>
      <c r="F128" s="227" t="s">
        <v>2247</v>
      </c>
      <c r="G128" s="228" t="s">
        <v>247</v>
      </c>
      <c r="H128" s="229">
        <v>234</v>
      </c>
      <c r="I128" s="230"/>
      <c r="J128" s="231">
        <f>ROUND(I128*H128,2)</f>
        <v>0</v>
      </c>
      <c r="K128" s="227" t="s">
        <v>176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125</v>
      </c>
      <c r="AT128" s="236" t="s">
        <v>172</v>
      </c>
      <c r="AU128" s="236" t="s">
        <v>84</v>
      </c>
      <c r="AY128" s="16" t="s">
        <v>170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80</v>
      </c>
      <c r="BK128" s="237">
        <f>ROUND(I128*H128,2)</f>
        <v>0</v>
      </c>
      <c r="BL128" s="16" t="s">
        <v>125</v>
      </c>
      <c r="BM128" s="236" t="s">
        <v>2248</v>
      </c>
    </row>
    <row r="129" s="2" customFormat="1" ht="16.5" customHeight="1">
      <c r="A129" s="37"/>
      <c r="B129" s="38"/>
      <c r="C129" s="250" t="s">
        <v>131</v>
      </c>
      <c r="D129" s="250" t="s">
        <v>239</v>
      </c>
      <c r="E129" s="251" t="s">
        <v>2249</v>
      </c>
      <c r="F129" s="252" t="s">
        <v>2250</v>
      </c>
      <c r="G129" s="253" t="s">
        <v>247</v>
      </c>
      <c r="H129" s="254">
        <v>6</v>
      </c>
      <c r="I129" s="255"/>
      <c r="J129" s="256">
        <f>ROUND(I129*H129,2)</f>
        <v>0</v>
      </c>
      <c r="K129" s="252" t="s">
        <v>1</v>
      </c>
      <c r="L129" s="257"/>
      <c r="M129" s="258" t="s">
        <v>1</v>
      </c>
      <c r="N129" s="259" t="s">
        <v>41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205</v>
      </c>
      <c r="AT129" s="236" t="s">
        <v>239</v>
      </c>
      <c r="AU129" s="236" t="s">
        <v>84</v>
      </c>
      <c r="AY129" s="16" t="s">
        <v>170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80</v>
      </c>
      <c r="BK129" s="237">
        <f>ROUND(I129*H129,2)</f>
        <v>0</v>
      </c>
      <c r="BL129" s="16" t="s">
        <v>125</v>
      </c>
      <c r="BM129" s="236" t="s">
        <v>2251</v>
      </c>
    </row>
    <row r="130" s="2" customFormat="1" ht="16.5" customHeight="1">
      <c r="A130" s="37"/>
      <c r="B130" s="38"/>
      <c r="C130" s="250" t="s">
        <v>200</v>
      </c>
      <c r="D130" s="250" t="s">
        <v>239</v>
      </c>
      <c r="E130" s="251" t="s">
        <v>2252</v>
      </c>
      <c r="F130" s="252" t="s">
        <v>2253</v>
      </c>
      <c r="G130" s="253" t="s">
        <v>247</v>
      </c>
      <c r="H130" s="254">
        <v>12</v>
      </c>
      <c r="I130" s="255"/>
      <c r="J130" s="256">
        <f>ROUND(I130*H130,2)</f>
        <v>0</v>
      </c>
      <c r="K130" s="252" t="s">
        <v>1</v>
      </c>
      <c r="L130" s="257"/>
      <c r="M130" s="258" t="s">
        <v>1</v>
      </c>
      <c r="N130" s="259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205</v>
      </c>
      <c r="AT130" s="236" t="s">
        <v>239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2254</v>
      </c>
    </row>
    <row r="131" s="2" customFormat="1" ht="16.5" customHeight="1">
      <c r="A131" s="37"/>
      <c r="B131" s="38"/>
      <c r="C131" s="250" t="s">
        <v>205</v>
      </c>
      <c r="D131" s="250" t="s">
        <v>239</v>
      </c>
      <c r="E131" s="251" t="s">
        <v>2255</v>
      </c>
      <c r="F131" s="252" t="s">
        <v>2256</v>
      </c>
      <c r="G131" s="253" t="s">
        <v>247</v>
      </c>
      <c r="H131" s="254">
        <v>30</v>
      </c>
      <c r="I131" s="255"/>
      <c r="J131" s="256">
        <f>ROUND(I131*H131,2)</f>
        <v>0</v>
      </c>
      <c r="K131" s="252" t="s">
        <v>1</v>
      </c>
      <c r="L131" s="257"/>
      <c r="M131" s="258" t="s">
        <v>1</v>
      </c>
      <c r="N131" s="259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205</v>
      </c>
      <c r="AT131" s="236" t="s">
        <v>239</v>
      </c>
      <c r="AU131" s="236" t="s">
        <v>84</v>
      </c>
      <c r="AY131" s="16" t="s">
        <v>170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125</v>
      </c>
      <c r="BM131" s="236" t="s">
        <v>2257</v>
      </c>
    </row>
    <row r="132" s="2" customFormat="1" ht="16.5" customHeight="1">
      <c r="A132" s="37"/>
      <c r="B132" s="38"/>
      <c r="C132" s="250" t="s">
        <v>211</v>
      </c>
      <c r="D132" s="250" t="s">
        <v>239</v>
      </c>
      <c r="E132" s="251" t="s">
        <v>2258</v>
      </c>
      <c r="F132" s="252" t="s">
        <v>2259</v>
      </c>
      <c r="G132" s="253" t="s">
        <v>247</v>
      </c>
      <c r="H132" s="254">
        <v>40</v>
      </c>
      <c r="I132" s="255"/>
      <c r="J132" s="256">
        <f>ROUND(I132*H132,2)</f>
        <v>0</v>
      </c>
      <c r="K132" s="252" t="s">
        <v>1</v>
      </c>
      <c r="L132" s="257"/>
      <c r="M132" s="258" t="s">
        <v>1</v>
      </c>
      <c r="N132" s="259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205</v>
      </c>
      <c r="AT132" s="236" t="s">
        <v>239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125</v>
      </c>
      <c r="BM132" s="236" t="s">
        <v>2260</v>
      </c>
    </row>
    <row r="133" s="2" customFormat="1" ht="16.5" customHeight="1">
      <c r="A133" s="37"/>
      <c r="B133" s="38"/>
      <c r="C133" s="250" t="s">
        <v>216</v>
      </c>
      <c r="D133" s="250" t="s">
        <v>239</v>
      </c>
      <c r="E133" s="251" t="s">
        <v>2261</v>
      </c>
      <c r="F133" s="252" t="s">
        <v>2262</v>
      </c>
      <c r="G133" s="253" t="s">
        <v>247</v>
      </c>
      <c r="H133" s="254">
        <v>30</v>
      </c>
      <c r="I133" s="255"/>
      <c r="J133" s="256">
        <f>ROUND(I133*H133,2)</f>
        <v>0</v>
      </c>
      <c r="K133" s="252" t="s">
        <v>1</v>
      </c>
      <c r="L133" s="257"/>
      <c r="M133" s="258" t="s">
        <v>1</v>
      </c>
      <c r="N133" s="259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205</v>
      </c>
      <c r="AT133" s="236" t="s">
        <v>239</v>
      </c>
      <c r="AU133" s="236" t="s">
        <v>84</v>
      </c>
      <c r="AY133" s="16" t="s">
        <v>170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80</v>
      </c>
      <c r="BK133" s="237">
        <f>ROUND(I133*H133,2)</f>
        <v>0</v>
      </c>
      <c r="BL133" s="16" t="s">
        <v>125</v>
      </c>
      <c r="BM133" s="236" t="s">
        <v>2263</v>
      </c>
    </row>
    <row r="134" s="2" customFormat="1" ht="16.5" customHeight="1">
      <c r="A134" s="37"/>
      <c r="B134" s="38"/>
      <c r="C134" s="250" t="s">
        <v>221</v>
      </c>
      <c r="D134" s="250" t="s">
        <v>239</v>
      </c>
      <c r="E134" s="251" t="s">
        <v>2264</v>
      </c>
      <c r="F134" s="252" t="s">
        <v>2265</v>
      </c>
      <c r="G134" s="253" t="s">
        <v>247</v>
      </c>
      <c r="H134" s="254">
        <v>20</v>
      </c>
      <c r="I134" s="255"/>
      <c r="J134" s="256">
        <f>ROUND(I134*H134,2)</f>
        <v>0</v>
      </c>
      <c r="K134" s="252" t="s">
        <v>1</v>
      </c>
      <c r="L134" s="257"/>
      <c r="M134" s="258" t="s">
        <v>1</v>
      </c>
      <c r="N134" s="259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205</v>
      </c>
      <c r="AT134" s="236" t="s">
        <v>239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2266</v>
      </c>
    </row>
    <row r="135" s="2" customFormat="1" ht="16.5" customHeight="1">
      <c r="A135" s="37"/>
      <c r="B135" s="38"/>
      <c r="C135" s="250" t="s">
        <v>227</v>
      </c>
      <c r="D135" s="250" t="s">
        <v>239</v>
      </c>
      <c r="E135" s="251" t="s">
        <v>2267</v>
      </c>
      <c r="F135" s="252" t="s">
        <v>2268</v>
      </c>
      <c r="G135" s="253" t="s">
        <v>247</v>
      </c>
      <c r="H135" s="254">
        <v>30</v>
      </c>
      <c r="I135" s="255"/>
      <c r="J135" s="256">
        <f>ROUND(I135*H135,2)</f>
        <v>0</v>
      </c>
      <c r="K135" s="252" t="s">
        <v>1</v>
      </c>
      <c r="L135" s="257"/>
      <c r="M135" s="258" t="s">
        <v>1</v>
      </c>
      <c r="N135" s="259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205</v>
      </c>
      <c r="AT135" s="236" t="s">
        <v>239</v>
      </c>
      <c r="AU135" s="236" t="s">
        <v>84</v>
      </c>
      <c r="AY135" s="16" t="s">
        <v>170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80</v>
      </c>
      <c r="BK135" s="237">
        <f>ROUND(I135*H135,2)</f>
        <v>0</v>
      </c>
      <c r="BL135" s="16" t="s">
        <v>125</v>
      </c>
      <c r="BM135" s="236" t="s">
        <v>2269</v>
      </c>
    </row>
    <row r="136" s="2" customFormat="1" ht="16.5" customHeight="1">
      <c r="A136" s="37"/>
      <c r="B136" s="38"/>
      <c r="C136" s="250" t="s">
        <v>234</v>
      </c>
      <c r="D136" s="250" t="s">
        <v>239</v>
      </c>
      <c r="E136" s="251" t="s">
        <v>2270</v>
      </c>
      <c r="F136" s="252" t="s">
        <v>2271</v>
      </c>
      <c r="G136" s="253" t="s">
        <v>247</v>
      </c>
      <c r="H136" s="254">
        <v>26</v>
      </c>
      <c r="I136" s="255"/>
      <c r="J136" s="256">
        <f>ROUND(I136*H136,2)</f>
        <v>0</v>
      </c>
      <c r="K136" s="252" t="s">
        <v>1</v>
      </c>
      <c r="L136" s="257"/>
      <c r="M136" s="258" t="s">
        <v>1</v>
      </c>
      <c r="N136" s="259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205</v>
      </c>
      <c r="AT136" s="236" t="s">
        <v>239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2272</v>
      </c>
    </row>
    <row r="137" s="2" customFormat="1" ht="16.5" customHeight="1">
      <c r="A137" s="37"/>
      <c r="B137" s="38"/>
      <c r="C137" s="250" t="s">
        <v>238</v>
      </c>
      <c r="D137" s="250" t="s">
        <v>239</v>
      </c>
      <c r="E137" s="251" t="s">
        <v>2273</v>
      </c>
      <c r="F137" s="252" t="s">
        <v>2274</v>
      </c>
      <c r="G137" s="253" t="s">
        <v>247</v>
      </c>
      <c r="H137" s="254">
        <v>40</v>
      </c>
      <c r="I137" s="255"/>
      <c r="J137" s="256">
        <f>ROUND(I137*H137,2)</f>
        <v>0</v>
      </c>
      <c r="K137" s="252" t="s">
        <v>1</v>
      </c>
      <c r="L137" s="257"/>
      <c r="M137" s="258" t="s">
        <v>1</v>
      </c>
      <c r="N137" s="259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205</v>
      </c>
      <c r="AT137" s="236" t="s">
        <v>239</v>
      </c>
      <c r="AU137" s="236" t="s">
        <v>84</v>
      </c>
      <c r="AY137" s="16" t="s">
        <v>170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125</v>
      </c>
      <c r="BM137" s="236" t="s">
        <v>2275</v>
      </c>
    </row>
    <row r="138" s="2" customFormat="1" ht="24.15" customHeight="1">
      <c r="A138" s="37"/>
      <c r="B138" s="38"/>
      <c r="C138" s="225" t="s">
        <v>8</v>
      </c>
      <c r="D138" s="225" t="s">
        <v>172</v>
      </c>
      <c r="E138" s="226" t="s">
        <v>2276</v>
      </c>
      <c r="F138" s="227" t="s">
        <v>2277</v>
      </c>
      <c r="G138" s="228" t="s">
        <v>247</v>
      </c>
      <c r="H138" s="229">
        <v>4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2278</v>
      </c>
    </row>
    <row r="139" s="2" customFormat="1" ht="21.75" customHeight="1">
      <c r="A139" s="37"/>
      <c r="B139" s="38"/>
      <c r="C139" s="250" t="s">
        <v>252</v>
      </c>
      <c r="D139" s="250" t="s">
        <v>239</v>
      </c>
      <c r="E139" s="251" t="s">
        <v>2279</v>
      </c>
      <c r="F139" s="252" t="s">
        <v>2280</v>
      </c>
      <c r="G139" s="253" t="s">
        <v>247</v>
      </c>
      <c r="H139" s="254">
        <v>4</v>
      </c>
      <c r="I139" s="255"/>
      <c r="J139" s="256">
        <f>ROUND(I139*H139,2)</f>
        <v>0</v>
      </c>
      <c r="K139" s="252" t="s">
        <v>1</v>
      </c>
      <c r="L139" s="257"/>
      <c r="M139" s="258" t="s">
        <v>1</v>
      </c>
      <c r="N139" s="259" t="s">
        <v>41</v>
      </c>
      <c r="O139" s="90"/>
      <c r="P139" s="234">
        <f>O139*H139</f>
        <v>0</v>
      </c>
      <c r="Q139" s="234">
        <v>3.0000000000000001E-05</v>
      </c>
      <c r="R139" s="234">
        <f>Q139*H139</f>
        <v>0.00012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205</v>
      </c>
      <c r="AT139" s="236" t="s">
        <v>239</v>
      </c>
      <c r="AU139" s="236" t="s">
        <v>84</v>
      </c>
      <c r="AY139" s="16" t="s">
        <v>170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125</v>
      </c>
      <c r="BM139" s="236" t="s">
        <v>2281</v>
      </c>
    </row>
    <row r="140" s="2" customFormat="1" ht="24.15" customHeight="1">
      <c r="A140" s="37"/>
      <c r="B140" s="38"/>
      <c r="C140" s="225" t="s">
        <v>257</v>
      </c>
      <c r="D140" s="225" t="s">
        <v>172</v>
      </c>
      <c r="E140" s="226" t="s">
        <v>2282</v>
      </c>
      <c r="F140" s="227" t="s">
        <v>2283</v>
      </c>
      <c r="G140" s="228" t="s">
        <v>195</v>
      </c>
      <c r="H140" s="229">
        <v>2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0.00036000000000000002</v>
      </c>
      <c r="R140" s="234">
        <f>Q140*H140</f>
        <v>0.00072000000000000005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2284</v>
      </c>
    </row>
    <row r="141" s="13" customFormat="1">
      <c r="A141" s="13"/>
      <c r="B141" s="238"/>
      <c r="C141" s="239"/>
      <c r="D141" s="240" t="s">
        <v>178</v>
      </c>
      <c r="E141" s="241" t="s">
        <v>1</v>
      </c>
      <c r="F141" s="242" t="s">
        <v>2285</v>
      </c>
      <c r="G141" s="239"/>
      <c r="H141" s="243">
        <v>2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178</v>
      </c>
      <c r="AU141" s="249" t="s">
        <v>84</v>
      </c>
      <c r="AV141" s="13" t="s">
        <v>84</v>
      </c>
      <c r="AW141" s="13" t="s">
        <v>33</v>
      </c>
      <c r="AX141" s="13" t="s">
        <v>76</v>
      </c>
      <c r="AY141" s="249" t="s">
        <v>170</v>
      </c>
    </row>
    <row r="142" s="2" customFormat="1" ht="21.75" customHeight="1">
      <c r="A142" s="37"/>
      <c r="B142" s="38"/>
      <c r="C142" s="225" t="s">
        <v>262</v>
      </c>
      <c r="D142" s="225" t="s">
        <v>172</v>
      </c>
      <c r="E142" s="226" t="s">
        <v>2286</v>
      </c>
      <c r="F142" s="227" t="s">
        <v>2287</v>
      </c>
      <c r="G142" s="228" t="s">
        <v>195</v>
      </c>
      <c r="H142" s="229">
        <v>100</v>
      </c>
      <c r="I142" s="230"/>
      <c r="J142" s="231">
        <f>ROUND(I142*H142,2)</f>
        <v>0</v>
      </c>
      <c r="K142" s="227" t="s">
        <v>176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125</v>
      </c>
      <c r="AT142" s="236" t="s">
        <v>172</v>
      </c>
      <c r="AU142" s="236" t="s">
        <v>84</v>
      </c>
      <c r="AY142" s="16" t="s">
        <v>170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125</v>
      </c>
      <c r="BM142" s="236" t="s">
        <v>2288</v>
      </c>
    </row>
    <row r="143" s="2" customFormat="1" ht="16.5" customHeight="1">
      <c r="A143" s="37"/>
      <c r="B143" s="38"/>
      <c r="C143" s="250" t="s">
        <v>266</v>
      </c>
      <c r="D143" s="250" t="s">
        <v>239</v>
      </c>
      <c r="E143" s="251" t="s">
        <v>2289</v>
      </c>
      <c r="F143" s="252" t="s">
        <v>2290</v>
      </c>
      <c r="G143" s="253" t="s">
        <v>195</v>
      </c>
      <c r="H143" s="254">
        <v>115</v>
      </c>
      <c r="I143" s="255"/>
      <c r="J143" s="256">
        <f>ROUND(I143*H143,2)</f>
        <v>0</v>
      </c>
      <c r="K143" s="252" t="s">
        <v>176</v>
      </c>
      <c r="L143" s="257"/>
      <c r="M143" s="258" t="s">
        <v>1</v>
      </c>
      <c r="N143" s="259" t="s">
        <v>41</v>
      </c>
      <c r="O143" s="90"/>
      <c r="P143" s="234">
        <f>O143*H143</f>
        <v>0</v>
      </c>
      <c r="Q143" s="234">
        <v>0.00034000000000000002</v>
      </c>
      <c r="R143" s="234">
        <f>Q143*H143</f>
        <v>0.039100000000000003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205</v>
      </c>
      <c r="AT143" s="236" t="s">
        <v>239</v>
      </c>
      <c r="AU143" s="236" t="s">
        <v>84</v>
      </c>
      <c r="AY143" s="16" t="s">
        <v>170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125</v>
      </c>
      <c r="BM143" s="236" t="s">
        <v>2291</v>
      </c>
    </row>
    <row r="144" s="13" customFormat="1">
      <c r="A144" s="13"/>
      <c r="B144" s="238"/>
      <c r="C144" s="239"/>
      <c r="D144" s="240" t="s">
        <v>178</v>
      </c>
      <c r="E144" s="239"/>
      <c r="F144" s="242" t="s">
        <v>2292</v>
      </c>
      <c r="G144" s="239"/>
      <c r="H144" s="243">
        <v>115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84</v>
      </c>
      <c r="AV144" s="13" t="s">
        <v>84</v>
      </c>
      <c r="AW144" s="13" t="s">
        <v>4</v>
      </c>
      <c r="AX144" s="13" t="s">
        <v>80</v>
      </c>
      <c r="AY144" s="249" t="s">
        <v>170</v>
      </c>
    </row>
    <row r="145" s="2" customFormat="1" ht="24.15" customHeight="1">
      <c r="A145" s="37"/>
      <c r="B145" s="38"/>
      <c r="C145" s="225" t="s">
        <v>271</v>
      </c>
      <c r="D145" s="225" t="s">
        <v>172</v>
      </c>
      <c r="E145" s="226" t="s">
        <v>1780</v>
      </c>
      <c r="F145" s="227" t="s">
        <v>1781</v>
      </c>
      <c r="G145" s="228" t="s">
        <v>195</v>
      </c>
      <c r="H145" s="229">
        <v>100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2293</v>
      </c>
    </row>
    <row r="146" s="2" customFormat="1" ht="16.5" customHeight="1">
      <c r="A146" s="37"/>
      <c r="B146" s="38"/>
      <c r="C146" s="250" t="s">
        <v>7</v>
      </c>
      <c r="D146" s="250" t="s">
        <v>239</v>
      </c>
      <c r="E146" s="251" t="s">
        <v>1783</v>
      </c>
      <c r="F146" s="252" t="s">
        <v>1784</v>
      </c>
      <c r="G146" s="253" t="s">
        <v>175</v>
      </c>
      <c r="H146" s="254">
        <v>10.300000000000001</v>
      </c>
      <c r="I146" s="255"/>
      <c r="J146" s="256">
        <f>ROUND(I146*H146,2)</f>
        <v>0</v>
      </c>
      <c r="K146" s="252" t="s">
        <v>176</v>
      </c>
      <c r="L146" s="257"/>
      <c r="M146" s="258" t="s">
        <v>1</v>
      </c>
      <c r="N146" s="259" t="s">
        <v>41</v>
      </c>
      <c r="O146" s="90"/>
      <c r="P146" s="234">
        <f>O146*H146</f>
        <v>0</v>
      </c>
      <c r="Q146" s="234">
        <v>0.20000000000000001</v>
      </c>
      <c r="R146" s="234">
        <f>Q146*H146</f>
        <v>2.0600000000000001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205</v>
      </c>
      <c r="AT146" s="236" t="s">
        <v>239</v>
      </c>
      <c r="AU146" s="236" t="s">
        <v>84</v>
      </c>
      <c r="AY146" s="16" t="s">
        <v>170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125</v>
      </c>
      <c r="BM146" s="236" t="s">
        <v>2294</v>
      </c>
    </row>
    <row r="147" s="13" customFormat="1">
      <c r="A147" s="13"/>
      <c r="B147" s="238"/>
      <c r="C147" s="239"/>
      <c r="D147" s="240" t="s">
        <v>178</v>
      </c>
      <c r="E147" s="239"/>
      <c r="F147" s="242" t="s">
        <v>2295</v>
      </c>
      <c r="G147" s="239"/>
      <c r="H147" s="243">
        <v>10.300000000000001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178</v>
      </c>
      <c r="AU147" s="249" t="s">
        <v>84</v>
      </c>
      <c r="AV147" s="13" t="s">
        <v>84</v>
      </c>
      <c r="AW147" s="13" t="s">
        <v>4</v>
      </c>
      <c r="AX147" s="13" t="s">
        <v>80</v>
      </c>
      <c r="AY147" s="249" t="s">
        <v>170</v>
      </c>
    </row>
    <row r="148" s="2" customFormat="1" ht="16.5" customHeight="1">
      <c r="A148" s="37"/>
      <c r="B148" s="38"/>
      <c r="C148" s="225" t="s">
        <v>282</v>
      </c>
      <c r="D148" s="225" t="s">
        <v>172</v>
      </c>
      <c r="E148" s="226" t="s">
        <v>2296</v>
      </c>
      <c r="F148" s="227" t="s">
        <v>2297</v>
      </c>
      <c r="G148" s="228" t="s">
        <v>175</v>
      </c>
      <c r="H148" s="229">
        <v>1.2</v>
      </c>
      <c r="I148" s="230"/>
      <c r="J148" s="231">
        <f>ROUND(I148*H148,2)</f>
        <v>0</v>
      </c>
      <c r="K148" s="227" t="s">
        <v>176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125</v>
      </c>
      <c r="AT148" s="236" t="s">
        <v>172</v>
      </c>
      <c r="AU148" s="236" t="s">
        <v>84</v>
      </c>
      <c r="AY148" s="16" t="s">
        <v>170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125</v>
      </c>
      <c r="BM148" s="236" t="s">
        <v>2298</v>
      </c>
    </row>
    <row r="149" s="13" customFormat="1">
      <c r="A149" s="13"/>
      <c r="B149" s="238"/>
      <c r="C149" s="239"/>
      <c r="D149" s="240" t="s">
        <v>178</v>
      </c>
      <c r="E149" s="241" t="s">
        <v>1</v>
      </c>
      <c r="F149" s="242" t="s">
        <v>2299</v>
      </c>
      <c r="G149" s="239"/>
      <c r="H149" s="243">
        <v>1</v>
      </c>
      <c r="I149" s="244"/>
      <c r="J149" s="239"/>
      <c r="K149" s="239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178</v>
      </c>
      <c r="AU149" s="249" t="s">
        <v>84</v>
      </c>
      <c r="AV149" s="13" t="s">
        <v>84</v>
      </c>
      <c r="AW149" s="13" t="s">
        <v>33</v>
      </c>
      <c r="AX149" s="13" t="s">
        <v>76</v>
      </c>
      <c r="AY149" s="249" t="s">
        <v>170</v>
      </c>
    </row>
    <row r="150" s="13" customFormat="1">
      <c r="A150" s="13"/>
      <c r="B150" s="238"/>
      <c r="C150" s="239"/>
      <c r="D150" s="240" t="s">
        <v>178</v>
      </c>
      <c r="E150" s="241" t="s">
        <v>1</v>
      </c>
      <c r="F150" s="242" t="s">
        <v>2300</v>
      </c>
      <c r="G150" s="239"/>
      <c r="H150" s="243">
        <v>0.20000000000000001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33</v>
      </c>
      <c r="AX150" s="13" t="s">
        <v>76</v>
      </c>
      <c r="AY150" s="249" t="s">
        <v>170</v>
      </c>
    </row>
    <row r="151" s="12" customFormat="1" ht="22.8" customHeight="1">
      <c r="A151" s="12"/>
      <c r="B151" s="209"/>
      <c r="C151" s="210"/>
      <c r="D151" s="211" t="s">
        <v>75</v>
      </c>
      <c r="E151" s="223" t="s">
        <v>513</v>
      </c>
      <c r="F151" s="223" t="s">
        <v>514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P152</f>
        <v>0</v>
      </c>
      <c r="Q151" s="217"/>
      <c r="R151" s="218">
        <f>R152</f>
        <v>0</v>
      </c>
      <c r="S151" s="217"/>
      <c r="T151" s="219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80</v>
      </c>
      <c r="AT151" s="221" t="s">
        <v>75</v>
      </c>
      <c r="AU151" s="221" t="s">
        <v>80</v>
      </c>
      <c r="AY151" s="220" t="s">
        <v>170</v>
      </c>
      <c r="BK151" s="222">
        <f>BK152</f>
        <v>0</v>
      </c>
    </row>
    <row r="152" s="2" customFormat="1" ht="24.15" customHeight="1">
      <c r="A152" s="37"/>
      <c r="B152" s="38"/>
      <c r="C152" s="225" t="s">
        <v>286</v>
      </c>
      <c r="D152" s="225" t="s">
        <v>172</v>
      </c>
      <c r="E152" s="226" t="s">
        <v>2301</v>
      </c>
      <c r="F152" s="227" t="s">
        <v>2302</v>
      </c>
      <c r="G152" s="228" t="s">
        <v>224</v>
      </c>
      <c r="H152" s="229">
        <v>0.59999999999999998</v>
      </c>
      <c r="I152" s="230"/>
      <c r="J152" s="231">
        <f>ROUND(I152*H152,2)</f>
        <v>0</v>
      </c>
      <c r="K152" s="227" t="s">
        <v>176</v>
      </c>
      <c r="L152" s="43"/>
      <c r="M152" s="264" t="s">
        <v>1</v>
      </c>
      <c r="N152" s="265" t="s">
        <v>41</v>
      </c>
      <c r="O152" s="266"/>
      <c r="P152" s="267">
        <f>O152*H152</f>
        <v>0</v>
      </c>
      <c r="Q152" s="267">
        <v>0</v>
      </c>
      <c r="R152" s="267">
        <f>Q152*H152</f>
        <v>0</v>
      </c>
      <c r="S152" s="267">
        <v>0</v>
      </c>
      <c r="T152" s="26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125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125</v>
      </c>
      <c r="BM152" s="236" t="s">
        <v>2303</v>
      </c>
    </row>
    <row r="153" s="2" customFormat="1" ht="6.96" customHeight="1">
      <c r="A153" s="37"/>
      <c r="B153" s="65"/>
      <c r="C153" s="66"/>
      <c r="D153" s="66"/>
      <c r="E153" s="66"/>
      <c r="F153" s="66"/>
      <c r="G153" s="66"/>
      <c r="H153" s="66"/>
      <c r="I153" s="66"/>
      <c r="J153" s="66"/>
      <c r="K153" s="66"/>
      <c r="L153" s="43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sheetProtection sheet="1" autoFilter="0" formatColumns="0" formatRows="0" objects="1" scenarios="1" spinCount="100000" saltValue="aFDS/KkBJqd8MewOLKgseqBT9YtkO+Axv+3NKfLDFYFGZXU+FxAeizCYSpf4jWhE/5zQ8D1RmrRwLknfLPjpGg==" hashValue="UYydcAiFXrGCMu8DwoB3Tkn9l073iC/P85vOcWK/ABHNT8XhVGIYbxcrGQgY5S8U8QLth5TP46i2Hz3F4skatw==" algorithmName="SHA-512" password="CC35"/>
  <autoFilter ref="C118:K15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133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2" customFormat="1" ht="12" customHeight="1">
      <c r="A8" s="37"/>
      <c r="B8" s="43"/>
      <c r="C8" s="37"/>
      <c r="D8" s="149" t="s">
        <v>135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51" t="s">
        <v>2304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49" t="s">
        <v>18</v>
      </c>
      <c r="E11" s="37"/>
      <c r="F11" s="140" t="s">
        <v>1</v>
      </c>
      <c r="G11" s="37"/>
      <c r="H11" s="37"/>
      <c r="I11" s="149" t="s">
        <v>19</v>
      </c>
      <c r="J11" s="140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49" t="s">
        <v>20</v>
      </c>
      <c r="E12" s="37"/>
      <c r="F12" s="140" t="s">
        <v>21</v>
      </c>
      <c r="G12" s="37"/>
      <c r="H12" s="37"/>
      <c r="I12" s="149" t="s">
        <v>22</v>
      </c>
      <c r="J12" s="152" t="str">
        <f>'Rekapitulace stavby'!AN8</f>
        <v>16. 4. 2023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24</v>
      </c>
      <c r="E14" s="37"/>
      <c r="F14" s="37"/>
      <c r="G14" s="37"/>
      <c r="H14" s="37"/>
      <c r="I14" s="149" t="s">
        <v>25</v>
      </c>
      <c r="J14" s="140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40" t="str">
        <f>IF('Rekapitulace stavby'!E11="","",'Rekapitulace stavby'!E11)</f>
        <v xml:space="preserve"> </v>
      </c>
      <c r="F15" s="37"/>
      <c r="G15" s="37"/>
      <c r="H15" s="37"/>
      <c r="I15" s="149" t="s">
        <v>26</v>
      </c>
      <c r="J15" s="140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49" t="s">
        <v>27</v>
      </c>
      <c r="E17" s="37"/>
      <c r="F17" s="37"/>
      <c r="G17" s="37"/>
      <c r="H17" s="37"/>
      <c r="I17" s="14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0"/>
      <c r="G18" s="140"/>
      <c r="H18" s="140"/>
      <c r="I18" s="14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49" t="s">
        <v>29</v>
      </c>
      <c r="E20" s="37"/>
      <c r="F20" s="37"/>
      <c r="G20" s="37"/>
      <c r="H20" s="37"/>
      <c r="I20" s="149" t="s">
        <v>25</v>
      </c>
      <c r="J20" s="140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40" t="s">
        <v>30</v>
      </c>
      <c r="F21" s="37"/>
      <c r="G21" s="37"/>
      <c r="H21" s="37"/>
      <c r="I21" s="149" t="s">
        <v>26</v>
      </c>
      <c r="J21" s="140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49" t="s">
        <v>31</v>
      </c>
      <c r="E23" s="37"/>
      <c r="F23" s="37"/>
      <c r="G23" s="37"/>
      <c r="H23" s="37"/>
      <c r="I23" s="149" t="s">
        <v>25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40" t="s">
        <v>32</v>
      </c>
      <c r="F24" s="37"/>
      <c r="G24" s="37"/>
      <c r="H24" s="37"/>
      <c r="I24" s="149" t="s">
        <v>26</v>
      </c>
      <c r="J24" s="140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4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53"/>
      <c r="B27" s="154"/>
      <c r="C27" s="153"/>
      <c r="D27" s="153"/>
      <c r="E27" s="155" t="s">
        <v>1</v>
      </c>
      <c r="F27" s="155"/>
      <c r="G27" s="155"/>
      <c r="H27" s="155"/>
      <c r="I27" s="153"/>
      <c r="J27" s="153"/>
      <c r="K27" s="153"/>
      <c r="L27" s="156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57"/>
      <c r="E29" s="157"/>
      <c r="F29" s="157"/>
      <c r="G29" s="157"/>
      <c r="H29" s="157"/>
      <c r="I29" s="157"/>
      <c r="J29" s="157"/>
      <c r="K29" s="15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58" t="s">
        <v>36</v>
      </c>
      <c r="E30" s="37"/>
      <c r="F30" s="37"/>
      <c r="G30" s="37"/>
      <c r="H30" s="37"/>
      <c r="I30" s="37"/>
      <c r="J30" s="159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60" t="s">
        <v>38</v>
      </c>
      <c r="G32" s="37"/>
      <c r="H32" s="37"/>
      <c r="I32" s="160" t="s">
        <v>37</v>
      </c>
      <c r="J32" s="160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61" t="s">
        <v>40</v>
      </c>
      <c r="E33" s="149" t="s">
        <v>41</v>
      </c>
      <c r="F33" s="162">
        <f>ROUND((SUM(BE121:BE138)),  2)</f>
        <v>0</v>
      </c>
      <c r="G33" s="37"/>
      <c r="H33" s="37"/>
      <c r="I33" s="163">
        <v>0.20999999999999999</v>
      </c>
      <c r="J33" s="162">
        <f>ROUND(((SUM(BE121:BE138))*I33),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49" t="s">
        <v>42</v>
      </c>
      <c r="F34" s="162">
        <f>ROUND((SUM(BF121:BF138)),  2)</f>
        <v>0</v>
      </c>
      <c r="G34" s="37"/>
      <c r="H34" s="37"/>
      <c r="I34" s="163">
        <v>0.14999999999999999</v>
      </c>
      <c r="J34" s="162">
        <f>ROUND(((SUM(BF121:BF138))*I34),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9" t="s">
        <v>43</v>
      </c>
      <c r="F35" s="162">
        <f>ROUND((SUM(BG121:BG138)),  2)</f>
        <v>0</v>
      </c>
      <c r="G35" s="37"/>
      <c r="H35" s="37"/>
      <c r="I35" s="163">
        <v>0.20999999999999999</v>
      </c>
      <c r="J35" s="162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44</v>
      </c>
      <c r="F36" s="162">
        <f>ROUND((SUM(BH121:BH138)),  2)</f>
        <v>0</v>
      </c>
      <c r="G36" s="37"/>
      <c r="H36" s="37"/>
      <c r="I36" s="163">
        <v>0.14999999999999999</v>
      </c>
      <c r="J36" s="162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45</v>
      </c>
      <c r="F37" s="162">
        <f>ROUND((SUM(BI121:BI138)),  2)</f>
        <v>0</v>
      </c>
      <c r="G37" s="37"/>
      <c r="H37" s="37"/>
      <c r="I37" s="163">
        <v>0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64"/>
      <c r="D39" s="165" t="s">
        <v>46</v>
      </c>
      <c r="E39" s="166"/>
      <c r="F39" s="166"/>
      <c r="G39" s="167" t="s">
        <v>47</v>
      </c>
      <c r="H39" s="168" t="s">
        <v>48</v>
      </c>
      <c r="I39" s="166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135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6 -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16. 4. 2023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Atelier Stöeckl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Zdeněk Pospíšil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140</v>
      </c>
      <c r="D94" s="184"/>
      <c r="E94" s="184"/>
      <c r="F94" s="184"/>
      <c r="G94" s="184"/>
      <c r="H94" s="184"/>
      <c r="I94" s="184"/>
      <c r="J94" s="185" t="s">
        <v>141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6" t="s">
        <v>142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143</v>
      </c>
    </row>
    <row r="97" s="9" customFormat="1" ht="24.96" customHeight="1">
      <c r="A97" s="9"/>
      <c r="B97" s="187"/>
      <c r="C97" s="188"/>
      <c r="D97" s="189" t="s">
        <v>153</v>
      </c>
      <c r="E97" s="190"/>
      <c r="F97" s="190"/>
      <c r="G97" s="190"/>
      <c r="H97" s="190"/>
      <c r="I97" s="190"/>
      <c r="J97" s="191">
        <f>J122</f>
        <v>0</v>
      </c>
      <c r="K97" s="188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32"/>
      <c r="D98" s="194" t="s">
        <v>2305</v>
      </c>
      <c r="E98" s="195"/>
      <c r="F98" s="195"/>
      <c r="G98" s="195"/>
      <c r="H98" s="195"/>
      <c r="I98" s="195"/>
      <c r="J98" s="196">
        <f>J123</f>
        <v>0</v>
      </c>
      <c r="K98" s="132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32"/>
      <c r="D99" s="194" t="s">
        <v>2306</v>
      </c>
      <c r="E99" s="195"/>
      <c r="F99" s="195"/>
      <c r="G99" s="195"/>
      <c r="H99" s="195"/>
      <c r="I99" s="195"/>
      <c r="J99" s="196">
        <f>J127</f>
        <v>0</v>
      </c>
      <c r="K99" s="132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32"/>
      <c r="D100" s="194" t="s">
        <v>2307</v>
      </c>
      <c r="E100" s="195"/>
      <c r="F100" s="195"/>
      <c r="G100" s="195"/>
      <c r="H100" s="195"/>
      <c r="I100" s="195"/>
      <c r="J100" s="196">
        <f>J134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2308</v>
      </c>
      <c r="E101" s="195"/>
      <c r="F101" s="195"/>
      <c r="G101" s="195"/>
      <c r="H101" s="195"/>
      <c r="I101" s="195"/>
      <c r="J101" s="196">
        <f>J136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155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hazlov - obnovení a nové využití areálu zámku - etapa I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135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6 - VRN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16. 4. 2023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>Atelier Stöeckl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>Zdeněk Pospíšil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98"/>
      <c r="B120" s="199"/>
      <c r="C120" s="200" t="s">
        <v>156</v>
      </c>
      <c r="D120" s="201" t="s">
        <v>61</v>
      </c>
      <c r="E120" s="201" t="s">
        <v>57</v>
      </c>
      <c r="F120" s="201" t="s">
        <v>58</v>
      </c>
      <c r="G120" s="201" t="s">
        <v>157</v>
      </c>
      <c r="H120" s="201" t="s">
        <v>158</v>
      </c>
      <c r="I120" s="201" t="s">
        <v>159</v>
      </c>
      <c r="J120" s="201" t="s">
        <v>141</v>
      </c>
      <c r="K120" s="202" t="s">
        <v>160</v>
      </c>
      <c r="L120" s="203"/>
      <c r="M120" s="99" t="s">
        <v>1</v>
      </c>
      <c r="N120" s="100" t="s">
        <v>40</v>
      </c>
      <c r="O120" s="100" t="s">
        <v>161</v>
      </c>
      <c r="P120" s="100" t="s">
        <v>162</v>
      </c>
      <c r="Q120" s="100" t="s">
        <v>163</v>
      </c>
      <c r="R120" s="100" t="s">
        <v>164</v>
      </c>
      <c r="S120" s="100" t="s">
        <v>165</v>
      </c>
      <c r="T120" s="101" t="s">
        <v>166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7"/>
      <c r="B121" s="38"/>
      <c r="C121" s="106" t="s">
        <v>167</v>
      </c>
      <c r="D121" s="39"/>
      <c r="E121" s="39"/>
      <c r="F121" s="39"/>
      <c r="G121" s="39"/>
      <c r="H121" s="39"/>
      <c r="I121" s="39"/>
      <c r="J121" s="204">
        <f>BK121</f>
        <v>0</v>
      </c>
      <c r="K121" s="39"/>
      <c r="L121" s="43"/>
      <c r="M121" s="102"/>
      <c r="N121" s="205"/>
      <c r="O121" s="103"/>
      <c r="P121" s="206">
        <f>P122</f>
        <v>0</v>
      </c>
      <c r="Q121" s="103"/>
      <c r="R121" s="206">
        <f>R122</f>
        <v>0</v>
      </c>
      <c r="S121" s="103"/>
      <c r="T121" s="207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75</v>
      </c>
      <c r="AU121" s="16" t="s">
        <v>143</v>
      </c>
      <c r="BK121" s="208">
        <f>BK122</f>
        <v>0</v>
      </c>
    </row>
    <row r="122" s="12" customFormat="1" ht="25.92" customHeight="1">
      <c r="A122" s="12"/>
      <c r="B122" s="209"/>
      <c r="C122" s="210"/>
      <c r="D122" s="211" t="s">
        <v>75</v>
      </c>
      <c r="E122" s="212" t="s">
        <v>132</v>
      </c>
      <c r="F122" s="212" t="s">
        <v>536</v>
      </c>
      <c r="G122" s="210"/>
      <c r="H122" s="210"/>
      <c r="I122" s="213"/>
      <c r="J122" s="214">
        <f>BK122</f>
        <v>0</v>
      </c>
      <c r="K122" s="210"/>
      <c r="L122" s="215"/>
      <c r="M122" s="216"/>
      <c r="N122" s="217"/>
      <c r="O122" s="217"/>
      <c r="P122" s="218">
        <f>P123+P127+P134+P136</f>
        <v>0</v>
      </c>
      <c r="Q122" s="217"/>
      <c r="R122" s="218">
        <f>R123+R127+R134+R136</f>
        <v>0</v>
      </c>
      <c r="S122" s="217"/>
      <c r="T122" s="219">
        <f>T123+T127+T134+T136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0" t="s">
        <v>128</v>
      </c>
      <c r="AT122" s="221" t="s">
        <v>75</v>
      </c>
      <c r="AU122" s="221" t="s">
        <v>76</v>
      </c>
      <c r="AY122" s="220" t="s">
        <v>170</v>
      </c>
      <c r="BK122" s="222">
        <f>BK123+BK127+BK134+BK136</f>
        <v>0</v>
      </c>
    </row>
    <row r="123" s="12" customFormat="1" ht="22.8" customHeight="1">
      <c r="A123" s="12"/>
      <c r="B123" s="209"/>
      <c r="C123" s="210"/>
      <c r="D123" s="211" t="s">
        <v>75</v>
      </c>
      <c r="E123" s="223" t="s">
        <v>2309</v>
      </c>
      <c r="F123" s="223" t="s">
        <v>2310</v>
      </c>
      <c r="G123" s="210"/>
      <c r="H123" s="210"/>
      <c r="I123" s="213"/>
      <c r="J123" s="224">
        <f>BK123</f>
        <v>0</v>
      </c>
      <c r="K123" s="210"/>
      <c r="L123" s="215"/>
      <c r="M123" s="216"/>
      <c r="N123" s="217"/>
      <c r="O123" s="217"/>
      <c r="P123" s="218">
        <f>SUM(P124:P126)</f>
        <v>0</v>
      </c>
      <c r="Q123" s="217"/>
      <c r="R123" s="218">
        <f>SUM(R124:R126)</f>
        <v>0</v>
      </c>
      <c r="S123" s="217"/>
      <c r="T123" s="219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0" t="s">
        <v>128</v>
      </c>
      <c r="AT123" s="221" t="s">
        <v>75</v>
      </c>
      <c r="AU123" s="221" t="s">
        <v>80</v>
      </c>
      <c r="AY123" s="220" t="s">
        <v>170</v>
      </c>
      <c r="BK123" s="222">
        <f>SUM(BK124:BK126)</f>
        <v>0</v>
      </c>
    </row>
    <row r="124" s="2" customFormat="1" ht="16.5" customHeight="1">
      <c r="A124" s="37"/>
      <c r="B124" s="38"/>
      <c r="C124" s="225" t="s">
        <v>80</v>
      </c>
      <c r="D124" s="225" t="s">
        <v>172</v>
      </c>
      <c r="E124" s="226" t="s">
        <v>2311</v>
      </c>
      <c r="F124" s="227" t="s">
        <v>2312</v>
      </c>
      <c r="G124" s="228" t="s">
        <v>542</v>
      </c>
      <c r="H124" s="229">
        <v>1</v>
      </c>
      <c r="I124" s="230"/>
      <c r="J124" s="231">
        <f>ROUND(I124*H124,2)</f>
        <v>0</v>
      </c>
      <c r="K124" s="227" t="s">
        <v>1</v>
      </c>
      <c r="L124" s="43"/>
      <c r="M124" s="232" t="s">
        <v>1</v>
      </c>
      <c r="N124" s="233" t="s">
        <v>41</v>
      </c>
      <c r="O124" s="90"/>
      <c r="P124" s="234">
        <f>O124*H124</f>
        <v>0</v>
      </c>
      <c r="Q124" s="234">
        <v>0</v>
      </c>
      <c r="R124" s="234">
        <f>Q124*H124</f>
        <v>0</v>
      </c>
      <c r="S124" s="234">
        <v>0</v>
      </c>
      <c r="T124" s="23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6" t="s">
        <v>543</v>
      </c>
      <c r="AT124" s="236" t="s">
        <v>172</v>
      </c>
      <c r="AU124" s="236" t="s">
        <v>84</v>
      </c>
      <c r="AY124" s="16" t="s">
        <v>170</v>
      </c>
      <c r="BE124" s="237">
        <f>IF(N124="základní",J124,0)</f>
        <v>0</v>
      </c>
      <c r="BF124" s="237">
        <f>IF(N124="snížená",J124,0)</f>
        <v>0</v>
      </c>
      <c r="BG124" s="237">
        <f>IF(N124="zákl. přenesená",J124,0)</f>
        <v>0</v>
      </c>
      <c r="BH124" s="237">
        <f>IF(N124="sníž. přenesená",J124,0)</f>
        <v>0</v>
      </c>
      <c r="BI124" s="237">
        <f>IF(N124="nulová",J124,0)</f>
        <v>0</v>
      </c>
      <c r="BJ124" s="16" t="s">
        <v>80</v>
      </c>
      <c r="BK124" s="237">
        <f>ROUND(I124*H124,2)</f>
        <v>0</v>
      </c>
      <c r="BL124" s="16" t="s">
        <v>543</v>
      </c>
      <c r="BM124" s="236" t="s">
        <v>2313</v>
      </c>
    </row>
    <row r="125" s="2" customFormat="1" ht="24.15" customHeight="1">
      <c r="A125" s="37"/>
      <c r="B125" s="38"/>
      <c r="C125" s="225" t="s">
        <v>84</v>
      </c>
      <c r="D125" s="225" t="s">
        <v>172</v>
      </c>
      <c r="E125" s="226" t="s">
        <v>2314</v>
      </c>
      <c r="F125" s="227" t="s">
        <v>2315</v>
      </c>
      <c r="G125" s="228" t="s">
        <v>542</v>
      </c>
      <c r="H125" s="229">
        <v>1</v>
      </c>
      <c r="I125" s="230"/>
      <c r="J125" s="231">
        <f>ROUND(I125*H125,2)</f>
        <v>0</v>
      </c>
      <c r="K125" s="227" t="s">
        <v>1</v>
      </c>
      <c r="L125" s="43"/>
      <c r="M125" s="232" t="s">
        <v>1</v>
      </c>
      <c r="N125" s="233" t="s">
        <v>41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543</v>
      </c>
      <c r="AT125" s="236" t="s">
        <v>172</v>
      </c>
      <c r="AU125" s="236" t="s">
        <v>84</v>
      </c>
      <c r="AY125" s="16" t="s">
        <v>170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80</v>
      </c>
      <c r="BK125" s="237">
        <f>ROUND(I125*H125,2)</f>
        <v>0</v>
      </c>
      <c r="BL125" s="16" t="s">
        <v>543</v>
      </c>
      <c r="BM125" s="236" t="s">
        <v>2316</v>
      </c>
    </row>
    <row r="126" s="2" customFormat="1" ht="16.5" customHeight="1">
      <c r="A126" s="37"/>
      <c r="B126" s="38"/>
      <c r="C126" s="225" t="s">
        <v>116</v>
      </c>
      <c r="D126" s="225" t="s">
        <v>172</v>
      </c>
      <c r="E126" s="226" t="s">
        <v>2317</v>
      </c>
      <c r="F126" s="227" t="s">
        <v>2318</v>
      </c>
      <c r="G126" s="228" t="s">
        <v>542</v>
      </c>
      <c r="H126" s="229">
        <v>3</v>
      </c>
      <c r="I126" s="230"/>
      <c r="J126" s="231">
        <f>ROUND(I126*H126,2)</f>
        <v>0</v>
      </c>
      <c r="K126" s="227" t="s">
        <v>1</v>
      </c>
      <c r="L126" s="43"/>
      <c r="M126" s="232" t="s">
        <v>1</v>
      </c>
      <c r="N126" s="233" t="s">
        <v>41</v>
      </c>
      <c r="O126" s="90"/>
      <c r="P126" s="234">
        <f>O126*H126</f>
        <v>0</v>
      </c>
      <c r="Q126" s="234">
        <v>0</v>
      </c>
      <c r="R126" s="234">
        <f>Q126*H126</f>
        <v>0</v>
      </c>
      <c r="S126" s="234">
        <v>0</v>
      </c>
      <c r="T126" s="235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6" t="s">
        <v>543</v>
      </c>
      <c r="AT126" s="236" t="s">
        <v>172</v>
      </c>
      <c r="AU126" s="236" t="s">
        <v>84</v>
      </c>
      <c r="AY126" s="16" t="s">
        <v>170</v>
      </c>
      <c r="BE126" s="237">
        <f>IF(N126="základní",J126,0)</f>
        <v>0</v>
      </c>
      <c r="BF126" s="237">
        <f>IF(N126="snížená",J126,0)</f>
        <v>0</v>
      </c>
      <c r="BG126" s="237">
        <f>IF(N126="zákl. přenesená",J126,0)</f>
        <v>0</v>
      </c>
      <c r="BH126" s="237">
        <f>IF(N126="sníž. přenesená",J126,0)</f>
        <v>0</v>
      </c>
      <c r="BI126" s="237">
        <f>IF(N126="nulová",J126,0)</f>
        <v>0</v>
      </c>
      <c r="BJ126" s="16" t="s">
        <v>80</v>
      </c>
      <c r="BK126" s="237">
        <f>ROUND(I126*H126,2)</f>
        <v>0</v>
      </c>
      <c r="BL126" s="16" t="s">
        <v>543</v>
      </c>
      <c r="BM126" s="236" t="s">
        <v>2319</v>
      </c>
    </row>
    <row r="127" s="12" customFormat="1" ht="22.8" customHeight="1">
      <c r="A127" s="12"/>
      <c r="B127" s="209"/>
      <c r="C127" s="210"/>
      <c r="D127" s="211" t="s">
        <v>75</v>
      </c>
      <c r="E127" s="223" t="s">
        <v>2320</v>
      </c>
      <c r="F127" s="223" t="s">
        <v>2321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SUM(P128:P133)</f>
        <v>0</v>
      </c>
      <c r="Q127" s="217"/>
      <c r="R127" s="218">
        <f>SUM(R128:R133)</f>
        <v>0</v>
      </c>
      <c r="S127" s="217"/>
      <c r="T127" s="219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128</v>
      </c>
      <c r="AT127" s="221" t="s">
        <v>75</v>
      </c>
      <c r="AU127" s="221" t="s">
        <v>80</v>
      </c>
      <c r="AY127" s="220" t="s">
        <v>170</v>
      </c>
      <c r="BK127" s="222">
        <f>SUM(BK128:BK133)</f>
        <v>0</v>
      </c>
    </row>
    <row r="128" s="2" customFormat="1" ht="16.5" customHeight="1">
      <c r="A128" s="37"/>
      <c r="B128" s="38"/>
      <c r="C128" s="225" t="s">
        <v>125</v>
      </c>
      <c r="D128" s="225" t="s">
        <v>172</v>
      </c>
      <c r="E128" s="226" t="s">
        <v>2322</v>
      </c>
      <c r="F128" s="227" t="s">
        <v>2323</v>
      </c>
      <c r="G128" s="228" t="s">
        <v>247</v>
      </c>
      <c r="H128" s="229">
        <v>1</v>
      </c>
      <c r="I128" s="230"/>
      <c r="J128" s="231">
        <f>ROUND(I128*H128,2)</f>
        <v>0</v>
      </c>
      <c r="K128" s="227" t="s">
        <v>1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543</v>
      </c>
      <c r="AT128" s="236" t="s">
        <v>172</v>
      </c>
      <c r="AU128" s="236" t="s">
        <v>84</v>
      </c>
      <c r="AY128" s="16" t="s">
        <v>170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80</v>
      </c>
      <c r="BK128" s="237">
        <f>ROUND(I128*H128,2)</f>
        <v>0</v>
      </c>
      <c r="BL128" s="16" t="s">
        <v>543</v>
      </c>
      <c r="BM128" s="236" t="s">
        <v>2324</v>
      </c>
    </row>
    <row r="129" s="2" customFormat="1" ht="16.5" customHeight="1">
      <c r="A129" s="37"/>
      <c r="B129" s="38"/>
      <c r="C129" s="225" t="s">
        <v>128</v>
      </c>
      <c r="D129" s="225" t="s">
        <v>172</v>
      </c>
      <c r="E129" s="226" t="s">
        <v>2325</v>
      </c>
      <c r="F129" s="227" t="s">
        <v>2326</v>
      </c>
      <c r="G129" s="228" t="s">
        <v>247</v>
      </c>
      <c r="H129" s="229">
        <v>1</v>
      </c>
      <c r="I129" s="230"/>
      <c r="J129" s="231">
        <f>ROUND(I129*H129,2)</f>
        <v>0</v>
      </c>
      <c r="K129" s="227" t="s">
        <v>1</v>
      </c>
      <c r="L129" s="43"/>
      <c r="M129" s="232" t="s">
        <v>1</v>
      </c>
      <c r="N129" s="233" t="s">
        <v>41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543</v>
      </c>
      <c r="AT129" s="236" t="s">
        <v>172</v>
      </c>
      <c r="AU129" s="236" t="s">
        <v>84</v>
      </c>
      <c r="AY129" s="16" t="s">
        <v>170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80</v>
      </c>
      <c r="BK129" s="237">
        <f>ROUND(I129*H129,2)</f>
        <v>0</v>
      </c>
      <c r="BL129" s="16" t="s">
        <v>543</v>
      </c>
      <c r="BM129" s="236" t="s">
        <v>2327</v>
      </c>
    </row>
    <row r="130" s="2" customFormat="1" ht="16.5" customHeight="1">
      <c r="A130" s="37"/>
      <c r="B130" s="38"/>
      <c r="C130" s="225" t="s">
        <v>131</v>
      </c>
      <c r="D130" s="225" t="s">
        <v>172</v>
      </c>
      <c r="E130" s="226" t="s">
        <v>2328</v>
      </c>
      <c r="F130" s="227" t="s">
        <v>2329</v>
      </c>
      <c r="G130" s="228" t="s">
        <v>247</v>
      </c>
      <c r="H130" s="229">
        <v>1</v>
      </c>
      <c r="I130" s="230"/>
      <c r="J130" s="231">
        <f>ROUND(I130*H130,2)</f>
        <v>0</v>
      </c>
      <c r="K130" s="227" t="s">
        <v>1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543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543</v>
      </c>
      <c r="BM130" s="236" t="s">
        <v>2330</v>
      </c>
    </row>
    <row r="131" s="2" customFormat="1" ht="16.5" customHeight="1">
      <c r="A131" s="37"/>
      <c r="B131" s="38"/>
      <c r="C131" s="225" t="s">
        <v>200</v>
      </c>
      <c r="D131" s="225" t="s">
        <v>172</v>
      </c>
      <c r="E131" s="226" t="s">
        <v>2331</v>
      </c>
      <c r="F131" s="227" t="s">
        <v>2332</v>
      </c>
      <c r="G131" s="228" t="s">
        <v>542</v>
      </c>
      <c r="H131" s="229">
        <v>1</v>
      </c>
      <c r="I131" s="230"/>
      <c r="J131" s="231">
        <f>ROUND(I131*H131,2)</f>
        <v>0</v>
      </c>
      <c r="K131" s="227" t="s">
        <v>1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543</v>
      </c>
      <c r="AT131" s="236" t="s">
        <v>172</v>
      </c>
      <c r="AU131" s="236" t="s">
        <v>84</v>
      </c>
      <c r="AY131" s="16" t="s">
        <v>170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543</v>
      </c>
      <c r="BM131" s="236" t="s">
        <v>2333</v>
      </c>
    </row>
    <row r="132" s="2" customFormat="1" ht="16.5" customHeight="1">
      <c r="A132" s="37"/>
      <c r="B132" s="38"/>
      <c r="C132" s="225" t="s">
        <v>205</v>
      </c>
      <c r="D132" s="225" t="s">
        <v>172</v>
      </c>
      <c r="E132" s="226" t="s">
        <v>2334</v>
      </c>
      <c r="F132" s="227" t="s">
        <v>2335</v>
      </c>
      <c r="G132" s="228" t="s">
        <v>279</v>
      </c>
      <c r="H132" s="229">
        <v>110</v>
      </c>
      <c r="I132" s="230"/>
      <c r="J132" s="231">
        <f>ROUND(I132*H132,2)</f>
        <v>0</v>
      </c>
      <c r="K132" s="227" t="s">
        <v>1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543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543</v>
      </c>
      <c r="BM132" s="236" t="s">
        <v>2336</v>
      </c>
    </row>
    <row r="133" s="2" customFormat="1" ht="16.5" customHeight="1">
      <c r="A133" s="37"/>
      <c r="B133" s="38"/>
      <c r="C133" s="225" t="s">
        <v>211</v>
      </c>
      <c r="D133" s="225" t="s">
        <v>172</v>
      </c>
      <c r="E133" s="226" t="s">
        <v>2337</v>
      </c>
      <c r="F133" s="227" t="s">
        <v>2338</v>
      </c>
      <c r="G133" s="228" t="s">
        <v>542</v>
      </c>
      <c r="H133" s="229">
        <v>1</v>
      </c>
      <c r="I133" s="230"/>
      <c r="J133" s="231">
        <f>ROUND(I133*H133,2)</f>
        <v>0</v>
      </c>
      <c r="K133" s="227" t="s">
        <v>1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543</v>
      </c>
      <c r="AT133" s="236" t="s">
        <v>172</v>
      </c>
      <c r="AU133" s="236" t="s">
        <v>84</v>
      </c>
      <c r="AY133" s="16" t="s">
        <v>170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80</v>
      </c>
      <c r="BK133" s="237">
        <f>ROUND(I133*H133,2)</f>
        <v>0</v>
      </c>
      <c r="BL133" s="16" t="s">
        <v>543</v>
      </c>
      <c r="BM133" s="236" t="s">
        <v>2339</v>
      </c>
    </row>
    <row r="134" s="12" customFormat="1" ht="22.8" customHeight="1">
      <c r="A134" s="12"/>
      <c r="B134" s="209"/>
      <c r="C134" s="210"/>
      <c r="D134" s="211" t="s">
        <v>75</v>
      </c>
      <c r="E134" s="223" t="s">
        <v>2340</v>
      </c>
      <c r="F134" s="223" t="s">
        <v>2341</v>
      </c>
      <c r="G134" s="210"/>
      <c r="H134" s="210"/>
      <c r="I134" s="213"/>
      <c r="J134" s="224">
        <f>BK134</f>
        <v>0</v>
      </c>
      <c r="K134" s="210"/>
      <c r="L134" s="215"/>
      <c r="M134" s="216"/>
      <c r="N134" s="217"/>
      <c r="O134" s="217"/>
      <c r="P134" s="218">
        <f>P135</f>
        <v>0</v>
      </c>
      <c r="Q134" s="217"/>
      <c r="R134" s="218">
        <f>R135</f>
        <v>0</v>
      </c>
      <c r="S134" s="217"/>
      <c r="T134" s="219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0" t="s">
        <v>128</v>
      </c>
      <c r="AT134" s="221" t="s">
        <v>75</v>
      </c>
      <c r="AU134" s="221" t="s">
        <v>80</v>
      </c>
      <c r="AY134" s="220" t="s">
        <v>170</v>
      </c>
      <c r="BK134" s="222">
        <f>BK135</f>
        <v>0</v>
      </c>
    </row>
    <row r="135" s="2" customFormat="1" ht="16.5" customHeight="1">
      <c r="A135" s="37"/>
      <c r="B135" s="38"/>
      <c r="C135" s="225" t="s">
        <v>216</v>
      </c>
      <c r="D135" s="225" t="s">
        <v>172</v>
      </c>
      <c r="E135" s="226" t="s">
        <v>2342</v>
      </c>
      <c r="F135" s="227" t="s">
        <v>2343</v>
      </c>
      <c r="G135" s="228" t="s">
        <v>542</v>
      </c>
      <c r="H135" s="229">
        <v>1</v>
      </c>
      <c r="I135" s="230"/>
      <c r="J135" s="231">
        <f>ROUND(I135*H135,2)</f>
        <v>0</v>
      </c>
      <c r="K135" s="227" t="s">
        <v>176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543</v>
      </c>
      <c r="AT135" s="236" t="s">
        <v>172</v>
      </c>
      <c r="AU135" s="236" t="s">
        <v>84</v>
      </c>
      <c r="AY135" s="16" t="s">
        <v>170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80</v>
      </c>
      <c r="BK135" s="237">
        <f>ROUND(I135*H135,2)</f>
        <v>0</v>
      </c>
      <c r="BL135" s="16" t="s">
        <v>543</v>
      </c>
      <c r="BM135" s="236" t="s">
        <v>2344</v>
      </c>
    </row>
    <row r="136" s="12" customFormat="1" ht="22.8" customHeight="1">
      <c r="A136" s="12"/>
      <c r="B136" s="209"/>
      <c r="C136" s="210"/>
      <c r="D136" s="211" t="s">
        <v>75</v>
      </c>
      <c r="E136" s="223" t="s">
        <v>2345</v>
      </c>
      <c r="F136" s="223" t="s">
        <v>2346</v>
      </c>
      <c r="G136" s="210"/>
      <c r="H136" s="210"/>
      <c r="I136" s="213"/>
      <c r="J136" s="224">
        <f>BK136</f>
        <v>0</v>
      </c>
      <c r="K136" s="210"/>
      <c r="L136" s="215"/>
      <c r="M136" s="216"/>
      <c r="N136" s="217"/>
      <c r="O136" s="217"/>
      <c r="P136" s="218">
        <f>SUM(P137:P138)</f>
        <v>0</v>
      </c>
      <c r="Q136" s="217"/>
      <c r="R136" s="218">
        <f>SUM(R137:R138)</f>
        <v>0</v>
      </c>
      <c r="S136" s="217"/>
      <c r="T136" s="219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0" t="s">
        <v>128</v>
      </c>
      <c r="AT136" s="221" t="s">
        <v>75</v>
      </c>
      <c r="AU136" s="221" t="s">
        <v>80</v>
      </c>
      <c r="AY136" s="220" t="s">
        <v>170</v>
      </c>
      <c r="BK136" s="222">
        <f>SUM(BK137:BK138)</f>
        <v>0</v>
      </c>
    </row>
    <row r="137" s="2" customFormat="1" ht="24.15" customHeight="1">
      <c r="A137" s="37"/>
      <c r="B137" s="38"/>
      <c r="C137" s="225" t="s">
        <v>221</v>
      </c>
      <c r="D137" s="225" t="s">
        <v>172</v>
      </c>
      <c r="E137" s="226" t="s">
        <v>2347</v>
      </c>
      <c r="F137" s="227" t="s">
        <v>2348</v>
      </c>
      <c r="G137" s="228" t="s">
        <v>542</v>
      </c>
      <c r="H137" s="229">
        <v>1</v>
      </c>
      <c r="I137" s="230"/>
      <c r="J137" s="231">
        <f>ROUND(I137*H137,2)</f>
        <v>0</v>
      </c>
      <c r="K137" s="227" t="s">
        <v>1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543</v>
      </c>
      <c r="AT137" s="236" t="s">
        <v>172</v>
      </c>
      <c r="AU137" s="236" t="s">
        <v>84</v>
      </c>
      <c r="AY137" s="16" t="s">
        <v>170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543</v>
      </c>
      <c r="BM137" s="236" t="s">
        <v>2349</v>
      </c>
    </row>
    <row r="138" s="2" customFormat="1" ht="16.5" customHeight="1">
      <c r="A138" s="37"/>
      <c r="B138" s="38"/>
      <c r="C138" s="225" t="s">
        <v>227</v>
      </c>
      <c r="D138" s="225" t="s">
        <v>172</v>
      </c>
      <c r="E138" s="226" t="s">
        <v>2350</v>
      </c>
      <c r="F138" s="227" t="s">
        <v>2351</v>
      </c>
      <c r="G138" s="228" t="s">
        <v>542</v>
      </c>
      <c r="H138" s="229">
        <v>1</v>
      </c>
      <c r="I138" s="230"/>
      <c r="J138" s="231">
        <f>ROUND(I138*H138,2)</f>
        <v>0</v>
      </c>
      <c r="K138" s="227" t="s">
        <v>1</v>
      </c>
      <c r="L138" s="43"/>
      <c r="M138" s="264" t="s">
        <v>1</v>
      </c>
      <c r="N138" s="265" t="s">
        <v>41</v>
      </c>
      <c r="O138" s="266"/>
      <c r="P138" s="267">
        <f>O138*H138</f>
        <v>0</v>
      </c>
      <c r="Q138" s="267">
        <v>0</v>
      </c>
      <c r="R138" s="267">
        <f>Q138*H138</f>
        <v>0</v>
      </c>
      <c r="S138" s="267">
        <v>0</v>
      </c>
      <c r="T138" s="26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543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543</v>
      </c>
      <c r="BM138" s="236" t="s">
        <v>2352</v>
      </c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66"/>
      <c r="J139" s="66"/>
      <c r="K139" s="66"/>
      <c r="L139" s="43"/>
      <c r="M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</sheetData>
  <sheetProtection sheet="1" autoFilter="0" formatColumns="0" formatRows="0" objects="1" scenarios="1" spinCount="100000" saltValue="rRFcOieNHFIQNDY3BvveH0YaKQ83cP1kvSqOYSvfnwasfH0JJX8BUnm3jMvdOstGcNxknQY5sbhDJhWyPPSQ6A==" hashValue="M+4SKaU/YaLL78afjhTI7b2UYkydpBp2/Rs/fC2PtQ9MVQBEf2thQ4BWN3fe5ZkEK1gio0Umov7hoKx110EP1Q==" algorithmName="SHA-512" password="CC35"/>
  <autoFilter ref="C120:K1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138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ROUND((SUM(BE131:BE257)),  2)</f>
        <v>0</v>
      </c>
      <c r="G35" s="37"/>
      <c r="H35" s="37"/>
      <c r="I35" s="163">
        <v>0.20999999999999999</v>
      </c>
      <c r="J35" s="162">
        <f>ROUND(((SUM(BE131:BE257))*I35),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ROUND((SUM(BF131:BF257)),  2)</f>
        <v>0</v>
      </c>
      <c r="G36" s="37"/>
      <c r="H36" s="37"/>
      <c r="I36" s="163">
        <v>0.14999999999999999</v>
      </c>
      <c r="J36" s="162">
        <f>ROUND(((SUM(BF131:BF257))*I36),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ROUND((SUM(BG131:BG257)),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ROUND((SUM(BH131:BH257)),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ROUND((SUM(BI131:BI257)),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1.1 - dešťová kanalizace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146</v>
      </c>
      <c r="E101" s="195"/>
      <c r="F101" s="195"/>
      <c r="G101" s="195"/>
      <c r="H101" s="195"/>
      <c r="I101" s="195"/>
      <c r="J101" s="196">
        <f>J164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147</v>
      </c>
      <c r="E102" s="195"/>
      <c r="F102" s="195"/>
      <c r="G102" s="195"/>
      <c r="H102" s="195"/>
      <c r="I102" s="195"/>
      <c r="J102" s="196">
        <f>J167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148</v>
      </c>
      <c r="E103" s="195"/>
      <c r="F103" s="195"/>
      <c r="G103" s="195"/>
      <c r="H103" s="195"/>
      <c r="I103" s="195"/>
      <c r="J103" s="196">
        <f>J174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149</v>
      </c>
      <c r="E104" s="195"/>
      <c r="F104" s="195"/>
      <c r="G104" s="195"/>
      <c r="H104" s="195"/>
      <c r="I104" s="195"/>
      <c r="J104" s="196">
        <f>J177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150</v>
      </c>
      <c r="E105" s="195"/>
      <c r="F105" s="195"/>
      <c r="G105" s="195"/>
      <c r="H105" s="195"/>
      <c r="I105" s="195"/>
      <c r="J105" s="196">
        <f>J247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151</v>
      </c>
      <c r="E106" s="190"/>
      <c r="F106" s="190"/>
      <c r="G106" s="190"/>
      <c r="H106" s="190"/>
      <c r="I106" s="190"/>
      <c r="J106" s="191">
        <f>J250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152</v>
      </c>
      <c r="E107" s="195"/>
      <c r="F107" s="195"/>
      <c r="G107" s="195"/>
      <c r="H107" s="195"/>
      <c r="I107" s="195"/>
      <c r="J107" s="196">
        <f>J251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7"/>
      <c r="C108" s="188"/>
      <c r="D108" s="189" t="s">
        <v>153</v>
      </c>
      <c r="E108" s="190"/>
      <c r="F108" s="190"/>
      <c r="G108" s="190"/>
      <c r="H108" s="190"/>
      <c r="I108" s="190"/>
      <c r="J108" s="191">
        <f>J255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154</v>
      </c>
      <c r="E109" s="195"/>
      <c r="F109" s="195"/>
      <c r="G109" s="195"/>
      <c r="H109" s="195"/>
      <c r="I109" s="195"/>
      <c r="J109" s="196">
        <f>J256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155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hazlov - obnovení a nové využití areálu zámku - etapa I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135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136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137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1.1 - dešťová kanalizace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16. 4. 2023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>Atelier Stöeckl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>Zdeněk Pospíšil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156</v>
      </c>
      <c r="D130" s="201" t="s">
        <v>61</v>
      </c>
      <c r="E130" s="201" t="s">
        <v>57</v>
      </c>
      <c r="F130" s="201" t="s">
        <v>58</v>
      </c>
      <c r="G130" s="201" t="s">
        <v>157</v>
      </c>
      <c r="H130" s="201" t="s">
        <v>158</v>
      </c>
      <c r="I130" s="201" t="s">
        <v>159</v>
      </c>
      <c r="J130" s="201" t="s">
        <v>141</v>
      </c>
      <c r="K130" s="202" t="s">
        <v>160</v>
      </c>
      <c r="L130" s="203"/>
      <c r="M130" s="99" t="s">
        <v>1</v>
      </c>
      <c r="N130" s="100" t="s">
        <v>40</v>
      </c>
      <c r="O130" s="100" t="s">
        <v>161</v>
      </c>
      <c r="P130" s="100" t="s">
        <v>162</v>
      </c>
      <c r="Q130" s="100" t="s">
        <v>163</v>
      </c>
      <c r="R130" s="100" t="s">
        <v>164</v>
      </c>
      <c r="S130" s="100" t="s">
        <v>165</v>
      </c>
      <c r="T130" s="101" t="s">
        <v>166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167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P132+P250+P255</f>
        <v>0</v>
      </c>
      <c r="Q131" s="103"/>
      <c r="R131" s="206">
        <f>R132+R250+R255</f>
        <v>114.56473442999999</v>
      </c>
      <c r="S131" s="103"/>
      <c r="T131" s="207">
        <f>T132+T250+T255</f>
        <v>0.047500000000000001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75</v>
      </c>
      <c r="AU131" s="16" t="s">
        <v>143</v>
      </c>
      <c r="BK131" s="208">
        <f>BK132+BK250+BK255</f>
        <v>0</v>
      </c>
    </row>
    <row r="132" s="12" customFormat="1" ht="25.92" customHeight="1">
      <c r="A132" s="12"/>
      <c r="B132" s="209"/>
      <c r="C132" s="210"/>
      <c r="D132" s="211" t="s">
        <v>75</v>
      </c>
      <c r="E132" s="212" t="s">
        <v>168</v>
      </c>
      <c r="F132" s="212" t="s">
        <v>169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P133+P164+P167+P174+P177+P247</f>
        <v>0</v>
      </c>
      <c r="Q132" s="217"/>
      <c r="R132" s="218">
        <f>R133+R164+R167+R174+R177+R247</f>
        <v>114.53654442999999</v>
      </c>
      <c r="S132" s="217"/>
      <c r="T132" s="219">
        <f>T133+T164+T167+T174+T177+T247</f>
        <v>0.047500000000000001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75</v>
      </c>
      <c r="AU132" s="221" t="s">
        <v>76</v>
      </c>
      <c r="AY132" s="220" t="s">
        <v>170</v>
      </c>
      <c r="BK132" s="222">
        <f>BK133+BK164+BK167+BK174+BK177+BK247</f>
        <v>0</v>
      </c>
    </row>
    <row r="133" s="12" customFormat="1" ht="22.8" customHeight="1">
      <c r="A133" s="12"/>
      <c r="B133" s="209"/>
      <c r="C133" s="210"/>
      <c r="D133" s="211" t="s">
        <v>75</v>
      </c>
      <c r="E133" s="223" t="s">
        <v>80</v>
      </c>
      <c r="F133" s="223" t="s">
        <v>171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SUM(P134:P163)</f>
        <v>0</v>
      </c>
      <c r="Q133" s="217"/>
      <c r="R133" s="218">
        <f>SUM(R134:R163)</f>
        <v>80.950559999999996</v>
      </c>
      <c r="S133" s="217"/>
      <c r="T133" s="219">
        <f>SUM(T134:T163)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75</v>
      </c>
      <c r="AU133" s="221" t="s">
        <v>80</v>
      </c>
      <c r="AY133" s="220" t="s">
        <v>170</v>
      </c>
      <c r="BK133" s="222">
        <f>SUM(BK134:BK163)</f>
        <v>0</v>
      </c>
    </row>
    <row r="134" s="2" customFormat="1" ht="33" customHeight="1">
      <c r="A134" s="37"/>
      <c r="B134" s="38"/>
      <c r="C134" s="225" t="s">
        <v>80</v>
      </c>
      <c r="D134" s="225" t="s">
        <v>172</v>
      </c>
      <c r="E134" s="226" t="s">
        <v>173</v>
      </c>
      <c r="F134" s="227" t="s">
        <v>174</v>
      </c>
      <c r="G134" s="228" t="s">
        <v>175</v>
      </c>
      <c r="H134" s="229">
        <v>166.40000000000001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177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179</v>
      </c>
      <c r="G135" s="239"/>
      <c r="H135" s="243">
        <v>166.40000000000001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2" customFormat="1" ht="33" customHeight="1">
      <c r="A136" s="37"/>
      <c r="B136" s="38"/>
      <c r="C136" s="225" t="s">
        <v>84</v>
      </c>
      <c r="D136" s="225" t="s">
        <v>172</v>
      </c>
      <c r="E136" s="226" t="s">
        <v>180</v>
      </c>
      <c r="F136" s="227" t="s">
        <v>181</v>
      </c>
      <c r="G136" s="228" t="s">
        <v>175</v>
      </c>
      <c r="H136" s="229">
        <v>309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182</v>
      </c>
    </row>
    <row r="137" s="13" customFormat="1">
      <c r="A137" s="13"/>
      <c r="B137" s="238"/>
      <c r="C137" s="239"/>
      <c r="D137" s="240" t="s">
        <v>178</v>
      </c>
      <c r="E137" s="241" t="s">
        <v>1</v>
      </c>
      <c r="F137" s="242" t="s">
        <v>183</v>
      </c>
      <c r="G137" s="239"/>
      <c r="H137" s="243">
        <v>303.29999999999995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33</v>
      </c>
      <c r="AX137" s="13" t="s">
        <v>76</v>
      </c>
      <c r="AY137" s="249" t="s">
        <v>170</v>
      </c>
    </row>
    <row r="138" s="13" customFormat="1">
      <c r="A138" s="13"/>
      <c r="B138" s="238"/>
      <c r="C138" s="239"/>
      <c r="D138" s="240" t="s">
        <v>178</v>
      </c>
      <c r="E138" s="241" t="s">
        <v>1</v>
      </c>
      <c r="F138" s="242" t="s">
        <v>184</v>
      </c>
      <c r="G138" s="239"/>
      <c r="H138" s="243">
        <v>5.7000000000000002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178</v>
      </c>
      <c r="AU138" s="249" t="s">
        <v>84</v>
      </c>
      <c r="AV138" s="13" t="s">
        <v>84</v>
      </c>
      <c r="AW138" s="13" t="s">
        <v>33</v>
      </c>
      <c r="AX138" s="13" t="s">
        <v>76</v>
      </c>
      <c r="AY138" s="249" t="s">
        <v>170</v>
      </c>
    </row>
    <row r="139" s="2" customFormat="1" ht="24.15" customHeight="1">
      <c r="A139" s="37"/>
      <c r="B139" s="38"/>
      <c r="C139" s="225" t="s">
        <v>116</v>
      </c>
      <c r="D139" s="225" t="s">
        <v>172</v>
      </c>
      <c r="E139" s="226" t="s">
        <v>185</v>
      </c>
      <c r="F139" s="227" t="s">
        <v>186</v>
      </c>
      <c r="G139" s="228" t="s">
        <v>175</v>
      </c>
      <c r="H139" s="229">
        <v>25.050000000000001</v>
      </c>
      <c r="I139" s="230"/>
      <c r="J139" s="231">
        <f>ROUND(I139*H139,2)</f>
        <v>0</v>
      </c>
      <c r="K139" s="227" t="s">
        <v>176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125</v>
      </c>
      <c r="AT139" s="236" t="s">
        <v>172</v>
      </c>
      <c r="AU139" s="236" t="s">
        <v>84</v>
      </c>
      <c r="AY139" s="16" t="s">
        <v>170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125</v>
      </c>
      <c r="BM139" s="236" t="s">
        <v>187</v>
      </c>
    </row>
    <row r="140" s="13" customFormat="1">
      <c r="A140" s="13"/>
      <c r="B140" s="238"/>
      <c r="C140" s="239"/>
      <c r="D140" s="240" t="s">
        <v>178</v>
      </c>
      <c r="E140" s="241" t="s">
        <v>1</v>
      </c>
      <c r="F140" s="242" t="s">
        <v>188</v>
      </c>
      <c r="G140" s="239"/>
      <c r="H140" s="243">
        <v>25.050000000000001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178</v>
      </c>
      <c r="AU140" s="249" t="s">
        <v>84</v>
      </c>
      <c r="AV140" s="13" t="s">
        <v>84</v>
      </c>
      <c r="AW140" s="13" t="s">
        <v>33</v>
      </c>
      <c r="AX140" s="13" t="s">
        <v>76</v>
      </c>
      <c r="AY140" s="249" t="s">
        <v>170</v>
      </c>
    </row>
    <row r="141" s="2" customFormat="1" ht="24.15" customHeight="1">
      <c r="A141" s="37"/>
      <c r="B141" s="38"/>
      <c r="C141" s="225" t="s">
        <v>125</v>
      </c>
      <c r="D141" s="225" t="s">
        <v>172</v>
      </c>
      <c r="E141" s="226" t="s">
        <v>189</v>
      </c>
      <c r="F141" s="227" t="s">
        <v>190</v>
      </c>
      <c r="G141" s="228" t="s">
        <v>175</v>
      </c>
      <c r="H141" s="229">
        <v>30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191</v>
      </c>
    </row>
    <row r="142" s="13" customFormat="1">
      <c r="A142" s="13"/>
      <c r="B142" s="238"/>
      <c r="C142" s="239"/>
      <c r="D142" s="240" t="s">
        <v>178</v>
      </c>
      <c r="E142" s="241" t="s">
        <v>1</v>
      </c>
      <c r="F142" s="242" t="s">
        <v>192</v>
      </c>
      <c r="G142" s="239"/>
      <c r="H142" s="243">
        <v>30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84</v>
      </c>
      <c r="AV142" s="13" t="s">
        <v>84</v>
      </c>
      <c r="AW142" s="13" t="s">
        <v>33</v>
      </c>
      <c r="AX142" s="13" t="s">
        <v>76</v>
      </c>
      <c r="AY142" s="249" t="s">
        <v>170</v>
      </c>
    </row>
    <row r="143" s="2" customFormat="1" ht="21.75" customHeight="1">
      <c r="A143" s="37"/>
      <c r="B143" s="38"/>
      <c r="C143" s="225" t="s">
        <v>128</v>
      </c>
      <c r="D143" s="225" t="s">
        <v>172</v>
      </c>
      <c r="E143" s="226" t="s">
        <v>193</v>
      </c>
      <c r="F143" s="227" t="s">
        <v>194</v>
      </c>
      <c r="G143" s="228" t="s">
        <v>195</v>
      </c>
      <c r="H143" s="229">
        <v>84</v>
      </c>
      <c r="I143" s="230"/>
      <c r="J143" s="231">
        <f>ROUND(I143*H143,2)</f>
        <v>0</v>
      </c>
      <c r="K143" s="227" t="s">
        <v>176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0.00084000000000000003</v>
      </c>
      <c r="R143" s="234">
        <f>Q143*H143</f>
        <v>0.070559999999999998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125</v>
      </c>
      <c r="AT143" s="236" t="s">
        <v>172</v>
      </c>
      <c r="AU143" s="236" t="s">
        <v>84</v>
      </c>
      <c r="AY143" s="16" t="s">
        <v>170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125</v>
      </c>
      <c r="BM143" s="236" t="s">
        <v>196</v>
      </c>
    </row>
    <row r="144" s="2" customFormat="1" ht="24.15" customHeight="1">
      <c r="A144" s="37"/>
      <c r="B144" s="38"/>
      <c r="C144" s="225" t="s">
        <v>131</v>
      </c>
      <c r="D144" s="225" t="s">
        <v>172</v>
      </c>
      <c r="E144" s="226" t="s">
        <v>197</v>
      </c>
      <c r="F144" s="227" t="s">
        <v>198</v>
      </c>
      <c r="G144" s="228" t="s">
        <v>195</v>
      </c>
      <c r="H144" s="229">
        <v>84</v>
      </c>
      <c r="I144" s="230"/>
      <c r="J144" s="231">
        <f>ROUND(I144*H144,2)</f>
        <v>0</v>
      </c>
      <c r="K144" s="227" t="s">
        <v>176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125</v>
      </c>
      <c r="AT144" s="236" t="s">
        <v>172</v>
      </c>
      <c r="AU144" s="236" t="s">
        <v>84</v>
      </c>
      <c r="AY144" s="16" t="s">
        <v>170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125</v>
      </c>
      <c r="BM144" s="236" t="s">
        <v>199</v>
      </c>
    </row>
    <row r="145" s="2" customFormat="1" ht="37.8" customHeight="1">
      <c r="A145" s="37"/>
      <c r="B145" s="38"/>
      <c r="C145" s="225" t="s">
        <v>200</v>
      </c>
      <c r="D145" s="225" t="s">
        <v>172</v>
      </c>
      <c r="E145" s="226" t="s">
        <v>201</v>
      </c>
      <c r="F145" s="227" t="s">
        <v>202</v>
      </c>
      <c r="G145" s="228" t="s">
        <v>175</v>
      </c>
      <c r="H145" s="229">
        <v>359.75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203</v>
      </c>
    </row>
    <row r="146" s="13" customFormat="1">
      <c r="A146" s="13"/>
      <c r="B146" s="238"/>
      <c r="C146" s="239"/>
      <c r="D146" s="240" t="s">
        <v>178</v>
      </c>
      <c r="E146" s="241" t="s">
        <v>1</v>
      </c>
      <c r="F146" s="242" t="s">
        <v>204</v>
      </c>
      <c r="G146" s="239"/>
      <c r="H146" s="243">
        <v>359.75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33</v>
      </c>
      <c r="AX146" s="13" t="s">
        <v>76</v>
      </c>
      <c r="AY146" s="249" t="s">
        <v>170</v>
      </c>
    </row>
    <row r="147" s="2" customFormat="1" ht="37.8" customHeight="1">
      <c r="A147" s="37"/>
      <c r="B147" s="38"/>
      <c r="C147" s="225" t="s">
        <v>205</v>
      </c>
      <c r="D147" s="225" t="s">
        <v>172</v>
      </c>
      <c r="E147" s="226" t="s">
        <v>206</v>
      </c>
      <c r="F147" s="227" t="s">
        <v>207</v>
      </c>
      <c r="G147" s="228" t="s">
        <v>175</v>
      </c>
      <c r="H147" s="229">
        <v>140.69999999999999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208</v>
      </c>
    </row>
    <row r="148" s="13" customFormat="1">
      <c r="A148" s="13"/>
      <c r="B148" s="238"/>
      <c r="C148" s="239"/>
      <c r="D148" s="240" t="s">
        <v>178</v>
      </c>
      <c r="E148" s="241" t="s">
        <v>1</v>
      </c>
      <c r="F148" s="242" t="s">
        <v>209</v>
      </c>
      <c r="G148" s="239"/>
      <c r="H148" s="243">
        <v>500.44999999999999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84</v>
      </c>
      <c r="AV148" s="13" t="s">
        <v>84</v>
      </c>
      <c r="AW148" s="13" t="s">
        <v>33</v>
      </c>
      <c r="AX148" s="13" t="s">
        <v>76</v>
      </c>
      <c r="AY148" s="249" t="s">
        <v>170</v>
      </c>
    </row>
    <row r="149" s="13" customFormat="1">
      <c r="A149" s="13"/>
      <c r="B149" s="238"/>
      <c r="C149" s="239"/>
      <c r="D149" s="240" t="s">
        <v>178</v>
      </c>
      <c r="E149" s="241" t="s">
        <v>1</v>
      </c>
      <c r="F149" s="242" t="s">
        <v>210</v>
      </c>
      <c r="G149" s="239"/>
      <c r="H149" s="243">
        <v>-359.75</v>
      </c>
      <c r="I149" s="244"/>
      <c r="J149" s="239"/>
      <c r="K149" s="239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178</v>
      </c>
      <c r="AU149" s="249" t="s">
        <v>84</v>
      </c>
      <c r="AV149" s="13" t="s">
        <v>84</v>
      </c>
      <c r="AW149" s="13" t="s">
        <v>33</v>
      </c>
      <c r="AX149" s="13" t="s">
        <v>76</v>
      </c>
      <c r="AY149" s="249" t="s">
        <v>170</v>
      </c>
    </row>
    <row r="150" s="2" customFormat="1" ht="37.8" customHeight="1">
      <c r="A150" s="37"/>
      <c r="B150" s="38"/>
      <c r="C150" s="225" t="s">
        <v>211</v>
      </c>
      <c r="D150" s="225" t="s">
        <v>172</v>
      </c>
      <c r="E150" s="226" t="s">
        <v>212</v>
      </c>
      <c r="F150" s="227" t="s">
        <v>213</v>
      </c>
      <c r="G150" s="228" t="s">
        <v>175</v>
      </c>
      <c r="H150" s="229">
        <v>703.5</v>
      </c>
      <c r="I150" s="230"/>
      <c r="J150" s="231">
        <f>ROUND(I150*H150,2)</f>
        <v>0</v>
      </c>
      <c r="K150" s="227" t="s">
        <v>176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125</v>
      </c>
      <c r="AT150" s="236" t="s">
        <v>172</v>
      </c>
      <c r="AU150" s="236" t="s">
        <v>84</v>
      </c>
      <c r="AY150" s="16" t="s">
        <v>170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125</v>
      </c>
      <c r="BM150" s="236" t="s">
        <v>214</v>
      </c>
    </row>
    <row r="151" s="13" customFormat="1">
      <c r="A151" s="13"/>
      <c r="B151" s="238"/>
      <c r="C151" s="239"/>
      <c r="D151" s="240" t="s">
        <v>178</v>
      </c>
      <c r="E151" s="239"/>
      <c r="F151" s="242" t="s">
        <v>215</v>
      </c>
      <c r="G151" s="239"/>
      <c r="H151" s="243">
        <v>703.5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178</v>
      </c>
      <c r="AU151" s="249" t="s">
        <v>84</v>
      </c>
      <c r="AV151" s="13" t="s">
        <v>84</v>
      </c>
      <c r="AW151" s="13" t="s">
        <v>4</v>
      </c>
      <c r="AX151" s="13" t="s">
        <v>80</v>
      </c>
      <c r="AY151" s="249" t="s">
        <v>170</v>
      </c>
    </row>
    <row r="152" s="2" customFormat="1" ht="24.15" customHeight="1">
      <c r="A152" s="37"/>
      <c r="B152" s="38"/>
      <c r="C152" s="225" t="s">
        <v>216</v>
      </c>
      <c r="D152" s="225" t="s">
        <v>172</v>
      </c>
      <c r="E152" s="226" t="s">
        <v>217</v>
      </c>
      <c r="F152" s="227" t="s">
        <v>218</v>
      </c>
      <c r="G152" s="228" t="s">
        <v>175</v>
      </c>
      <c r="H152" s="229">
        <v>179.875</v>
      </c>
      <c r="I152" s="230"/>
      <c r="J152" s="231">
        <f>ROUND(I152*H152,2)</f>
        <v>0</v>
      </c>
      <c r="K152" s="227" t="s">
        <v>176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125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125</v>
      </c>
      <c r="BM152" s="236" t="s">
        <v>219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220</v>
      </c>
      <c r="G153" s="239"/>
      <c r="H153" s="243">
        <v>179.875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2" customFormat="1" ht="33" customHeight="1">
      <c r="A154" s="37"/>
      <c r="B154" s="38"/>
      <c r="C154" s="225" t="s">
        <v>221</v>
      </c>
      <c r="D154" s="225" t="s">
        <v>172</v>
      </c>
      <c r="E154" s="226" t="s">
        <v>222</v>
      </c>
      <c r="F154" s="227" t="s">
        <v>223</v>
      </c>
      <c r="G154" s="228" t="s">
        <v>224</v>
      </c>
      <c r="H154" s="229">
        <v>267.32999999999998</v>
      </c>
      <c r="I154" s="230"/>
      <c r="J154" s="231">
        <f>ROUND(I154*H154,2)</f>
        <v>0</v>
      </c>
      <c r="K154" s="227" t="s">
        <v>176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125</v>
      </c>
      <c r="AT154" s="236" t="s">
        <v>172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125</v>
      </c>
      <c r="BM154" s="236" t="s">
        <v>225</v>
      </c>
    </row>
    <row r="155" s="13" customFormat="1">
      <c r="A155" s="13"/>
      <c r="B155" s="238"/>
      <c r="C155" s="239"/>
      <c r="D155" s="240" t="s">
        <v>178</v>
      </c>
      <c r="E155" s="239"/>
      <c r="F155" s="242" t="s">
        <v>226</v>
      </c>
      <c r="G155" s="239"/>
      <c r="H155" s="243">
        <v>267.32999999999998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4</v>
      </c>
      <c r="AX155" s="13" t="s">
        <v>80</v>
      </c>
      <c r="AY155" s="249" t="s">
        <v>170</v>
      </c>
    </row>
    <row r="156" s="2" customFormat="1" ht="24.15" customHeight="1">
      <c r="A156" s="37"/>
      <c r="B156" s="38"/>
      <c r="C156" s="225" t="s">
        <v>227</v>
      </c>
      <c r="D156" s="225" t="s">
        <v>172</v>
      </c>
      <c r="E156" s="226" t="s">
        <v>228</v>
      </c>
      <c r="F156" s="227" t="s">
        <v>229</v>
      </c>
      <c r="G156" s="228" t="s">
        <v>175</v>
      </c>
      <c r="H156" s="229">
        <v>359.75</v>
      </c>
      <c r="I156" s="230"/>
      <c r="J156" s="231">
        <f>ROUND(I156*H156,2)</f>
        <v>0</v>
      </c>
      <c r="K156" s="227" t="s">
        <v>176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125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125</v>
      </c>
      <c r="BM156" s="236" t="s">
        <v>230</v>
      </c>
    </row>
    <row r="157" s="13" customFormat="1">
      <c r="A157" s="13"/>
      <c r="B157" s="238"/>
      <c r="C157" s="239"/>
      <c r="D157" s="240" t="s">
        <v>178</v>
      </c>
      <c r="E157" s="241" t="s">
        <v>1</v>
      </c>
      <c r="F157" s="242" t="s">
        <v>209</v>
      </c>
      <c r="G157" s="239"/>
      <c r="H157" s="243">
        <v>500.44999999999999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178</v>
      </c>
      <c r="AU157" s="249" t="s">
        <v>84</v>
      </c>
      <c r="AV157" s="13" t="s">
        <v>84</v>
      </c>
      <c r="AW157" s="13" t="s">
        <v>33</v>
      </c>
      <c r="AX157" s="13" t="s">
        <v>76</v>
      </c>
      <c r="AY157" s="249" t="s">
        <v>170</v>
      </c>
    </row>
    <row r="158" s="13" customFormat="1">
      <c r="A158" s="13"/>
      <c r="B158" s="238"/>
      <c r="C158" s="239"/>
      <c r="D158" s="240" t="s">
        <v>178</v>
      </c>
      <c r="E158" s="241" t="s">
        <v>1</v>
      </c>
      <c r="F158" s="242" t="s">
        <v>231</v>
      </c>
      <c r="G158" s="239"/>
      <c r="H158" s="243">
        <v>-69.950000000000003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178</v>
      </c>
      <c r="AU158" s="249" t="s">
        <v>84</v>
      </c>
      <c r="AV158" s="13" t="s">
        <v>84</v>
      </c>
      <c r="AW158" s="13" t="s">
        <v>33</v>
      </c>
      <c r="AX158" s="13" t="s">
        <v>76</v>
      </c>
      <c r="AY158" s="249" t="s">
        <v>170</v>
      </c>
    </row>
    <row r="159" s="13" customFormat="1">
      <c r="A159" s="13"/>
      <c r="B159" s="238"/>
      <c r="C159" s="239"/>
      <c r="D159" s="240" t="s">
        <v>178</v>
      </c>
      <c r="E159" s="241" t="s">
        <v>1</v>
      </c>
      <c r="F159" s="242" t="s">
        <v>232</v>
      </c>
      <c r="G159" s="239"/>
      <c r="H159" s="243">
        <v>-60.75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178</v>
      </c>
      <c r="AU159" s="249" t="s">
        <v>84</v>
      </c>
      <c r="AV159" s="13" t="s">
        <v>84</v>
      </c>
      <c r="AW159" s="13" t="s">
        <v>33</v>
      </c>
      <c r="AX159" s="13" t="s">
        <v>76</v>
      </c>
      <c r="AY159" s="249" t="s">
        <v>170</v>
      </c>
    </row>
    <row r="160" s="13" customFormat="1">
      <c r="A160" s="13"/>
      <c r="B160" s="238"/>
      <c r="C160" s="239"/>
      <c r="D160" s="240" t="s">
        <v>178</v>
      </c>
      <c r="E160" s="241" t="s">
        <v>1</v>
      </c>
      <c r="F160" s="242" t="s">
        <v>233</v>
      </c>
      <c r="G160" s="239"/>
      <c r="H160" s="243">
        <v>-10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178</v>
      </c>
      <c r="AU160" s="249" t="s">
        <v>84</v>
      </c>
      <c r="AV160" s="13" t="s">
        <v>84</v>
      </c>
      <c r="AW160" s="13" t="s">
        <v>33</v>
      </c>
      <c r="AX160" s="13" t="s">
        <v>76</v>
      </c>
      <c r="AY160" s="249" t="s">
        <v>170</v>
      </c>
    </row>
    <row r="161" s="2" customFormat="1" ht="24.15" customHeight="1">
      <c r="A161" s="37"/>
      <c r="B161" s="38"/>
      <c r="C161" s="225" t="s">
        <v>234</v>
      </c>
      <c r="D161" s="225" t="s">
        <v>172</v>
      </c>
      <c r="E161" s="226" t="s">
        <v>235</v>
      </c>
      <c r="F161" s="227" t="s">
        <v>236</v>
      </c>
      <c r="G161" s="228" t="s">
        <v>175</v>
      </c>
      <c r="H161" s="229">
        <v>40.439999999999998</v>
      </c>
      <c r="I161" s="230"/>
      <c r="J161" s="231">
        <f>ROUND(I161*H161,2)</f>
        <v>0</v>
      </c>
      <c r="K161" s="227" t="s">
        <v>176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125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125</v>
      </c>
      <c r="BM161" s="236" t="s">
        <v>237</v>
      </c>
    </row>
    <row r="162" s="2" customFormat="1" ht="16.5" customHeight="1">
      <c r="A162" s="37"/>
      <c r="B162" s="38"/>
      <c r="C162" s="250" t="s">
        <v>238</v>
      </c>
      <c r="D162" s="250" t="s">
        <v>239</v>
      </c>
      <c r="E162" s="251" t="s">
        <v>240</v>
      </c>
      <c r="F162" s="252" t="s">
        <v>241</v>
      </c>
      <c r="G162" s="253" t="s">
        <v>224</v>
      </c>
      <c r="H162" s="254">
        <v>80.879999999999995</v>
      </c>
      <c r="I162" s="255"/>
      <c r="J162" s="256">
        <f>ROUND(I162*H162,2)</f>
        <v>0</v>
      </c>
      <c r="K162" s="252" t="s">
        <v>176</v>
      </c>
      <c r="L162" s="257"/>
      <c r="M162" s="258" t="s">
        <v>1</v>
      </c>
      <c r="N162" s="259" t="s">
        <v>41</v>
      </c>
      <c r="O162" s="90"/>
      <c r="P162" s="234">
        <f>O162*H162</f>
        <v>0</v>
      </c>
      <c r="Q162" s="234">
        <v>1</v>
      </c>
      <c r="R162" s="234">
        <f>Q162*H162</f>
        <v>80.879999999999995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205</v>
      </c>
      <c r="AT162" s="236" t="s">
        <v>239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125</v>
      </c>
      <c r="BM162" s="236" t="s">
        <v>242</v>
      </c>
    </row>
    <row r="163" s="13" customFormat="1">
      <c r="A163" s="13"/>
      <c r="B163" s="238"/>
      <c r="C163" s="239"/>
      <c r="D163" s="240" t="s">
        <v>178</v>
      </c>
      <c r="E163" s="239"/>
      <c r="F163" s="242" t="s">
        <v>243</v>
      </c>
      <c r="G163" s="239"/>
      <c r="H163" s="243">
        <v>80.879999999999995</v>
      </c>
      <c r="I163" s="244"/>
      <c r="J163" s="239"/>
      <c r="K163" s="239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178</v>
      </c>
      <c r="AU163" s="249" t="s">
        <v>84</v>
      </c>
      <c r="AV163" s="13" t="s">
        <v>84</v>
      </c>
      <c r="AW163" s="13" t="s">
        <v>4</v>
      </c>
      <c r="AX163" s="13" t="s">
        <v>80</v>
      </c>
      <c r="AY163" s="249" t="s">
        <v>170</v>
      </c>
    </row>
    <row r="164" s="12" customFormat="1" ht="22.8" customHeight="1">
      <c r="A164" s="12"/>
      <c r="B164" s="209"/>
      <c r="C164" s="210"/>
      <c r="D164" s="211" t="s">
        <v>75</v>
      </c>
      <c r="E164" s="223" t="s">
        <v>116</v>
      </c>
      <c r="F164" s="223" t="s">
        <v>244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SUM(P165:P166)</f>
        <v>0</v>
      </c>
      <c r="Q164" s="217"/>
      <c r="R164" s="218">
        <f>SUM(R165:R166)</f>
        <v>22.001760000000001</v>
      </c>
      <c r="S164" s="217"/>
      <c r="T164" s="21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80</v>
      </c>
      <c r="AT164" s="221" t="s">
        <v>75</v>
      </c>
      <c r="AU164" s="221" t="s">
        <v>80</v>
      </c>
      <c r="AY164" s="220" t="s">
        <v>170</v>
      </c>
      <c r="BK164" s="222">
        <f>SUM(BK165:BK166)</f>
        <v>0</v>
      </c>
    </row>
    <row r="165" s="2" customFormat="1" ht="33" customHeight="1">
      <c r="A165" s="37"/>
      <c r="B165" s="38"/>
      <c r="C165" s="225" t="s">
        <v>8</v>
      </c>
      <c r="D165" s="225" t="s">
        <v>172</v>
      </c>
      <c r="E165" s="226" t="s">
        <v>245</v>
      </c>
      <c r="F165" s="227" t="s">
        <v>246</v>
      </c>
      <c r="G165" s="228" t="s">
        <v>247</v>
      </c>
      <c r="H165" s="229">
        <v>6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3.66696</v>
      </c>
      <c r="R165" s="234">
        <f>Q165*H165</f>
        <v>22.001760000000001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125</v>
      </c>
      <c r="AT165" s="236" t="s">
        <v>172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125</v>
      </c>
      <c r="BM165" s="236" t="s">
        <v>248</v>
      </c>
    </row>
    <row r="166" s="2" customFormat="1">
      <c r="A166" s="37"/>
      <c r="B166" s="38"/>
      <c r="C166" s="39"/>
      <c r="D166" s="240" t="s">
        <v>249</v>
      </c>
      <c r="E166" s="39"/>
      <c r="F166" s="260" t="s">
        <v>250</v>
      </c>
      <c r="G166" s="39"/>
      <c r="H166" s="39"/>
      <c r="I166" s="261"/>
      <c r="J166" s="39"/>
      <c r="K166" s="39"/>
      <c r="L166" s="43"/>
      <c r="M166" s="262"/>
      <c r="N166" s="263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249</v>
      </c>
      <c r="AU166" s="16" t="s">
        <v>84</v>
      </c>
    </row>
    <row r="167" s="12" customFormat="1" ht="22.8" customHeight="1">
      <c r="A167" s="12"/>
      <c r="B167" s="209"/>
      <c r="C167" s="210"/>
      <c r="D167" s="211" t="s">
        <v>75</v>
      </c>
      <c r="E167" s="223" t="s">
        <v>125</v>
      </c>
      <c r="F167" s="223" t="s">
        <v>251</v>
      </c>
      <c r="G167" s="210"/>
      <c r="H167" s="210"/>
      <c r="I167" s="213"/>
      <c r="J167" s="224">
        <f>BK167</f>
        <v>0</v>
      </c>
      <c r="K167" s="210"/>
      <c r="L167" s="215"/>
      <c r="M167" s="216"/>
      <c r="N167" s="217"/>
      <c r="O167" s="217"/>
      <c r="P167" s="218">
        <f>SUM(P168:P173)</f>
        <v>0</v>
      </c>
      <c r="Q167" s="217"/>
      <c r="R167" s="218">
        <f>SUM(R168:R173)</f>
        <v>0.27694000000000002</v>
      </c>
      <c r="S167" s="217"/>
      <c r="T167" s="219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0" t="s">
        <v>80</v>
      </c>
      <c r="AT167" s="221" t="s">
        <v>75</v>
      </c>
      <c r="AU167" s="221" t="s">
        <v>80</v>
      </c>
      <c r="AY167" s="220" t="s">
        <v>170</v>
      </c>
      <c r="BK167" s="222">
        <f>SUM(BK168:BK173)</f>
        <v>0</v>
      </c>
    </row>
    <row r="168" s="2" customFormat="1" ht="24.15" customHeight="1">
      <c r="A168" s="37"/>
      <c r="B168" s="38"/>
      <c r="C168" s="225" t="s">
        <v>252</v>
      </c>
      <c r="D168" s="225" t="s">
        <v>172</v>
      </c>
      <c r="E168" s="226" t="s">
        <v>253</v>
      </c>
      <c r="F168" s="227" t="s">
        <v>254</v>
      </c>
      <c r="G168" s="228" t="s">
        <v>175</v>
      </c>
      <c r="H168" s="229">
        <v>20.969999999999999</v>
      </c>
      <c r="I168" s="230"/>
      <c r="J168" s="231">
        <f>ROUND(I168*H168,2)</f>
        <v>0</v>
      </c>
      <c r="K168" s="227" t="s">
        <v>176</v>
      </c>
      <c r="L168" s="43"/>
      <c r="M168" s="232" t="s">
        <v>1</v>
      </c>
      <c r="N168" s="233" t="s">
        <v>41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125</v>
      </c>
      <c r="AT168" s="236" t="s">
        <v>172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125</v>
      </c>
      <c r="BM168" s="236" t="s">
        <v>255</v>
      </c>
    </row>
    <row r="169" s="13" customFormat="1">
      <c r="A169" s="13"/>
      <c r="B169" s="238"/>
      <c r="C169" s="239"/>
      <c r="D169" s="240" t="s">
        <v>178</v>
      </c>
      <c r="E169" s="241" t="s">
        <v>1</v>
      </c>
      <c r="F169" s="242" t="s">
        <v>256</v>
      </c>
      <c r="G169" s="239"/>
      <c r="H169" s="243">
        <v>20.969999999999999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178</v>
      </c>
      <c r="AU169" s="249" t="s">
        <v>84</v>
      </c>
      <c r="AV169" s="13" t="s">
        <v>84</v>
      </c>
      <c r="AW169" s="13" t="s">
        <v>33</v>
      </c>
      <c r="AX169" s="13" t="s">
        <v>76</v>
      </c>
      <c r="AY169" s="249" t="s">
        <v>170</v>
      </c>
    </row>
    <row r="170" s="2" customFormat="1" ht="21.75" customHeight="1">
      <c r="A170" s="37"/>
      <c r="B170" s="38"/>
      <c r="C170" s="225" t="s">
        <v>257</v>
      </c>
      <c r="D170" s="225" t="s">
        <v>172</v>
      </c>
      <c r="E170" s="226" t="s">
        <v>258</v>
      </c>
      <c r="F170" s="227" t="s">
        <v>259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176</v>
      </c>
      <c r="L170" s="43"/>
      <c r="M170" s="232" t="s">
        <v>1</v>
      </c>
      <c r="N170" s="233" t="s">
        <v>41</v>
      </c>
      <c r="O170" s="90"/>
      <c r="P170" s="234">
        <f>O170*H170</f>
        <v>0</v>
      </c>
      <c r="Q170" s="234">
        <v>0.22394</v>
      </c>
      <c r="R170" s="234">
        <f>Q170*H170</f>
        <v>0.22394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125</v>
      </c>
      <c r="AT170" s="236" t="s">
        <v>172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125</v>
      </c>
      <c r="BM170" s="236" t="s">
        <v>260</v>
      </c>
    </row>
    <row r="171" s="13" customFormat="1">
      <c r="A171" s="13"/>
      <c r="B171" s="238"/>
      <c r="C171" s="239"/>
      <c r="D171" s="240" t="s">
        <v>178</v>
      </c>
      <c r="E171" s="241" t="s">
        <v>1</v>
      </c>
      <c r="F171" s="242" t="s">
        <v>261</v>
      </c>
      <c r="G171" s="239"/>
      <c r="H171" s="243">
        <v>1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178</v>
      </c>
      <c r="AU171" s="249" t="s">
        <v>84</v>
      </c>
      <c r="AV171" s="13" t="s">
        <v>84</v>
      </c>
      <c r="AW171" s="13" t="s">
        <v>33</v>
      </c>
      <c r="AX171" s="13" t="s">
        <v>76</v>
      </c>
      <c r="AY171" s="249" t="s">
        <v>170</v>
      </c>
    </row>
    <row r="172" s="2" customFormat="1" ht="24.15" customHeight="1">
      <c r="A172" s="37"/>
      <c r="B172" s="38"/>
      <c r="C172" s="250" t="s">
        <v>262</v>
      </c>
      <c r="D172" s="250" t="s">
        <v>239</v>
      </c>
      <c r="E172" s="251" t="s">
        <v>263</v>
      </c>
      <c r="F172" s="252" t="s">
        <v>264</v>
      </c>
      <c r="G172" s="253" t="s">
        <v>247</v>
      </c>
      <c r="H172" s="254">
        <v>1</v>
      </c>
      <c r="I172" s="255"/>
      <c r="J172" s="256">
        <f>ROUND(I172*H172,2)</f>
        <v>0</v>
      </c>
      <c r="K172" s="252" t="s">
        <v>176</v>
      </c>
      <c r="L172" s="257"/>
      <c r="M172" s="258" t="s">
        <v>1</v>
      </c>
      <c r="N172" s="259" t="s">
        <v>41</v>
      </c>
      <c r="O172" s="90"/>
      <c r="P172" s="234">
        <f>O172*H172</f>
        <v>0</v>
      </c>
      <c r="Q172" s="234">
        <v>0.052999999999999998</v>
      </c>
      <c r="R172" s="234">
        <f>Q172*H172</f>
        <v>0.052999999999999998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205</v>
      </c>
      <c r="AT172" s="236" t="s">
        <v>239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125</v>
      </c>
      <c r="BM172" s="236" t="s">
        <v>265</v>
      </c>
    </row>
    <row r="173" s="2" customFormat="1" ht="33" customHeight="1">
      <c r="A173" s="37"/>
      <c r="B173" s="38"/>
      <c r="C173" s="225" t="s">
        <v>266</v>
      </c>
      <c r="D173" s="225" t="s">
        <v>172</v>
      </c>
      <c r="E173" s="226" t="s">
        <v>267</v>
      </c>
      <c r="F173" s="227" t="s">
        <v>268</v>
      </c>
      <c r="G173" s="228" t="s">
        <v>175</v>
      </c>
      <c r="H173" s="229">
        <v>1.825</v>
      </c>
      <c r="I173" s="230"/>
      <c r="J173" s="231">
        <f>ROUND(I173*H173,2)</f>
        <v>0</v>
      </c>
      <c r="K173" s="227" t="s">
        <v>176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</v>
      </c>
      <c r="R173" s="234">
        <f>Q173*H173</f>
        <v>0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125</v>
      </c>
      <c r="AT173" s="236" t="s">
        <v>172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125</v>
      </c>
      <c r="BM173" s="236" t="s">
        <v>269</v>
      </c>
    </row>
    <row r="174" s="12" customFormat="1" ht="22.8" customHeight="1">
      <c r="A174" s="12"/>
      <c r="B174" s="209"/>
      <c r="C174" s="210"/>
      <c r="D174" s="211" t="s">
        <v>75</v>
      </c>
      <c r="E174" s="223" t="s">
        <v>128</v>
      </c>
      <c r="F174" s="223" t="s">
        <v>270</v>
      </c>
      <c r="G174" s="210"/>
      <c r="H174" s="210"/>
      <c r="I174" s="213"/>
      <c r="J174" s="224">
        <f>BK174</f>
        <v>0</v>
      </c>
      <c r="K174" s="210"/>
      <c r="L174" s="215"/>
      <c r="M174" s="216"/>
      <c r="N174" s="217"/>
      <c r="O174" s="217"/>
      <c r="P174" s="218">
        <f>SUM(P175:P176)</f>
        <v>0</v>
      </c>
      <c r="Q174" s="217"/>
      <c r="R174" s="218">
        <f>SUM(R175:R176)</f>
        <v>0</v>
      </c>
      <c r="S174" s="217"/>
      <c r="T174" s="219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0" t="s">
        <v>80</v>
      </c>
      <c r="AT174" s="221" t="s">
        <v>75</v>
      </c>
      <c r="AU174" s="221" t="s">
        <v>80</v>
      </c>
      <c r="AY174" s="220" t="s">
        <v>170</v>
      </c>
      <c r="BK174" s="222">
        <f>SUM(BK175:BK176)</f>
        <v>0</v>
      </c>
    </row>
    <row r="175" s="2" customFormat="1" ht="21.75" customHeight="1">
      <c r="A175" s="37"/>
      <c r="B175" s="38"/>
      <c r="C175" s="225" t="s">
        <v>271</v>
      </c>
      <c r="D175" s="225" t="s">
        <v>172</v>
      </c>
      <c r="E175" s="226" t="s">
        <v>272</v>
      </c>
      <c r="F175" s="227" t="s">
        <v>273</v>
      </c>
      <c r="G175" s="228" t="s">
        <v>195</v>
      </c>
      <c r="H175" s="229">
        <v>67.150000000000006</v>
      </c>
      <c r="I175" s="230"/>
      <c r="J175" s="231">
        <f>ROUND(I175*H175,2)</f>
        <v>0</v>
      </c>
      <c r="K175" s="227" t="s">
        <v>176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125</v>
      </c>
      <c r="AT175" s="236" t="s">
        <v>172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125</v>
      </c>
      <c r="BM175" s="236" t="s">
        <v>274</v>
      </c>
    </row>
    <row r="176" s="13" customFormat="1">
      <c r="A176" s="13"/>
      <c r="B176" s="238"/>
      <c r="C176" s="239"/>
      <c r="D176" s="240" t="s">
        <v>178</v>
      </c>
      <c r="E176" s="241" t="s">
        <v>1</v>
      </c>
      <c r="F176" s="242" t="s">
        <v>275</v>
      </c>
      <c r="G176" s="239"/>
      <c r="H176" s="243">
        <v>67.150000000000006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178</v>
      </c>
      <c r="AU176" s="249" t="s">
        <v>84</v>
      </c>
      <c r="AV176" s="13" t="s">
        <v>84</v>
      </c>
      <c r="AW176" s="13" t="s">
        <v>33</v>
      </c>
      <c r="AX176" s="13" t="s">
        <v>76</v>
      </c>
      <c r="AY176" s="249" t="s">
        <v>170</v>
      </c>
    </row>
    <row r="177" s="12" customFormat="1" ht="22.8" customHeight="1">
      <c r="A177" s="12"/>
      <c r="B177" s="209"/>
      <c r="C177" s="210"/>
      <c r="D177" s="211" t="s">
        <v>75</v>
      </c>
      <c r="E177" s="223" t="s">
        <v>205</v>
      </c>
      <c r="F177" s="223" t="s">
        <v>276</v>
      </c>
      <c r="G177" s="210"/>
      <c r="H177" s="210"/>
      <c r="I177" s="213"/>
      <c r="J177" s="224">
        <f>BK177</f>
        <v>0</v>
      </c>
      <c r="K177" s="210"/>
      <c r="L177" s="215"/>
      <c r="M177" s="216"/>
      <c r="N177" s="217"/>
      <c r="O177" s="217"/>
      <c r="P177" s="218">
        <f>SUM(P178:P246)</f>
        <v>0</v>
      </c>
      <c r="Q177" s="217"/>
      <c r="R177" s="218">
        <f>SUM(R178:R246)</f>
        <v>11.307284430000003</v>
      </c>
      <c r="S177" s="217"/>
      <c r="T177" s="219">
        <f>SUM(T178:T246)</f>
        <v>0.047500000000000001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0" t="s">
        <v>80</v>
      </c>
      <c r="AT177" s="221" t="s">
        <v>75</v>
      </c>
      <c r="AU177" s="221" t="s">
        <v>80</v>
      </c>
      <c r="AY177" s="220" t="s">
        <v>170</v>
      </c>
      <c r="BK177" s="222">
        <f>SUM(BK178:BK246)</f>
        <v>0</v>
      </c>
    </row>
    <row r="178" s="2" customFormat="1" ht="21.75" customHeight="1">
      <c r="A178" s="37"/>
      <c r="B178" s="38"/>
      <c r="C178" s="225" t="s">
        <v>7</v>
      </c>
      <c r="D178" s="225" t="s">
        <v>172</v>
      </c>
      <c r="E178" s="226" t="s">
        <v>277</v>
      </c>
      <c r="F178" s="227" t="s">
        <v>278</v>
      </c>
      <c r="G178" s="228" t="s">
        <v>279</v>
      </c>
      <c r="H178" s="229">
        <v>9.5</v>
      </c>
      <c r="I178" s="230"/>
      <c r="J178" s="231">
        <f>ROUND(I178*H178,2)</f>
        <v>0</v>
      </c>
      <c r="K178" s="227" t="s">
        <v>176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0.0050000000000000001</v>
      </c>
      <c r="T178" s="235">
        <f>S178*H178</f>
        <v>0.047500000000000001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125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125</v>
      </c>
      <c r="BM178" s="236" t="s">
        <v>280</v>
      </c>
    </row>
    <row r="179" s="13" customFormat="1">
      <c r="A179" s="13"/>
      <c r="B179" s="238"/>
      <c r="C179" s="239"/>
      <c r="D179" s="240" t="s">
        <v>178</v>
      </c>
      <c r="E179" s="241" t="s">
        <v>1</v>
      </c>
      <c r="F179" s="242" t="s">
        <v>281</v>
      </c>
      <c r="G179" s="239"/>
      <c r="H179" s="243">
        <v>9.5</v>
      </c>
      <c r="I179" s="244"/>
      <c r="J179" s="239"/>
      <c r="K179" s="239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178</v>
      </c>
      <c r="AU179" s="249" t="s">
        <v>84</v>
      </c>
      <c r="AV179" s="13" t="s">
        <v>84</v>
      </c>
      <c r="AW179" s="13" t="s">
        <v>33</v>
      </c>
      <c r="AX179" s="13" t="s">
        <v>76</v>
      </c>
      <c r="AY179" s="249" t="s">
        <v>170</v>
      </c>
    </row>
    <row r="180" s="2" customFormat="1" ht="24.15" customHeight="1">
      <c r="A180" s="37"/>
      <c r="B180" s="38"/>
      <c r="C180" s="225" t="s">
        <v>282</v>
      </c>
      <c r="D180" s="225" t="s">
        <v>172</v>
      </c>
      <c r="E180" s="226" t="s">
        <v>283</v>
      </c>
      <c r="F180" s="227" t="s">
        <v>284</v>
      </c>
      <c r="G180" s="228" t="s">
        <v>279</v>
      </c>
      <c r="H180" s="229">
        <v>95</v>
      </c>
      <c r="I180" s="230"/>
      <c r="J180" s="231">
        <f>ROUND(I180*H180,2)</f>
        <v>0</v>
      </c>
      <c r="K180" s="227" t="s">
        <v>176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1.0000000000000001E-05</v>
      </c>
      <c r="R180" s="234">
        <f>Q180*H180</f>
        <v>0.00095000000000000011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125</v>
      </c>
      <c r="AT180" s="236" t="s">
        <v>172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125</v>
      </c>
      <c r="BM180" s="236" t="s">
        <v>285</v>
      </c>
    </row>
    <row r="181" s="2" customFormat="1" ht="16.5" customHeight="1">
      <c r="A181" s="37"/>
      <c r="B181" s="38"/>
      <c r="C181" s="250" t="s">
        <v>286</v>
      </c>
      <c r="D181" s="250" t="s">
        <v>239</v>
      </c>
      <c r="E181" s="251" t="s">
        <v>287</v>
      </c>
      <c r="F181" s="252" t="s">
        <v>288</v>
      </c>
      <c r="G181" s="253" t="s">
        <v>279</v>
      </c>
      <c r="H181" s="254">
        <v>96.424999999999997</v>
      </c>
      <c r="I181" s="255"/>
      <c r="J181" s="256">
        <f>ROUND(I181*H181,2)</f>
        <v>0</v>
      </c>
      <c r="K181" s="252" t="s">
        <v>176</v>
      </c>
      <c r="L181" s="257"/>
      <c r="M181" s="258" t="s">
        <v>1</v>
      </c>
      <c r="N181" s="259" t="s">
        <v>41</v>
      </c>
      <c r="O181" s="90"/>
      <c r="P181" s="234">
        <f>O181*H181</f>
        <v>0</v>
      </c>
      <c r="Q181" s="234">
        <v>0.0026700000000000001</v>
      </c>
      <c r="R181" s="234">
        <f>Q181*H181</f>
        <v>0.25745475000000001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205</v>
      </c>
      <c r="AT181" s="236" t="s">
        <v>239</v>
      </c>
      <c r="AU181" s="236" t="s">
        <v>84</v>
      </c>
      <c r="AY181" s="16" t="s">
        <v>170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125</v>
      </c>
      <c r="BM181" s="236" t="s">
        <v>289</v>
      </c>
    </row>
    <row r="182" s="13" customFormat="1">
      <c r="A182" s="13"/>
      <c r="B182" s="238"/>
      <c r="C182" s="239"/>
      <c r="D182" s="240" t="s">
        <v>178</v>
      </c>
      <c r="E182" s="239"/>
      <c r="F182" s="242" t="s">
        <v>290</v>
      </c>
      <c r="G182" s="239"/>
      <c r="H182" s="243">
        <v>96.424999999999997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178</v>
      </c>
      <c r="AU182" s="249" t="s">
        <v>84</v>
      </c>
      <c r="AV182" s="13" t="s">
        <v>84</v>
      </c>
      <c r="AW182" s="13" t="s">
        <v>4</v>
      </c>
      <c r="AX182" s="13" t="s">
        <v>80</v>
      </c>
      <c r="AY182" s="249" t="s">
        <v>170</v>
      </c>
    </row>
    <row r="183" s="2" customFormat="1" ht="24.15" customHeight="1">
      <c r="A183" s="37"/>
      <c r="B183" s="38"/>
      <c r="C183" s="225" t="s">
        <v>291</v>
      </c>
      <c r="D183" s="225" t="s">
        <v>172</v>
      </c>
      <c r="E183" s="226" t="s">
        <v>292</v>
      </c>
      <c r="F183" s="227" t="s">
        <v>293</v>
      </c>
      <c r="G183" s="228" t="s">
        <v>279</v>
      </c>
      <c r="H183" s="229">
        <v>254.5</v>
      </c>
      <c r="I183" s="230"/>
      <c r="J183" s="231">
        <f>ROUND(I183*H183,2)</f>
        <v>0</v>
      </c>
      <c r="K183" s="227" t="s">
        <v>176</v>
      </c>
      <c r="L183" s="43"/>
      <c r="M183" s="232" t="s">
        <v>1</v>
      </c>
      <c r="N183" s="233" t="s">
        <v>41</v>
      </c>
      <c r="O183" s="90"/>
      <c r="P183" s="234">
        <f>O183*H183</f>
        <v>0</v>
      </c>
      <c r="Q183" s="234">
        <v>1.0000000000000001E-05</v>
      </c>
      <c r="R183" s="234">
        <f>Q183*H183</f>
        <v>0.0025450000000000004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125</v>
      </c>
      <c r="AT183" s="236" t="s">
        <v>172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125</v>
      </c>
      <c r="BM183" s="236" t="s">
        <v>294</v>
      </c>
    </row>
    <row r="184" s="13" customFormat="1">
      <c r="A184" s="13"/>
      <c r="B184" s="238"/>
      <c r="C184" s="239"/>
      <c r="D184" s="240" t="s">
        <v>178</v>
      </c>
      <c r="E184" s="241" t="s">
        <v>1</v>
      </c>
      <c r="F184" s="242" t="s">
        <v>295</v>
      </c>
      <c r="G184" s="239"/>
      <c r="H184" s="243">
        <v>254.5</v>
      </c>
      <c r="I184" s="244"/>
      <c r="J184" s="239"/>
      <c r="K184" s="239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178</v>
      </c>
      <c r="AU184" s="249" t="s">
        <v>84</v>
      </c>
      <c r="AV184" s="13" t="s">
        <v>84</v>
      </c>
      <c r="AW184" s="13" t="s">
        <v>33</v>
      </c>
      <c r="AX184" s="13" t="s">
        <v>76</v>
      </c>
      <c r="AY184" s="249" t="s">
        <v>170</v>
      </c>
    </row>
    <row r="185" s="2" customFormat="1" ht="16.5" customHeight="1">
      <c r="A185" s="37"/>
      <c r="B185" s="38"/>
      <c r="C185" s="250" t="s">
        <v>296</v>
      </c>
      <c r="D185" s="250" t="s">
        <v>239</v>
      </c>
      <c r="E185" s="251" t="s">
        <v>297</v>
      </c>
      <c r="F185" s="252" t="s">
        <v>298</v>
      </c>
      <c r="G185" s="253" t="s">
        <v>279</v>
      </c>
      <c r="H185" s="254">
        <v>258.31799999999998</v>
      </c>
      <c r="I185" s="255"/>
      <c r="J185" s="256">
        <f>ROUND(I185*H185,2)</f>
        <v>0</v>
      </c>
      <c r="K185" s="252" t="s">
        <v>176</v>
      </c>
      <c r="L185" s="257"/>
      <c r="M185" s="258" t="s">
        <v>1</v>
      </c>
      <c r="N185" s="259" t="s">
        <v>41</v>
      </c>
      <c r="O185" s="90"/>
      <c r="P185" s="234">
        <f>O185*H185</f>
        <v>0</v>
      </c>
      <c r="Q185" s="234">
        <v>0.0042599999999999999</v>
      </c>
      <c r="R185" s="234">
        <f>Q185*H185</f>
        <v>1.10043468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205</v>
      </c>
      <c r="AT185" s="236" t="s">
        <v>239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125</v>
      </c>
      <c r="BM185" s="236" t="s">
        <v>299</v>
      </c>
    </row>
    <row r="186" s="13" customFormat="1">
      <c r="A186" s="13"/>
      <c r="B186" s="238"/>
      <c r="C186" s="239"/>
      <c r="D186" s="240" t="s">
        <v>178</v>
      </c>
      <c r="E186" s="239"/>
      <c r="F186" s="242" t="s">
        <v>300</v>
      </c>
      <c r="G186" s="239"/>
      <c r="H186" s="243">
        <v>258.31799999999998</v>
      </c>
      <c r="I186" s="244"/>
      <c r="J186" s="239"/>
      <c r="K186" s="239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178</v>
      </c>
      <c r="AU186" s="249" t="s">
        <v>84</v>
      </c>
      <c r="AV186" s="13" t="s">
        <v>84</v>
      </c>
      <c r="AW186" s="13" t="s">
        <v>4</v>
      </c>
      <c r="AX186" s="13" t="s">
        <v>80</v>
      </c>
      <c r="AY186" s="249" t="s">
        <v>170</v>
      </c>
    </row>
    <row r="187" s="2" customFormat="1" ht="24.15" customHeight="1">
      <c r="A187" s="37"/>
      <c r="B187" s="38"/>
      <c r="C187" s="225" t="s">
        <v>301</v>
      </c>
      <c r="D187" s="225" t="s">
        <v>172</v>
      </c>
      <c r="E187" s="226" t="s">
        <v>302</v>
      </c>
      <c r="F187" s="227" t="s">
        <v>303</v>
      </c>
      <c r="G187" s="228" t="s">
        <v>247</v>
      </c>
      <c r="H187" s="229">
        <v>6</v>
      </c>
      <c r="I187" s="230"/>
      <c r="J187" s="231">
        <f>ROUND(I187*H187,2)</f>
        <v>0</v>
      </c>
      <c r="K187" s="227" t="s">
        <v>176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125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125</v>
      </c>
      <c r="BM187" s="236" t="s">
        <v>304</v>
      </c>
    </row>
    <row r="188" s="2" customFormat="1" ht="16.5" customHeight="1">
      <c r="A188" s="37"/>
      <c r="B188" s="38"/>
      <c r="C188" s="250" t="s">
        <v>305</v>
      </c>
      <c r="D188" s="250" t="s">
        <v>239</v>
      </c>
      <c r="E188" s="251" t="s">
        <v>306</v>
      </c>
      <c r="F188" s="252" t="s">
        <v>307</v>
      </c>
      <c r="G188" s="253" t="s">
        <v>247</v>
      </c>
      <c r="H188" s="254">
        <v>6</v>
      </c>
      <c r="I188" s="255"/>
      <c r="J188" s="256">
        <f>ROUND(I188*H188,2)</f>
        <v>0</v>
      </c>
      <c r="K188" s="252" t="s">
        <v>176</v>
      </c>
      <c r="L188" s="257"/>
      <c r="M188" s="258" t="s">
        <v>1</v>
      </c>
      <c r="N188" s="259" t="s">
        <v>41</v>
      </c>
      <c r="O188" s="90"/>
      <c r="P188" s="234">
        <f>O188*H188</f>
        <v>0</v>
      </c>
      <c r="Q188" s="234">
        <v>0.00064999999999999997</v>
      </c>
      <c r="R188" s="234">
        <f>Q188*H188</f>
        <v>0.0038999999999999998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205</v>
      </c>
      <c r="AT188" s="236" t="s">
        <v>239</v>
      </c>
      <c r="AU188" s="236" t="s">
        <v>84</v>
      </c>
      <c r="AY188" s="16" t="s">
        <v>170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125</v>
      </c>
      <c r="BM188" s="236" t="s">
        <v>308</v>
      </c>
    </row>
    <row r="189" s="2" customFormat="1" ht="24.15" customHeight="1">
      <c r="A189" s="37"/>
      <c r="B189" s="38"/>
      <c r="C189" s="225" t="s">
        <v>309</v>
      </c>
      <c r="D189" s="225" t="s">
        <v>172</v>
      </c>
      <c r="E189" s="226" t="s">
        <v>310</v>
      </c>
      <c r="F189" s="227" t="s">
        <v>311</v>
      </c>
      <c r="G189" s="228" t="s">
        <v>247</v>
      </c>
      <c r="H189" s="229">
        <v>12</v>
      </c>
      <c r="I189" s="230"/>
      <c r="J189" s="231">
        <f>ROUND(I189*H189,2)</f>
        <v>0</v>
      </c>
      <c r="K189" s="227" t="s">
        <v>176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125</v>
      </c>
      <c r="AT189" s="236" t="s">
        <v>172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125</v>
      </c>
      <c r="BM189" s="236" t="s">
        <v>312</v>
      </c>
    </row>
    <row r="190" s="13" customFormat="1">
      <c r="A190" s="13"/>
      <c r="B190" s="238"/>
      <c r="C190" s="239"/>
      <c r="D190" s="240" t="s">
        <v>178</v>
      </c>
      <c r="E190" s="241" t="s">
        <v>1</v>
      </c>
      <c r="F190" s="242" t="s">
        <v>313</v>
      </c>
      <c r="G190" s="239"/>
      <c r="H190" s="243">
        <v>12</v>
      </c>
      <c r="I190" s="244"/>
      <c r="J190" s="239"/>
      <c r="K190" s="239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178</v>
      </c>
      <c r="AU190" s="249" t="s">
        <v>84</v>
      </c>
      <c r="AV190" s="13" t="s">
        <v>84</v>
      </c>
      <c r="AW190" s="13" t="s">
        <v>33</v>
      </c>
      <c r="AX190" s="13" t="s">
        <v>76</v>
      </c>
      <c r="AY190" s="249" t="s">
        <v>170</v>
      </c>
    </row>
    <row r="191" s="2" customFormat="1" ht="16.5" customHeight="1">
      <c r="A191" s="37"/>
      <c r="B191" s="38"/>
      <c r="C191" s="250" t="s">
        <v>314</v>
      </c>
      <c r="D191" s="250" t="s">
        <v>239</v>
      </c>
      <c r="E191" s="251" t="s">
        <v>315</v>
      </c>
      <c r="F191" s="252" t="s">
        <v>316</v>
      </c>
      <c r="G191" s="253" t="s">
        <v>247</v>
      </c>
      <c r="H191" s="254">
        <v>12</v>
      </c>
      <c r="I191" s="255"/>
      <c r="J191" s="256">
        <f>ROUND(I191*H191,2)</f>
        <v>0</v>
      </c>
      <c r="K191" s="252" t="s">
        <v>176</v>
      </c>
      <c r="L191" s="257"/>
      <c r="M191" s="258" t="s">
        <v>1</v>
      </c>
      <c r="N191" s="259" t="s">
        <v>41</v>
      </c>
      <c r="O191" s="90"/>
      <c r="P191" s="234">
        <f>O191*H191</f>
        <v>0</v>
      </c>
      <c r="Q191" s="234">
        <v>0.00046000000000000001</v>
      </c>
      <c r="R191" s="234">
        <f>Q191*H191</f>
        <v>0.0055200000000000006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205</v>
      </c>
      <c r="AT191" s="236" t="s">
        <v>239</v>
      </c>
      <c r="AU191" s="236" t="s">
        <v>84</v>
      </c>
      <c r="AY191" s="16" t="s">
        <v>170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125</v>
      </c>
      <c r="BM191" s="236" t="s">
        <v>317</v>
      </c>
    </row>
    <row r="192" s="2" customFormat="1" ht="24.15" customHeight="1">
      <c r="A192" s="37"/>
      <c r="B192" s="38"/>
      <c r="C192" s="225" t="s">
        <v>318</v>
      </c>
      <c r="D192" s="225" t="s">
        <v>172</v>
      </c>
      <c r="E192" s="226" t="s">
        <v>319</v>
      </c>
      <c r="F192" s="227" t="s">
        <v>320</v>
      </c>
      <c r="G192" s="228" t="s">
        <v>247</v>
      </c>
      <c r="H192" s="229">
        <v>2</v>
      </c>
      <c r="I192" s="230"/>
      <c r="J192" s="231">
        <f>ROUND(I192*H192,2)</f>
        <v>0</v>
      </c>
      <c r="K192" s="227" t="s">
        <v>176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125</v>
      </c>
      <c r="AT192" s="236" t="s">
        <v>172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125</v>
      </c>
      <c r="BM192" s="236" t="s">
        <v>321</v>
      </c>
    </row>
    <row r="193" s="2" customFormat="1" ht="16.5" customHeight="1">
      <c r="A193" s="37"/>
      <c r="B193" s="38"/>
      <c r="C193" s="250" t="s">
        <v>322</v>
      </c>
      <c r="D193" s="250" t="s">
        <v>239</v>
      </c>
      <c r="E193" s="251" t="s">
        <v>323</v>
      </c>
      <c r="F193" s="252" t="s">
        <v>324</v>
      </c>
      <c r="G193" s="253" t="s">
        <v>247</v>
      </c>
      <c r="H193" s="254">
        <v>2</v>
      </c>
      <c r="I193" s="255"/>
      <c r="J193" s="256">
        <f>ROUND(I193*H193,2)</f>
        <v>0</v>
      </c>
      <c r="K193" s="252" t="s">
        <v>176</v>
      </c>
      <c r="L193" s="257"/>
      <c r="M193" s="258" t="s">
        <v>1</v>
      </c>
      <c r="N193" s="259" t="s">
        <v>41</v>
      </c>
      <c r="O193" s="90"/>
      <c r="P193" s="234">
        <f>O193*H193</f>
        <v>0</v>
      </c>
      <c r="Q193" s="234">
        <v>0.0014</v>
      </c>
      <c r="R193" s="234">
        <f>Q193*H193</f>
        <v>0.0028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205</v>
      </c>
      <c r="AT193" s="236" t="s">
        <v>239</v>
      </c>
      <c r="AU193" s="236" t="s">
        <v>84</v>
      </c>
      <c r="AY193" s="16" t="s">
        <v>170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125</v>
      </c>
      <c r="BM193" s="236" t="s">
        <v>325</v>
      </c>
    </row>
    <row r="194" s="2" customFormat="1" ht="24.15" customHeight="1">
      <c r="A194" s="37"/>
      <c r="B194" s="38"/>
      <c r="C194" s="225" t="s">
        <v>326</v>
      </c>
      <c r="D194" s="225" t="s">
        <v>172</v>
      </c>
      <c r="E194" s="226" t="s">
        <v>327</v>
      </c>
      <c r="F194" s="227" t="s">
        <v>328</v>
      </c>
      <c r="G194" s="228" t="s">
        <v>247</v>
      </c>
      <c r="H194" s="229">
        <v>6</v>
      </c>
      <c r="I194" s="230"/>
      <c r="J194" s="231">
        <f>ROUND(I194*H194,2)</f>
        <v>0</v>
      </c>
      <c r="K194" s="227" t="s">
        <v>176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125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125</v>
      </c>
      <c r="BM194" s="236" t="s">
        <v>329</v>
      </c>
    </row>
    <row r="195" s="2" customFormat="1" ht="16.5" customHeight="1">
      <c r="A195" s="37"/>
      <c r="B195" s="38"/>
      <c r="C195" s="250" t="s">
        <v>330</v>
      </c>
      <c r="D195" s="250" t="s">
        <v>239</v>
      </c>
      <c r="E195" s="251" t="s">
        <v>331</v>
      </c>
      <c r="F195" s="252" t="s">
        <v>332</v>
      </c>
      <c r="G195" s="253" t="s">
        <v>247</v>
      </c>
      <c r="H195" s="254">
        <v>6</v>
      </c>
      <c r="I195" s="255"/>
      <c r="J195" s="256">
        <f>ROUND(I195*H195,2)</f>
        <v>0</v>
      </c>
      <c r="K195" s="252" t="s">
        <v>1</v>
      </c>
      <c r="L195" s="257"/>
      <c r="M195" s="258" t="s">
        <v>1</v>
      </c>
      <c r="N195" s="259" t="s">
        <v>41</v>
      </c>
      <c r="O195" s="90"/>
      <c r="P195" s="234">
        <f>O195*H195</f>
        <v>0</v>
      </c>
      <c r="Q195" s="234">
        <v>0.0030000000000000001</v>
      </c>
      <c r="R195" s="234">
        <f>Q195*H195</f>
        <v>0.018000000000000002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205</v>
      </c>
      <c r="AT195" s="236" t="s">
        <v>239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125</v>
      </c>
      <c r="BM195" s="236" t="s">
        <v>333</v>
      </c>
    </row>
    <row r="196" s="2" customFormat="1" ht="24.15" customHeight="1">
      <c r="A196" s="37"/>
      <c r="B196" s="38"/>
      <c r="C196" s="225" t="s">
        <v>334</v>
      </c>
      <c r="D196" s="225" t="s">
        <v>172</v>
      </c>
      <c r="E196" s="226" t="s">
        <v>335</v>
      </c>
      <c r="F196" s="227" t="s">
        <v>336</v>
      </c>
      <c r="G196" s="228" t="s">
        <v>247</v>
      </c>
      <c r="H196" s="229">
        <v>7</v>
      </c>
      <c r="I196" s="230"/>
      <c r="J196" s="231">
        <f>ROUND(I196*H196,2)</f>
        <v>0</v>
      </c>
      <c r="K196" s="227" t="s">
        <v>176</v>
      </c>
      <c r="L196" s="43"/>
      <c r="M196" s="232" t="s">
        <v>1</v>
      </c>
      <c r="N196" s="233" t="s">
        <v>41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125</v>
      </c>
      <c r="AT196" s="236" t="s">
        <v>172</v>
      </c>
      <c r="AU196" s="236" t="s">
        <v>84</v>
      </c>
      <c r="AY196" s="16" t="s">
        <v>170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80</v>
      </c>
      <c r="BK196" s="237">
        <f>ROUND(I196*H196,2)</f>
        <v>0</v>
      </c>
      <c r="BL196" s="16" t="s">
        <v>125</v>
      </c>
      <c r="BM196" s="236" t="s">
        <v>337</v>
      </c>
    </row>
    <row r="197" s="2" customFormat="1" ht="16.5" customHeight="1">
      <c r="A197" s="37"/>
      <c r="B197" s="38"/>
      <c r="C197" s="250" t="s">
        <v>338</v>
      </c>
      <c r="D197" s="250" t="s">
        <v>239</v>
      </c>
      <c r="E197" s="251" t="s">
        <v>339</v>
      </c>
      <c r="F197" s="252" t="s">
        <v>340</v>
      </c>
      <c r="G197" s="253" t="s">
        <v>247</v>
      </c>
      <c r="H197" s="254">
        <v>7</v>
      </c>
      <c r="I197" s="255"/>
      <c r="J197" s="256">
        <f>ROUND(I197*H197,2)</f>
        <v>0</v>
      </c>
      <c r="K197" s="252" t="s">
        <v>176</v>
      </c>
      <c r="L197" s="257"/>
      <c r="M197" s="258" t="s">
        <v>1</v>
      </c>
      <c r="N197" s="259" t="s">
        <v>41</v>
      </c>
      <c r="O197" s="90"/>
      <c r="P197" s="234">
        <f>O197*H197</f>
        <v>0</v>
      </c>
      <c r="Q197" s="234">
        <v>0.00079000000000000001</v>
      </c>
      <c r="R197" s="234">
        <f>Q197*H197</f>
        <v>0.0055300000000000002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205</v>
      </c>
      <c r="AT197" s="236" t="s">
        <v>239</v>
      </c>
      <c r="AU197" s="236" t="s">
        <v>84</v>
      </c>
      <c r="AY197" s="16" t="s">
        <v>170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125</v>
      </c>
      <c r="BM197" s="236" t="s">
        <v>341</v>
      </c>
    </row>
    <row r="198" s="2" customFormat="1" ht="21.75" customHeight="1">
      <c r="A198" s="37"/>
      <c r="B198" s="38"/>
      <c r="C198" s="225" t="s">
        <v>342</v>
      </c>
      <c r="D198" s="225" t="s">
        <v>172</v>
      </c>
      <c r="E198" s="226" t="s">
        <v>343</v>
      </c>
      <c r="F198" s="227" t="s">
        <v>344</v>
      </c>
      <c r="G198" s="228" t="s">
        <v>279</v>
      </c>
      <c r="H198" s="229">
        <v>349.5</v>
      </c>
      <c r="I198" s="230"/>
      <c r="J198" s="231">
        <f>ROUND(I198*H198,2)</f>
        <v>0</v>
      </c>
      <c r="K198" s="227" t="s">
        <v>176</v>
      </c>
      <c r="L198" s="43"/>
      <c r="M198" s="232" t="s">
        <v>1</v>
      </c>
      <c r="N198" s="233" t="s">
        <v>41</v>
      </c>
      <c r="O198" s="90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125</v>
      </c>
      <c r="AT198" s="236" t="s">
        <v>172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125</v>
      </c>
      <c r="BM198" s="236" t="s">
        <v>345</v>
      </c>
    </row>
    <row r="199" s="13" customFormat="1">
      <c r="A199" s="13"/>
      <c r="B199" s="238"/>
      <c r="C199" s="239"/>
      <c r="D199" s="240" t="s">
        <v>178</v>
      </c>
      <c r="E199" s="241" t="s">
        <v>1</v>
      </c>
      <c r="F199" s="242" t="s">
        <v>346</v>
      </c>
      <c r="G199" s="239"/>
      <c r="H199" s="243">
        <v>349.5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178</v>
      </c>
      <c r="AU199" s="249" t="s">
        <v>84</v>
      </c>
      <c r="AV199" s="13" t="s">
        <v>84</v>
      </c>
      <c r="AW199" s="13" t="s">
        <v>33</v>
      </c>
      <c r="AX199" s="13" t="s">
        <v>76</v>
      </c>
      <c r="AY199" s="249" t="s">
        <v>170</v>
      </c>
    </row>
    <row r="200" s="2" customFormat="1" ht="24.15" customHeight="1">
      <c r="A200" s="37"/>
      <c r="B200" s="38"/>
      <c r="C200" s="225" t="s">
        <v>347</v>
      </c>
      <c r="D200" s="225" t="s">
        <v>172</v>
      </c>
      <c r="E200" s="226" t="s">
        <v>348</v>
      </c>
      <c r="F200" s="227" t="s">
        <v>349</v>
      </c>
      <c r="G200" s="228" t="s">
        <v>247</v>
      </c>
      <c r="H200" s="229">
        <v>1</v>
      </c>
      <c r="I200" s="230"/>
      <c r="J200" s="231">
        <f>ROUND(I200*H200,2)</f>
        <v>0</v>
      </c>
      <c r="K200" s="227" t="s">
        <v>176</v>
      </c>
      <c r="L200" s="43"/>
      <c r="M200" s="232" t="s">
        <v>1</v>
      </c>
      <c r="N200" s="233" t="s">
        <v>41</v>
      </c>
      <c r="O200" s="90"/>
      <c r="P200" s="234">
        <f>O200*H200</f>
        <v>0</v>
      </c>
      <c r="Q200" s="234">
        <v>0.45937</v>
      </c>
      <c r="R200" s="234">
        <f>Q200*H200</f>
        <v>0.45937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125</v>
      </c>
      <c r="AT200" s="236" t="s">
        <v>172</v>
      </c>
      <c r="AU200" s="236" t="s">
        <v>84</v>
      </c>
      <c r="AY200" s="16" t="s">
        <v>170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80</v>
      </c>
      <c r="BK200" s="237">
        <f>ROUND(I200*H200,2)</f>
        <v>0</v>
      </c>
      <c r="BL200" s="16" t="s">
        <v>125</v>
      </c>
      <c r="BM200" s="236" t="s">
        <v>350</v>
      </c>
    </row>
    <row r="201" s="2" customFormat="1" ht="24.15" customHeight="1">
      <c r="A201" s="37"/>
      <c r="B201" s="38"/>
      <c r="C201" s="225" t="s">
        <v>351</v>
      </c>
      <c r="D201" s="225" t="s">
        <v>172</v>
      </c>
      <c r="E201" s="226" t="s">
        <v>352</v>
      </c>
      <c r="F201" s="227" t="s">
        <v>353</v>
      </c>
      <c r="G201" s="228" t="s">
        <v>247</v>
      </c>
      <c r="H201" s="229">
        <v>1</v>
      </c>
      <c r="I201" s="230"/>
      <c r="J201" s="231">
        <f>ROUND(I201*H201,2)</f>
        <v>0</v>
      </c>
      <c r="K201" s="227" t="s">
        <v>176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0.41488999999999998</v>
      </c>
      <c r="R201" s="234">
        <f>Q201*H201</f>
        <v>0.41488999999999998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125</v>
      </c>
      <c r="AT201" s="236" t="s">
        <v>172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125</v>
      </c>
      <c r="BM201" s="236" t="s">
        <v>354</v>
      </c>
    </row>
    <row r="202" s="2" customFormat="1" ht="24.15" customHeight="1">
      <c r="A202" s="37"/>
      <c r="B202" s="38"/>
      <c r="C202" s="225" t="s">
        <v>355</v>
      </c>
      <c r="D202" s="225" t="s">
        <v>172</v>
      </c>
      <c r="E202" s="226" t="s">
        <v>356</v>
      </c>
      <c r="F202" s="227" t="s">
        <v>357</v>
      </c>
      <c r="G202" s="228" t="s">
        <v>247</v>
      </c>
      <c r="H202" s="229">
        <v>1</v>
      </c>
      <c r="I202" s="230"/>
      <c r="J202" s="231">
        <f>ROUND(I202*H202,2)</f>
        <v>0</v>
      </c>
      <c r="K202" s="227" t="s">
        <v>176</v>
      </c>
      <c r="L202" s="43"/>
      <c r="M202" s="232" t="s">
        <v>1</v>
      </c>
      <c r="N202" s="233" t="s">
        <v>41</v>
      </c>
      <c r="O202" s="90"/>
      <c r="P202" s="234">
        <f>O202*H202</f>
        <v>0</v>
      </c>
      <c r="Q202" s="234">
        <v>0.0098899999999999995</v>
      </c>
      <c r="R202" s="234">
        <f>Q202*H202</f>
        <v>0.0098899999999999995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125</v>
      </c>
      <c r="AT202" s="236" t="s">
        <v>172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125</v>
      </c>
      <c r="BM202" s="236" t="s">
        <v>358</v>
      </c>
    </row>
    <row r="203" s="2" customFormat="1" ht="24.15" customHeight="1">
      <c r="A203" s="37"/>
      <c r="B203" s="38"/>
      <c r="C203" s="250" t="s">
        <v>359</v>
      </c>
      <c r="D203" s="250" t="s">
        <v>239</v>
      </c>
      <c r="E203" s="251" t="s">
        <v>360</v>
      </c>
      <c r="F203" s="252" t="s">
        <v>361</v>
      </c>
      <c r="G203" s="253" t="s">
        <v>247</v>
      </c>
      <c r="H203" s="254">
        <v>1</v>
      </c>
      <c r="I203" s="255"/>
      <c r="J203" s="256">
        <f>ROUND(I203*H203,2)</f>
        <v>0</v>
      </c>
      <c r="K203" s="252" t="s">
        <v>1</v>
      </c>
      <c r="L203" s="257"/>
      <c r="M203" s="258" t="s">
        <v>1</v>
      </c>
      <c r="N203" s="259" t="s">
        <v>41</v>
      </c>
      <c r="O203" s="90"/>
      <c r="P203" s="234">
        <f>O203*H203</f>
        <v>0</v>
      </c>
      <c r="Q203" s="234">
        <v>2.1000000000000001</v>
      </c>
      <c r="R203" s="234">
        <f>Q203*H203</f>
        <v>2.1000000000000001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205</v>
      </c>
      <c r="AT203" s="236" t="s">
        <v>239</v>
      </c>
      <c r="AU203" s="236" t="s">
        <v>84</v>
      </c>
      <c r="AY203" s="16" t="s">
        <v>170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80</v>
      </c>
      <c r="BK203" s="237">
        <f>ROUND(I203*H203,2)</f>
        <v>0</v>
      </c>
      <c r="BL203" s="16" t="s">
        <v>125</v>
      </c>
      <c r="BM203" s="236" t="s">
        <v>362</v>
      </c>
    </row>
    <row r="204" s="2" customFormat="1" ht="24.15" customHeight="1">
      <c r="A204" s="37"/>
      <c r="B204" s="38"/>
      <c r="C204" s="225" t="s">
        <v>363</v>
      </c>
      <c r="D204" s="225" t="s">
        <v>172</v>
      </c>
      <c r="E204" s="226" t="s">
        <v>364</v>
      </c>
      <c r="F204" s="227" t="s">
        <v>365</v>
      </c>
      <c r="G204" s="228" t="s">
        <v>247</v>
      </c>
      <c r="H204" s="229">
        <v>3</v>
      </c>
      <c r="I204" s="230"/>
      <c r="J204" s="231">
        <f>ROUND(I204*H204,2)</f>
        <v>0</v>
      </c>
      <c r="K204" s="227" t="s">
        <v>176</v>
      </c>
      <c r="L204" s="43"/>
      <c r="M204" s="232" t="s">
        <v>1</v>
      </c>
      <c r="N204" s="233" t="s">
        <v>41</v>
      </c>
      <c r="O204" s="90"/>
      <c r="P204" s="234">
        <f>O204*H204</f>
        <v>0</v>
      </c>
      <c r="Q204" s="234">
        <v>0.049070000000000003</v>
      </c>
      <c r="R204" s="234">
        <f>Q204*H204</f>
        <v>0.14721000000000001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125</v>
      </c>
      <c r="AT204" s="236" t="s">
        <v>172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125</v>
      </c>
      <c r="BM204" s="236" t="s">
        <v>366</v>
      </c>
    </row>
    <row r="205" s="2" customFormat="1" ht="24.15" customHeight="1">
      <c r="A205" s="37"/>
      <c r="B205" s="38"/>
      <c r="C205" s="225" t="s">
        <v>367</v>
      </c>
      <c r="D205" s="225" t="s">
        <v>172</v>
      </c>
      <c r="E205" s="226" t="s">
        <v>368</v>
      </c>
      <c r="F205" s="227" t="s">
        <v>369</v>
      </c>
      <c r="G205" s="228" t="s">
        <v>247</v>
      </c>
      <c r="H205" s="229">
        <v>1</v>
      </c>
      <c r="I205" s="230"/>
      <c r="J205" s="231">
        <f>ROUND(I205*H205,2)</f>
        <v>0</v>
      </c>
      <c r="K205" s="227" t="s">
        <v>176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0.064180000000000001</v>
      </c>
      <c r="R205" s="234">
        <f>Q205*H205</f>
        <v>0.064180000000000001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125</v>
      </c>
      <c r="AT205" s="236" t="s">
        <v>172</v>
      </c>
      <c r="AU205" s="236" t="s">
        <v>84</v>
      </c>
      <c r="AY205" s="16" t="s">
        <v>170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80</v>
      </c>
      <c r="BK205" s="237">
        <f>ROUND(I205*H205,2)</f>
        <v>0</v>
      </c>
      <c r="BL205" s="16" t="s">
        <v>125</v>
      </c>
      <c r="BM205" s="236" t="s">
        <v>370</v>
      </c>
    </row>
    <row r="206" s="13" customFormat="1">
      <c r="A206" s="13"/>
      <c r="B206" s="238"/>
      <c r="C206" s="239"/>
      <c r="D206" s="240" t="s">
        <v>178</v>
      </c>
      <c r="E206" s="241" t="s">
        <v>1</v>
      </c>
      <c r="F206" s="242" t="s">
        <v>371</v>
      </c>
      <c r="G206" s="239"/>
      <c r="H206" s="243">
        <v>1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178</v>
      </c>
      <c r="AU206" s="249" t="s">
        <v>84</v>
      </c>
      <c r="AV206" s="13" t="s">
        <v>84</v>
      </c>
      <c r="AW206" s="13" t="s">
        <v>33</v>
      </c>
      <c r="AX206" s="13" t="s">
        <v>76</v>
      </c>
      <c r="AY206" s="249" t="s">
        <v>170</v>
      </c>
    </row>
    <row r="207" s="2" customFormat="1" ht="33" customHeight="1">
      <c r="A207" s="37"/>
      <c r="B207" s="38"/>
      <c r="C207" s="225" t="s">
        <v>372</v>
      </c>
      <c r="D207" s="225" t="s">
        <v>172</v>
      </c>
      <c r="E207" s="226" t="s">
        <v>373</v>
      </c>
      <c r="F207" s="227" t="s">
        <v>374</v>
      </c>
      <c r="G207" s="228" t="s">
        <v>247</v>
      </c>
      <c r="H207" s="229">
        <v>4</v>
      </c>
      <c r="I207" s="230"/>
      <c r="J207" s="231">
        <f>ROUND(I207*H207,2)</f>
        <v>0</v>
      </c>
      <c r="K207" s="227" t="s">
        <v>176</v>
      </c>
      <c r="L207" s="43"/>
      <c r="M207" s="232" t="s">
        <v>1</v>
      </c>
      <c r="N207" s="233" t="s">
        <v>41</v>
      </c>
      <c r="O207" s="90"/>
      <c r="P207" s="234">
        <f>O207*H207</f>
        <v>0</v>
      </c>
      <c r="Q207" s="234">
        <v>0.010279999999999999</v>
      </c>
      <c r="R207" s="234">
        <f>Q207*H207</f>
        <v>0.041119999999999997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125</v>
      </c>
      <c r="AT207" s="236" t="s">
        <v>172</v>
      </c>
      <c r="AU207" s="236" t="s">
        <v>84</v>
      </c>
      <c r="AY207" s="16" t="s">
        <v>170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80</v>
      </c>
      <c r="BK207" s="237">
        <f>ROUND(I207*H207,2)</f>
        <v>0</v>
      </c>
      <c r="BL207" s="16" t="s">
        <v>125</v>
      </c>
      <c r="BM207" s="236" t="s">
        <v>375</v>
      </c>
    </row>
    <row r="208" s="2" customFormat="1" ht="24.15" customHeight="1">
      <c r="A208" s="37"/>
      <c r="B208" s="38"/>
      <c r="C208" s="225" t="s">
        <v>376</v>
      </c>
      <c r="D208" s="225" t="s">
        <v>172</v>
      </c>
      <c r="E208" s="226" t="s">
        <v>377</v>
      </c>
      <c r="F208" s="227" t="s">
        <v>378</v>
      </c>
      <c r="G208" s="228" t="s">
        <v>247</v>
      </c>
      <c r="H208" s="229">
        <v>4</v>
      </c>
      <c r="I208" s="230"/>
      <c r="J208" s="231">
        <f>ROUND(I208*H208,2)</f>
        <v>0</v>
      </c>
      <c r="K208" s="227" t="s">
        <v>176</v>
      </c>
      <c r="L208" s="43"/>
      <c r="M208" s="232" t="s">
        <v>1</v>
      </c>
      <c r="N208" s="233" t="s">
        <v>41</v>
      </c>
      <c r="O208" s="90"/>
      <c r="P208" s="234">
        <f>O208*H208</f>
        <v>0</v>
      </c>
      <c r="Q208" s="234">
        <v>0.00362</v>
      </c>
      <c r="R208" s="234">
        <f>Q208*H208</f>
        <v>0.01448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125</v>
      </c>
      <c r="AT208" s="236" t="s">
        <v>172</v>
      </c>
      <c r="AU208" s="236" t="s">
        <v>84</v>
      </c>
      <c r="AY208" s="16" t="s">
        <v>170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80</v>
      </c>
      <c r="BK208" s="237">
        <f>ROUND(I208*H208,2)</f>
        <v>0</v>
      </c>
      <c r="BL208" s="16" t="s">
        <v>125</v>
      </c>
      <c r="BM208" s="236" t="s">
        <v>379</v>
      </c>
    </row>
    <row r="209" s="2" customFormat="1" ht="24.15" customHeight="1">
      <c r="A209" s="37"/>
      <c r="B209" s="38"/>
      <c r="C209" s="225" t="s">
        <v>380</v>
      </c>
      <c r="D209" s="225" t="s">
        <v>172</v>
      </c>
      <c r="E209" s="226" t="s">
        <v>381</v>
      </c>
      <c r="F209" s="227" t="s">
        <v>382</v>
      </c>
      <c r="G209" s="228" t="s">
        <v>247</v>
      </c>
      <c r="H209" s="229">
        <v>4</v>
      </c>
      <c r="I209" s="230"/>
      <c r="J209" s="231">
        <f>ROUND(I209*H209,2)</f>
        <v>0</v>
      </c>
      <c r="K209" s="227" t="s">
        <v>176</v>
      </c>
      <c r="L209" s="43"/>
      <c r="M209" s="232" t="s">
        <v>1</v>
      </c>
      <c r="N209" s="233" t="s">
        <v>41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125</v>
      </c>
      <c r="AT209" s="236" t="s">
        <v>172</v>
      </c>
      <c r="AU209" s="236" t="s">
        <v>84</v>
      </c>
      <c r="AY209" s="16" t="s">
        <v>170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80</v>
      </c>
      <c r="BK209" s="237">
        <f>ROUND(I209*H209,2)</f>
        <v>0</v>
      </c>
      <c r="BL209" s="16" t="s">
        <v>125</v>
      </c>
      <c r="BM209" s="236" t="s">
        <v>383</v>
      </c>
    </row>
    <row r="210" s="2" customFormat="1" ht="33" customHeight="1">
      <c r="A210" s="37"/>
      <c r="B210" s="38"/>
      <c r="C210" s="225" t="s">
        <v>384</v>
      </c>
      <c r="D210" s="225" t="s">
        <v>172</v>
      </c>
      <c r="E210" s="226" t="s">
        <v>385</v>
      </c>
      <c r="F210" s="227" t="s">
        <v>386</v>
      </c>
      <c r="G210" s="228" t="s">
        <v>247</v>
      </c>
      <c r="H210" s="229">
        <v>4</v>
      </c>
      <c r="I210" s="230"/>
      <c r="J210" s="231">
        <f>ROUND(I210*H210,2)</f>
        <v>0</v>
      </c>
      <c r="K210" s="227" t="s">
        <v>176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0.035349999999999999</v>
      </c>
      <c r="R210" s="234">
        <f>Q210*H210</f>
        <v>0.1414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125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125</v>
      </c>
      <c r="BM210" s="236" t="s">
        <v>387</v>
      </c>
    </row>
    <row r="211" s="2" customFormat="1" ht="24.15" customHeight="1">
      <c r="A211" s="37"/>
      <c r="B211" s="38"/>
      <c r="C211" s="225" t="s">
        <v>388</v>
      </c>
      <c r="D211" s="225" t="s">
        <v>172</v>
      </c>
      <c r="E211" s="226" t="s">
        <v>389</v>
      </c>
      <c r="F211" s="227" t="s">
        <v>390</v>
      </c>
      <c r="G211" s="228" t="s">
        <v>247</v>
      </c>
      <c r="H211" s="229">
        <v>1</v>
      </c>
      <c r="I211" s="230"/>
      <c r="J211" s="231">
        <f>ROUND(I211*H211,2)</f>
        <v>0</v>
      </c>
      <c r="K211" s="227" t="s">
        <v>176</v>
      </c>
      <c r="L211" s="43"/>
      <c r="M211" s="232" t="s">
        <v>1</v>
      </c>
      <c r="N211" s="233" t="s">
        <v>41</v>
      </c>
      <c r="O211" s="90"/>
      <c r="P211" s="234">
        <f>O211*H211</f>
        <v>0</v>
      </c>
      <c r="Q211" s="234">
        <v>0.074370000000000006</v>
      </c>
      <c r="R211" s="234">
        <f>Q211*H211</f>
        <v>0.074370000000000006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125</v>
      </c>
      <c r="AT211" s="236" t="s">
        <v>172</v>
      </c>
      <c r="AU211" s="236" t="s">
        <v>84</v>
      </c>
      <c r="AY211" s="16" t="s">
        <v>170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80</v>
      </c>
      <c r="BK211" s="237">
        <f>ROUND(I211*H211,2)</f>
        <v>0</v>
      </c>
      <c r="BL211" s="16" t="s">
        <v>125</v>
      </c>
      <c r="BM211" s="236" t="s">
        <v>391</v>
      </c>
    </row>
    <row r="212" s="13" customFormat="1">
      <c r="A212" s="13"/>
      <c r="B212" s="238"/>
      <c r="C212" s="239"/>
      <c r="D212" s="240" t="s">
        <v>178</v>
      </c>
      <c r="E212" s="241" t="s">
        <v>1</v>
      </c>
      <c r="F212" s="242" t="s">
        <v>392</v>
      </c>
      <c r="G212" s="239"/>
      <c r="H212" s="243">
        <v>1</v>
      </c>
      <c r="I212" s="244"/>
      <c r="J212" s="239"/>
      <c r="K212" s="239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178</v>
      </c>
      <c r="AU212" s="249" t="s">
        <v>84</v>
      </c>
      <c r="AV212" s="13" t="s">
        <v>84</v>
      </c>
      <c r="AW212" s="13" t="s">
        <v>33</v>
      </c>
      <c r="AX212" s="13" t="s">
        <v>76</v>
      </c>
      <c r="AY212" s="249" t="s">
        <v>170</v>
      </c>
    </row>
    <row r="213" s="2" customFormat="1" ht="24.15" customHeight="1">
      <c r="A213" s="37"/>
      <c r="B213" s="38"/>
      <c r="C213" s="225" t="s">
        <v>393</v>
      </c>
      <c r="D213" s="225" t="s">
        <v>172</v>
      </c>
      <c r="E213" s="226" t="s">
        <v>394</v>
      </c>
      <c r="F213" s="227" t="s">
        <v>395</v>
      </c>
      <c r="G213" s="228" t="s">
        <v>247</v>
      </c>
      <c r="H213" s="229">
        <v>2</v>
      </c>
      <c r="I213" s="230"/>
      <c r="J213" s="231">
        <f>ROUND(I213*H213,2)</f>
        <v>0</v>
      </c>
      <c r="K213" s="227" t="s">
        <v>176</v>
      </c>
      <c r="L213" s="43"/>
      <c r="M213" s="232" t="s">
        <v>1</v>
      </c>
      <c r="N213" s="233" t="s">
        <v>41</v>
      </c>
      <c r="O213" s="90"/>
      <c r="P213" s="234">
        <f>O213*H213</f>
        <v>0</v>
      </c>
      <c r="Q213" s="234">
        <v>0.084150000000000003</v>
      </c>
      <c r="R213" s="234">
        <f>Q213*H213</f>
        <v>0.16830000000000001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125</v>
      </c>
      <c r="AT213" s="236" t="s">
        <v>172</v>
      </c>
      <c r="AU213" s="236" t="s">
        <v>84</v>
      </c>
      <c r="AY213" s="16" t="s">
        <v>170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80</v>
      </c>
      <c r="BK213" s="237">
        <f>ROUND(I213*H213,2)</f>
        <v>0</v>
      </c>
      <c r="BL213" s="16" t="s">
        <v>125</v>
      </c>
      <c r="BM213" s="236" t="s">
        <v>396</v>
      </c>
    </row>
    <row r="214" s="13" customFormat="1">
      <c r="A214" s="13"/>
      <c r="B214" s="238"/>
      <c r="C214" s="239"/>
      <c r="D214" s="240" t="s">
        <v>178</v>
      </c>
      <c r="E214" s="241" t="s">
        <v>1</v>
      </c>
      <c r="F214" s="242" t="s">
        <v>397</v>
      </c>
      <c r="G214" s="239"/>
      <c r="H214" s="243">
        <v>2</v>
      </c>
      <c r="I214" s="244"/>
      <c r="J214" s="239"/>
      <c r="K214" s="239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178</v>
      </c>
      <c r="AU214" s="249" t="s">
        <v>84</v>
      </c>
      <c r="AV214" s="13" t="s">
        <v>84</v>
      </c>
      <c r="AW214" s="13" t="s">
        <v>33</v>
      </c>
      <c r="AX214" s="13" t="s">
        <v>76</v>
      </c>
      <c r="AY214" s="249" t="s">
        <v>170</v>
      </c>
    </row>
    <row r="215" s="2" customFormat="1" ht="33" customHeight="1">
      <c r="A215" s="37"/>
      <c r="B215" s="38"/>
      <c r="C215" s="225" t="s">
        <v>398</v>
      </c>
      <c r="D215" s="225" t="s">
        <v>172</v>
      </c>
      <c r="E215" s="226" t="s">
        <v>399</v>
      </c>
      <c r="F215" s="227" t="s">
        <v>400</v>
      </c>
      <c r="G215" s="228" t="s">
        <v>247</v>
      </c>
      <c r="H215" s="229">
        <v>3</v>
      </c>
      <c r="I215" s="230"/>
      <c r="J215" s="231">
        <f>ROUND(I215*H215,2)</f>
        <v>0</v>
      </c>
      <c r="K215" s="227" t="s">
        <v>176</v>
      </c>
      <c r="L215" s="43"/>
      <c r="M215" s="232" t="s">
        <v>1</v>
      </c>
      <c r="N215" s="233" t="s">
        <v>41</v>
      </c>
      <c r="O215" s="90"/>
      <c r="P215" s="234">
        <f>O215*H215</f>
        <v>0</v>
      </c>
      <c r="Q215" s="234">
        <v>0.018180000000000002</v>
      </c>
      <c r="R215" s="234">
        <f>Q215*H215</f>
        <v>0.054540000000000005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125</v>
      </c>
      <c r="AT215" s="236" t="s">
        <v>172</v>
      </c>
      <c r="AU215" s="236" t="s">
        <v>84</v>
      </c>
      <c r="AY215" s="16" t="s">
        <v>170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80</v>
      </c>
      <c r="BK215" s="237">
        <f>ROUND(I215*H215,2)</f>
        <v>0</v>
      </c>
      <c r="BL215" s="16" t="s">
        <v>125</v>
      </c>
      <c r="BM215" s="236" t="s">
        <v>401</v>
      </c>
    </row>
    <row r="216" s="2" customFormat="1" ht="24.15" customHeight="1">
      <c r="A216" s="37"/>
      <c r="B216" s="38"/>
      <c r="C216" s="225" t="s">
        <v>402</v>
      </c>
      <c r="D216" s="225" t="s">
        <v>172</v>
      </c>
      <c r="E216" s="226" t="s">
        <v>403</v>
      </c>
      <c r="F216" s="227" t="s">
        <v>404</v>
      </c>
      <c r="G216" s="228" t="s">
        <v>247</v>
      </c>
      <c r="H216" s="229">
        <v>3</v>
      </c>
      <c r="I216" s="230"/>
      <c r="J216" s="231">
        <f>ROUND(I216*H216,2)</f>
        <v>0</v>
      </c>
      <c r="K216" s="227" t="s">
        <v>176</v>
      </c>
      <c r="L216" s="43"/>
      <c r="M216" s="232" t="s">
        <v>1</v>
      </c>
      <c r="N216" s="233" t="s">
        <v>41</v>
      </c>
      <c r="O216" s="90"/>
      <c r="P216" s="234">
        <f>O216*H216</f>
        <v>0</v>
      </c>
      <c r="Q216" s="234">
        <v>0.0062199999999999998</v>
      </c>
      <c r="R216" s="234">
        <f>Q216*H216</f>
        <v>0.01866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125</v>
      </c>
      <c r="AT216" s="236" t="s">
        <v>172</v>
      </c>
      <c r="AU216" s="236" t="s">
        <v>84</v>
      </c>
      <c r="AY216" s="16" t="s">
        <v>170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80</v>
      </c>
      <c r="BK216" s="237">
        <f>ROUND(I216*H216,2)</f>
        <v>0</v>
      </c>
      <c r="BL216" s="16" t="s">
        <v>125</v>
      </c>
      <c r="BM216" s="236" t="s">
        <v>405</v>
      </c>
    </row>
    <row r="217" s="2" customFormat="1" ht="24.15" customHeight="1">
      <c r="A217" s="37"/>
      <c r="B217" s="38"/>
      <c r="C217" s="225" t="s">
        <v>406</v>
      </c>
      <c r="D217" s="225" t="s">
        <v>172</v>
      </c>
      <c r="E217" s="226" t="s">
        <v>407</v>
      </c>
      <c r="F217" s="227" t="s">
        <v>408</v>
      </c>
      <c r="G217" s="228" t="s">
        <v>247</v>
      </c>
      <c r="H217" s="229">
        <v>3</v>
      </c>
      <c r="I217" s="230"/>
      <c r="J217" s="231">
        <f>ROUND(I217*H217,2)</f>
        <v>0</v>
      </c>
      <c r="K217" s="227" t="s">
        <v>176</v>
      </c>
      <c r="L217" s="43"/>
      <c r="M217" s="232" t="s">
        <v>1</v>
      </c>
      <c r="N217" s="233" t="s">
        <v>41</v>
      </c>
      <c r="O217" s="90"/>
      <c r="P217" s="234">
        <f>O217*H217</f>
        <v>0</v>
      </c>
      <c r="Q217" s="234">
        <v>0</v>
      </c>
      <c r="R217" s="234">
        <f>Q217*H217</f>
        <v>0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125</v>
      </c>
      <c r="AT217" s="236" t="s">
        <v>172</v>
      </c>
      <c r="AU217" s="236" t="s">
        <v>84</v>
      </c>
      <c r="AY217" s="16" t="s">
        <v>170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80</v>
      </c>
      <c r="BK217" s="237">
        <f>ROUND(I217*H217,2)</f>
        <v>0</v>
      </c>
      <c r="BL217" s="16" t="s">
        <v>125</v>
      </c>
      <c r="BM217" s="236" t="s">
        <v>409</v>
      </c>
    </row>
    <row r="218" s="2" customFormat="1" ht="24.15" customHeight="1">
      <c r="A218" s="37"/>
      <c r="B218" s="38"/>
      <c r="C218" s="225" t="s">
        <v>410</v>
      </c>
      <c r="D218" s="225" t="s">
        <v>172</v>
      </c>
      <c r="E218" s="226" t="s">
        <v>411</v>
      </c>
      <c r="F218" s="227" t="s">
        <v>412</v>
      </c>
      <c r="G218" s="228" t="s">
        <v>247</v>
      </c>
      <c r="H218" s="229">
        <v>3</v>
      </c>
      <c r="I218" s="230"/>
      <c r="J218" s="231">
        <f>ROUND(I218*H218,2)</f>
        <v>0</v>
      </c>
      <c r="K218" s="227" t="s">
        <v>176</v>
      </c>
      <c r="L218" s="43"/>
      <c r="M218" s="232" t="s">
        <v>1</v>
      </c>
      <c r="N218" s="233" t="s">
        <v>41</v>
      </c>
      <c r="O218" s="90"/>
      <c r="P218" s="234">
        <f>O218*H218</f>
        <v>0</v>
      </c>
      <c r="Q218" s="234">
        <v>0.021440000000000001</v>
      </c>
      <c r="R218" s="234">
        <f>Q218*H218</f>
        <v>0.064320000000000002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125</v>
      </c>
      <c r="AT218" s="236" t="s">
        <v>172</v>
      </c>
      <c r="AU218" s="236" t="s">
        <v>84</v>
      </c>
      <c r="AY218" s="16" t="s">
        <v>170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80</v>
      </c>
      <c r="BK218" s="237">
        <f>ROUND(I218*H218,2)</f>
        <v>0</v>
      </c>
      <c r="BL218" s="16" t="s">
        <v>125</v>
      </c>
      <c r="BM218" s="236" t="s">
        <v>413</v>
      </c>
    </row>
    <row r="219" s="2" customFormat="1" ht="24.15" customHeight="1">
      <c r="A219" s="37"/>
      <c r="B219" s="38"/>
      <c r="C219" s="225" t="s">
        <v>414</v>
      </c>
      <c r="D219" s="225" t="s">
        <v>172</v>
      </c>
      <c r="E219" s="226" t="s">
        <v>415</v>
      </c>
      <c r="F219" s="227" t="s">
        <v>416</v>
      </c>
      <c r="G219" s="228" t="s">
        <v>247</v>
      </c>
      <c r="H219" s="229">
        <v>1</v>
      </c>
      <c r="I219" s="230"/>
      <c r="J219" s="231">
        <f>ROUND(I219*H219,2)</f>
        <v>0</v>
      </c>
      <c r="K219" s="227" t="s">
        <v>176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0.1056</v>
      </c>
      <c r="R219" s="234">
        <f>Q219*H219</f>
        <v>0.1056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125</v>
      </c>
      <c r="AT219" s="236" t="s">
        <v>172</v>
      </c>
      <c r="AU219" s="236" t="s">
        <v>84</v>
      </c>
      <c r="AY219" s="16" t="s">
        <v>170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80</v>
      </c>
      <c r="BK219" s="237">
        <f>ROUND(I219*H219,2)</f>
        <v>0</v>
      </c>
      <c r="BL219" s="16" t="s">
        <v>125</v>
      </c>
      <c r="BM219" s="236" t="s">
        <v>417</v>
      </c>
    </row>
    <row r="220" s="13" customFormat="1">
      <c r="A220" s="13"/>
      <c r="B220" s="238"/>
      <c r="C220" s="239"/>
      <c r="D220" s="240" t="s">
        <v>178</v>
      </c>
      <c r="E220" s="241" t="s">
        <v>1</v>
      </c>
      <c r="F220" s="242" t="s">
        <v>418</v>
      </c>
      <c r="G220" s="239"/>
      <c r="H220" s="243">
        <v>1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178</v>
      </c>
      <c r="AU220" s="249" t="s">
        <v>84</v>
      </c>
      <c r="AV220" s="13" t="s">
        <v>84</v>
      </c>
      <c r="AW220" s="13" t="s">
        <v>33</v>
      </c>
      <c r="AX220" s="13" t="s">
        <v>76</v>
      </c>
      <c r="AY220" s="249" t="s">
        <v>170</v>
      </c>
    </row>
    <row r="221" s="2" customFormat="1" ht="24.15" customHeight="1">
      <c r="A221" s="37"/>
      <c r="B221" s="38"/>
      <c r="C221" s="225" t="s">
        <v>419</v>
      </c>
      <c r="D221" s="225" t="s">
        <v>172</v>
      </c>
      <c r="E221" s="226" t="s">
        <v>420</v>
      </c>
      <c r="F221" s="227" t="s">
        <v>421</v>
      </c>
      <c r="G221" s="228" t="s">
        <v>247</v>
      </c>
      <c r="H221" s="229">
        <v>2</v>
      </c>
      <c r="I221" s="230"/>
      <c r="J221" s="231">
        <f>ROUND(I221*H221,2)</f>
        <v>0</v>
      </c>
      <c r="K221" s="227" t="s">
        <v>176</v>
      </c>
      <c r="L221" s="43"/>
      <c r="M221" s="232" t="s">
        <v>1</v>
      </c>
      <c r="N221" s="233" t="s">
        <v>41</v>
      </c>
      <c r="O221" s="90"/>
      <c r="P221" s="234">
        <f>O221*H221</f>
        <v>0</v>
      </c>
      <c r="Q221" s="234">
        <v>0.10761999999999999</v>
      </c>
      <c r="R221" s="234">
        <f>Q221*H221</f>
        <v>0.21523999999999999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125</v>
      </c>
      <c r="AT221" s="236" t="s">
        <v>172</v>
      </c>
      <c r="AU221" s="236" t="s">
        <v>84</v>
      </c>
      <c r="AY221" s="16" t="s">
        <v>170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80</v>
      </c>
      <c r="BK221" s="237">
        <f>ROUND(I221*H221,2)</f>
        <v>0</v>
      </c>
      <c r="BL221" s="16" t="s">
        <v>125</v>
      </c>
      <c r="BM221" s="236" t="s">
        <v>422</v>
      </c>
    </row>
    <row r="222" s="13" customFormat="1">
      <c r="A222" s="13"/>
      <c r="B222" s="238"/>
      <c r="C222" s="239"/>
      <c r="D222" s="240" t="s">
        <v>178</v>
      </c>
      <c r="E222" s="241" t="s">
        <v>1</v>
      </c>
      <c r="F222" s="242" t="s">
        <v>423</v>
      </c>
      <c r="G222" s="239"/>
      <c r="H222" s="243">
        <v>2</v>
      </c>
      <c r="I222" s="244"/>
      <c r="J222" s="239"/>
      <c r="K222" s="239"/>
      <c r="L222" s="245"/>
      <c r="M222" s="246"/>
      <c r="N222" s="247"/>
      <c r="O222" s="247"/>
      <c r="P222" s="247"/>
      <c r="Q222" s="247"/>
      <c r="R222" s="247"/>
      <c r="S222" s="247"/>
      <c r="T222" s="24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9" t="s">
        <v>178</v>
      </c>
      <c r="AU222" s="249" t="s">
        <v>84</v>
      </c>
      <c r="AV222" s="13" t="s">
        <v>84</v>
      </c>
      <c r="AW222" s="13" t="s">
        <v>33</v>
      </c>
      <c r="AX222" s="13" t="s">
        <v>76</v>
      </c>
      <c r="AY222" s="249" t="s">
        <v>170</v>
      </c>
    </row>
    <row r="223" s="2" customFormat="1" ht="24.15" customHeight="1">
      <c r="A223" s="37"/>
      <c r="B223" s="38"/>
      <c r="C223" s="225" t="s">
        <v>424</v>
      </c>
      <c r="D223" s="225" t="s">
        <v>172</v>
      </c>
      <c r="E223" s="226" t="s">
        <v>425</v>
      </c>
      <c r="F223" s="227" t="s">
        <v>426</v>
      </c>
      <c r="G223" s="228" t="s">
        <v>247</v>
      </c>
      <c r="H223" s="229">
        <v>3</v>
      </c>
      <c r="I223" s="230"/>
      <c r="J223" s="231">
        <f>ROUND(I223*H223,2)</f>
        <v>0</v>
      </c>
      <c r="K223" s="227" t="s">
        <v>176</v>
      </c>
      <c r="L223" s="43"/>
      <c r="M223" s="232" t="s">
        <v>1</v>
      </c>
      <c r="N223" s="233" t="s">
        <v>41</v>
      </c>
      <c r="O223" s="90"/>
      <c r="P223" s="234">
        <f>O223*H223</f>
        <v>0</v>
      </c>
      <c r="Q223" s="234">
        <v>0.024240000000000001</v>
      </c>
      <c r="R223" s="234">
        <f>Q223*H223</f>
        <v>0.072720000000000007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125</v>
      </c>
      <c r="AT223" s="236" t="s">
        <v>172</v>
      </c>
      <c r="AU223" s="236" t="s">
        <v>84</v>
      </c>
      <c r="AY223" s="16" t="s">
        <v>170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80</v>
      </c>
      <c r="BK223" s="237">
        <f>ROUND(I223*H223,2)</f>
        <v>0</v>
      </c>
      <c r="BL223" s="16" t="s">
        <v>125</v>
      </c>
      <c r="BM223" s="236" t="s">
        <v>427</v>
      </c>
    </row>
    <row r="224" s="2" customFormat="1" ht="16.5" customHeight="1">
      <c r="A224" s="37"/>
      <c r="B224" s="38"/>
      <c r="C224" s="225" t="s">
        <v>428</v>
      </c>
      <c r="D224" s="225" t="s">
        <v>172</v>
      </c>
      <c r="E224" s="226" t="s">
        <v>429</v>
      </c>
      <c r="F224" s="227" t="s">
        <v>430</v>
      </c>
      <c r="G224" s="228" t="s">
        <v>247</v>
      </c>
      <c r="H224" s="229">
        <v>2</v>
      </c>
      <c r="I224" s="230"/>
      <c r="J224" s="231">
        <f>ROUND(I224*H224,2)</f>
        <v>0</v>
      </c>
      <c r="K224" s="227" t="s">
        <v>1</v>
      </c>
      <c r="L224" s="43"/>
      <c r="M224" s="232" t="s">
        <v>1</v>
      </c>
      <c r="N224" s="233" t="s">
        <v>41</v>
      </c>
      <c r="O224" s="90"/>
      <c r="P224" s="234">
        <f>O224*H224</f>
        <v>0</v>
      </c>
      <c r="Q224" s="234">
        <v>0.084390000000000007</v>
      </c>
      <c r="R224" s="234">
        <f>Q224*H224</f>
        <v>0.16878000000000001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125</v>
      </c>
      <c r="AT224" s="236" t="s">
        <v>172</v>
      </c>
      <c r="AU224" s="236" t="s">
        <v>84</v>
      </c>
      <c r="AY224" s="16" t="s">
        <v>170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80</v>
      </c>
      <c r="BK224" s="237">
        <f>ROUND(I224*H224,2)</f>
        <v>0</v>
      </c>
      <c r="BL224" s="16" t="s">
        <v>125</v>
      </c>
      <c r="BM224" s="236" t="s">
        <v>431</v>
      </c>
    </row>
    <row r="225" s="2" customFormat="1" ht="16.5" customHeight="1">
      <c r="A225" s="37"/>
      <c r="B225" s="38"/>
      <c r="C225" s="250" t="s">
        <v>432</v>
      </c>
      <c r="D225" s="250" t="s">
        <v>239</v>
      </c>
      <c r="E225" s="251" t="s">
        <v>433</v>
      </c>
      <c r="F225" s="252" t="s">
        <v>434</v>
      </c>
      <c r="G225" s="253" t="s">
        <v>247</v>
      </c>
      <c r="H225" s="254">
        <v>2</v>
      </c>
      <c r="I225" s="255"/>
      <c r="J225" s="256">
        <f>ROUND(I225*H225,2)</f>
        <v>0</v>
      </c>
      <c r="K225" s="252" t="s">
        <v>1</v>
      </c>
      <c r="L225" s="257"/>
      <c r="M225" s="258" t="s">
        <v>1</v>
      </c>
      <c r="N225" s="259" t="s">
        <v>41</v>
      </c>
      <c r="O225" s="90"/>
      <c r="P225" s="234">
        <f>O225*H225</f>
        <v>0</v>
      </c>
      <c r="Q225" s="234">
        <v>0.029999999999999999</v>
      </c>
      <c r="R225" s="234">
        <f>Q225*H225</f>
        <v>0.059999999999999998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205</v>
      </c>
      <c r="AT225" s="236" t="s">
        <v>239</v>
      </c>
      <c r="AU225" s="236" t="s">
        <v>84</v>
      </c>
      <c r="AY225" s="16" t="s">
        <v>170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80</v>
      </c>
      <c r="BK225" s="237">
        <f>ROUND(I225*H225,2)</f>
        <v>0</v>
      </c>
      <c r="BL225" s="16" t="s">
        <v>125</v>
      </c>
      <c r="BM225" s="236" t="s">
        <v>435</v>
      </c>
    </row>
    <row r="226" s="2" customFormat="1" ht="24.15" customHeight="1">
      <c r="A226" s="37"/>
      <c r="B226" s="38"/>
      <c r="C226" s="225" t="s">
        <v>436</v>
      </c>
      <c r="D226" s="225" t="s">
        <v>172</v>
      </c>
      <c r="E226" s="226" t="s">
        <v>437</v>
      </c>
      <c r="F226" s="227" t="s">
        <v>438</v>
      </c>
      <c r="G226" s="228" t="s">
        <v>247</v>
      </c>
      <c r="H226" s="229">
        <v>5</v>
      </c>
      <c r="I226" s="230"/>
      <c r="J226" s="231">
        <f>ROUND(I226*H226,2)</f>
        <v>0</v>
      </c>
      <c r="K226" s="227" t="s">
        <v>176</v>
      </c>
      <c r="L226" s="43"/>
      <c r="M226" s="232" t="s">
        <v>1</v>
      </c>
      <c r="N226" s="233" t="s">
        <v>41</v>
      </c>
      <c r="O226" s="90"/>
      <c r="P226" s="234">
        <f>O226*H226</f>
        <v>0</v>
      </c>
      <c r="Q226" s="234">
        <v>0</v>
      </c>
      <c r="R226" s="234">
        <f>Q226*H226</f>
        <v>0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125</v>
      </c>
      <c r="AT226" s="236" t="s">
        <v>172</v>
      </c>
      <c r="AU226" s="236" t="s">
        <v>84</v>
      </c>
      <c r="AY226" s="16" t="s">
        <v>170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80</v>
      </c>
      <c r="BK226" s="237">
        <f>ROUND(I226*H226,2)</f>
        <v>0</v>
      </c>
      <c r="BL226" s="16" t="s">
        <v>125</v>
      </c>
      <c r="BM226" s="236" t="s">
        <v>439</v>
      </c>
    </row>
    <row r="227" s="2" customFormat="1" ht="33" customHeight="1">
      <c r="A227" s="37"/>
      <c r="B227" s="38"/>
      <c r="C227" s="225" t="s">
        <v>440</v>
      </c>
      <c r="D227" s="225" t="s">
        <v>172</v>
      </c>
      <c r="E227" s="226" t="s">
        <v>441</v>
      </c>
      <c r="F227" s="227" t="s">
        <v>442</v>
      </c>
      <c r="G227" s="228" t="s">
        <v>247</v>
      </c>
      <c r="H227" s="229">
        <v>4</v>
      </c>
      <c r="I227" s="230"/>
      <c r="J227" s="231">
        <f>ROUND(I227*H227,2)</f>
        <v>0</v>
      </c>
      <c r="K227" s="227" t="s">
        <v>176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0.072720000000000007</v>
      </c>
      <c r="R227" s="234">
        <f>Q227*H227</f>
        <v>0.29088000000000003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125</v>
      </c>
      <c r="AT227" s="236" t="s">
        <v>172</v>
      </c>
      <c r="AU227" s="236" t="s">
        <v>84</v>
      </c>
      <c r="AY227" s="16" t="s">
        <v>170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125</v>
      </c>
      <c r="BM227" s="236" t="s">
        <v>443</v>
      </c>
    </row>
    <row r="228" s="2" customFormat="1" ht="33" customHeight="1">
      <c r="A228" s="37"/>
      <c r="B228" s="38"/>
      <c r="C228" s="225" t="s">
        <v>444</v>
      </c>
      <c r="D228" s="225" t="s">
        <v>172</v>
      </c>
      <c r="E228" s="226" t="s">
        <v>445</v>
      </c>
      <c r="F228" s="227" t="s">
        <v>446</v>
      </c>
      <c r="G228" s="228" t="s">
        <v>247</v>
      </c>
      <c r="H228" s="229">
        <v>1</v>
      </c>
      <c r="I228" s="230"/>
      <c r="J228" s="231">
        <f>ROUND(I228*H228,2)</f>
        <v>0</v>
      </c>
      <c r="K228" s="227" t="s">
        <v>176</v>
      </c>
      <c r="L228" s="43"/>
      <c r="M228" s="232" t="s">
        <v>1</v>
      </c>
      <c r="N228" s="233" t="s">
        <v>41</v>
      </c>
      <c r="O228" s="90"/>
      <c r="P228" s="234">
        <f>O228*H228</f>
        <v>0</v>
      </c>
      <c r="Q228" s="234">
        <v>0.42115999999999998</v>
      </c>
      <c r="R228" s="234">
        <f>Q228*H228</f>
        <v>0.42115999999999998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125</v>
      </c>
      <c r="AT228" s="236" t="s">
        <v>172</v>
      </c>
      <c r="AU228" s="236" t="s">
        <v>84</v>
      </c>
      <c r="AY228" s="16" t="s">
        <v>170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80</v>
      </c>
      <c r="BK228" s="237">
        <f>ROUND(I228*H228,2)</f>
        <v>0</v>
      </c>
      <c r="BL228" s="16" t="s">
        <v>125</v>
      </c>
      <c r="BM228" s="236" t="s">
        <v>447</v>
      </c>
    </row>
    <row r="229" s="2" customFormat="1" ht="24.15" customHeight="1">
      <c r="A229" s="37"/>
      <c r="B229" s="38"/>
      <c r="C229" s="225" t="s">
        <v>448</v>
      </c>
      <c r="D229" s="225" t="s">
        <v>172</v>
      </c>
      <c r="E229" s="226" t="s">
        <v>449</v>
      </c>
      <c r="F229" s="227" t="s">
        <v>450</v>
      </c>
      <c r="G229" s="228" t="s">
        <v>247</v>
      </c>
      <c r="H229" s="229">
        <v>4</v>
      </c>
      <c r="I229" s="230"/>
      <c r="J229" s="231">
        <f>ROUND(I229*H229,2)</f>
        <v>0</v>
      </c>
      <c r="K229" s="227" t="s">
        <v>176</v>
      </c>
      <c r="L229" s="43"/>
      <c r="M229" s="232" t="s">
        <v>1</v>
      </c>
      <c r="N229" s="233" t="s">
        <v>41</v>
      </c>
      <c r="O229" s="90"/>
      <c r="P229" s="234">
        <f>O229*H229</f>
        <v>0</v>
      </c>
      <c r="Q229" s="234">
        <v>0.12422</v>
      </c>
      <c r="R229" s="234">
        <f>Q229*H229</f>
        <v>0.49687999999999999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125</v>
      </c>
      <c r="AT229" s="236" t="s">
        <v>172</v>
      </c>
      <c r="AU229" s="236" t="s">
        <v>84</v>
      </c>
      <c r="AY229" s="16" t="s">
        <v>170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80</v>
      </c>
      <c r="BK229" s="237">
        <f>ROUND(I229*H229,2)</f>
        <v>0</v>
      </c>
      <c r="BL229" s="16" t="s">
        <v>125</v>
      </c>
      <c r="BM229" s="236" t="s">
        <v>451</v>
      </c>
    </row>
    <row r="230" s="2" customFormat="1" ht="21.75" customHeight="1">
      <c r="A230" s="37"/>
      <c r="B230" s="38"/>
      <c r="C230" s="250" t="s">
        <v>452</v>
      </c>
      <c r="D230" s="250" t="s">
        <v>239</v>
      </c>
      <c r="E230" s="251" t="s">
        <v>453</v>
      </c>
      <c r="F230" s="252" t="s">
        <v>454</v>
      </c>
      <c r="G230" s="253" t="s">
        <v>247</v>
      </c>
      <c r="H230" s="254">
        <v>4</v>
      </c>
      <c r="I230" s="255"/>
      <c r="J230" s="256">
        <f>ROUND(I230*H230,2)</f>
        <v>0</v>
      </c>
      <c r="K230" s="252" t="s">
        <v>176</v>
      </c>
      <c r="L230" s="257"/>
      <c r="M230" s="258" t="s">
        <v>1</v>
      </c>
      <c r="N230" s="259" t="s">
        <v>41</v>
      </c>
      <c r="O230" s="90"/>
      <c r="P230" s="234">
        <f>O230*H230</f>
        <v>0</v>
      </c>
      <c r="Q230" s="234">
        <v>0.067000000000000004</v>
      </c>
      <c r="R230" s="234">
        <f>Q230*H230</f>
        <v>0.26800000000000002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205</v>
      </c>
      <c r="AT230" s="236" t="s">
        <v>239</v>
      </c>
      <c r="AU230" s="236" t="s">
        <v>84</v>
      </c>
      <c r="AY230" s="16" t="s">
        <v>170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80</v>
      </c>
      <c r="BK230" s="237">
        <f>ROUND(I230*H230,2)</f>
        <v>0</v>
      </c>
      <c r="BL230" s="16" t="s">
        <v>125</v>
      </c>
      <c r="BM230" s="236" t="s">
        <v>455</v>
      </c>
    </row>
    <row r="231" s="2" customFormat="1" ht="24.15" customHeight="1">
      <c r="A231" s="37"/>
      <c r="B231" s="38"/>
      <c r="C231" s="225" t="s">
        <v>456</v>
      </c>
      <c r="D231" s="225" t="s">
        <v>172</v>
      </c>
      <c r="E231" s="226" t="s">
        <v>457</v>
      </c>
      <c r="F231" s="227" t="s">
        <v>458</v>
      </c>
      <c r="G231" s="228" t="s">
        <v>247</v>
      </c>
      <c r="H231" s="229">
        <v>4</v>
      </c>
      <c r="I231" s="230"/>
      <c r="J231" s="231">
        <f>ROUND(I231*H231,2)</f>
        <v>0</v>
      </c>
      <c r="K231" s="227" t="s">
        <v>176</v>
      </c>
      <c r="L231" s="43"/>
      <c r="M231" s="232" t="s">
        <v>1</v>
      </c>
      <c r="N231" s="233" t="s">
        <v>41</v>
      </c>
      <c r="O231" s="90"/>
      <c r="P231" s="234">
        <f>O231*H231</f>
        <v>0</v>
      </c>
      <c r="Q231" s="234">
        <v>0.02972</v>
      </c>
      <c r="R231" s="234">
        <f>Q231*H231</f>
        <v>0.11888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125</v>
      </c>
      <c r="AT231" s="236" t="s">
        <v>172</v>
      </c>
      <c r="AU231" s="236" t="s">
        <v>84</v>
      </c>
      <c r="AY231" s="16" t="s">
        <v>170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80</v>
      </c>
      <c r="BK231" s="237">
        <f>ROUND(I231*H231,2)</f>
        <v>0</v>
      </c>
      <c r="BL231" s="16" t="s">
        <v>125</v>
      </c>
      <c r="BM231" s="236" t="s">
        <v>459</v>
      </c>
    </row>
    <row r="232" s="2" customFormat="1" ht="24.15" customHeight="1">
      <c r="A232" s="37"/>
      <c r="B232" s="38"/>
      <c r="C232" s="250" t="s">
        <v>460</v>
      </c>
      <c r="D232" s="250" t="s">
        <v>239</v>
      </c>
      <c r="E232" s="251" t="s">
        <v>461</v>
      </c>
      <c r="F232" s="252" t="s">
        <v>462</v>
      </c>
      <c r="G232" s="253" t="s">
        <v>247</v>
      </c>
      <c r="H232" s="254">
        <v>4</v>
      </c>
      <c r="I232" s="255"/>
      <c r="J232" s="256">
        <f>ROUND(I232*H232,2)</f>
        <v>0</v>
      </c>
      <c r="K232" s="252" t="s">
        <v>176</v>
      </c>
      <c r="L232" s="257"/>
      <c r="M232" s="258" t="s">
        <v>1</v>
      </c>
      <c r="N232" s="259" t="s">
        <v>41</v>
      </c>
      <c r="O232" s="90"/>
      <c r="P232" s="234">
        <f>O232*H232</f>
        <v>0</v>
      </c>
      <c r="Q232" s="234">
        <v>0.112</v>
      </c>
      <c r="R232" s="234">
        <f>Q232*H232</f>
        <v>0.44800000000000001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205</v>
      </c>
      <c r="AT232" s="236" t="s">
        <v>239</v>
      </c>
      <c r="AU232" s="236" t="s">
        <v>84</v>
      </c>
      <c r="AY232" s="16" t="s">
        <v>170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125</v>
      </c>
      <c r="BM232" s="236" t="s">
        <v>463</v>
      </c>
    </row>
    <row r="233" s="2" customFormat="1" ht="24.15" customHeight="1">
      <c r="A233" s="37"/>
      <c r="B233" s="38"/>
      <c r="C233" s="225" t="s">
        <v>464</v>
      </c>
      <c r="D233" s="225" t="s">
        <v>172</v>
      </c>
      <c r="E233" s="226" t="s">
        <v>465</v>
      </c>
      <c r="F233" s="227" t="s">
        <v>466</v>
      </c>
      <c r="G233" s="228" t="s">
        <v>247</v>
      </c>
      <c r="H233" s="229">
        <v>4</v>
      </c>
      <c r="I233" s="230"/>
      <c r="J233" s="231">
        <f>ROUND(I233*H233,2)</f>
        <v>0</v>
      </c>
      <c r="K233" s="227" t="s">
        <v>176</v>
      </c>
      <c r="L233" s="43"/>
      <c r="M233" s="232" t="s">
        <v>1</v>
      </c>
      <c r="N233" s="233" t="s">
        <v>41</v>
      </c>
      <c r="O233" s="90"/>
      <c r="P233" s="234">
        <f>O233*H233</f>
        <v>0</v>
      </c>
      <c r="Q233" s="234">
        <v>0.02972</v>
      </c>
      <c r="R233" s="234">
        <f>Q233*H233</f>
        <v>0.11888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125</v>
      </c>
      <c r="AT233" s="236" t="s">
        <v>172</v>
      </c>
      <c r="AU233" s="236" t="s">
        <v>84</v>
      </c>
      <c r="AY233" s="16" t="s">
        <v>170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80</v>
      </c>
      <c r="BK233" s="237">
        <f>ROUND(I233*H233,2)</f>
        <v>0</v>
      </c>
      <c r="BL233" s="16" t="s">
        <v>125</v>
      </c>
      <c r="BM233" s="236" t="s">
        <v>467</v>
      </c>
    </row>
    <row r="234" s="2" customFormat="1" ht="24.15" customHeight="1">
      <c r="A234" s="37"/>
      <c r="B234" s="38"/>
      <c r="C234" s="250" t="s">
        <v>468</v>
      </c>
      <c r="D234" s="250" t="s">
        <v>239</v>
      </c>
      <c r="E234" s="251" t="s">
        <v>469</v>
      </c>
      <c r="F234" s="252" t="s">
        <v>470</v>
      </c>
      <c r="G234" s="253" t="s">
        <v>247</v>
      </c>
      <c r="H234" s="254">
        <v>4</v>
      </c>
      <c r="I234" s="255"/>
      <c r="J234" s="256">
        <f>ROUND(I234*H234,2)</f>
        <v>0</v>
      </c>
      <c r="K234" s="252" t="s">
        <v>176</v>
      </c>
      <c r="L234" s="257"/>
      <c r="M234" s="258" t="s">
        <v>1</v>
      </c>
      <c r="N234" s="259" t="s">
        <v>41</v>
      </c>
      <c r="O234" s="90"/>
      <c r="P234" s="234">
        <f>O234*H234</f>
        <v>0</v>
      </c>
      <c r="Q234" s="234">
        <v>0.053999999999999999</v>
      </c>
      <c r="R234" s="234">
        <f>Q234*H234</f>
        <v>0.216</v>
      </c>
      <c r="S234" s="234">
        <v>0</v>
      </c>
      <c r="T234" s="23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6" t="s">
        <v>205</v>
      </c>
      <c r="AT234" s="236" t="s">
        <v>239</v>
      </c>
      <c r="AU234" s="236" t="s">
        <v>84</v>
      </c>
      <c r="AY234" s="16" t="s">
        <v>170</v>
      </c>
      <c r="BE234" s="237">
        <f>IF(N234="základní",J234,0)</f>
        <v>0</v>
      </c>
      <c r="BF234" s="237">
        <f>IF(N234="snížená",J234,0)</f>
        <v>0</v>
      </c>
      <c r="BG234" s="237">
        <f>IF(N234="zákl. přenesená",J234,0)</f>
        <v>0</v>
      </c>
      <c r="BH234" s="237">
        <f>IF(N234="sníž. přenesená",J234,0)</f>
        <v>0</v>
      </c>
      <c r="BI234" s="237">
        <f>IF(N234="nulová",J234,0)</f>
        <v>0</v>
      </c>
      <c r="BJ234" s="16" t="s">
        <v>80</v>
      </c>
      <c r="BK234" s="237">
        <f>ROUND(I234*H234,2)</f>
        <v>0</v>
      </c>
      <c r="BL234" s="16" t="s">
        <v>125</v>
      </c>
      <c r="BM234" s="236" t="s">
        <v>471</v>
      </c>
    </row>
    <row r="235" s="2" customFormat="1" ht="24.15" customHeight="1">
      <c r="A235" s="37"/>
      <c r="B235" s="38"/>
      <c r="C235" s="225" t="s">
        <v>472</v>
      </c>
      <c r="D235" s="225" t="s">
        <v>172</v>
      </c>
      <c r="E235" s="226" t="s">
        <v>473</v>
      </c>
      <c r="F235" s="227" t="s">
        <v>474</v>
      </c>
      <c r="G235" s="228" t="s">
        <v>247</v>
      </c>
      <c r="H235" s="229">
        <v>4</v>
      </c>
      <c r="I235" s="230"/>
      <c r="J235" s="231">
        <f>ROUND(I235*H235,2)</f>
        <v>0</v>
      </c>
      <c r="K235" s="227" t="s">
        <v>176</v>
      </c>
      <c r="L235" s="43"/>
      <c r="M235" s="232" t="s">
        <v>1</v>
      </c>
      <c r="N235" s="233" t="s">
        <v>41</v>
      </c>
      <c r="O235" s="90"/>
      <c r="P235" s="234">
        <f>O235*H235</f>
        <v>0</v>
      </c>
      <c r="Q235" s="234">
        <v>0.02972</v>
      </c>
      <c r="R235" s="234">
        <f>Q235*H235</f>
        <v>0.11888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125</v>
      </c>
      <c r="AT235" s="236" t="s">
        <v>172</v>
      </c>
      <c r="AU235" s="236" t="s">
        <v>84</v>
      </c>
      <c r="AY235" s="16" t="s">
        <v>170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80</v>
      </c>
      <c r="BK235" s="237">
        <f>ROUND(I235*H235,2)</f>
        <v>0</v>
      </c>
      <c r="BL235" s="16" t="s">
        <v>125</v>
      </c>
      <c r="BM235" s="236" t="s">
        <v>475</v>
      </c>
    </row>
    <row r="236" s="2" customFormat="1" ht="24.15" customHeight="1">
      <c r="A236" s="37"/>
      <c r="B236" s="38"/>
      <c r="C236" s="250" t="s">
        <v>476</v>
      </c>
      <c r="D236" s="250" t="s">
        <v>239</v>
      </c>
      <c r="E236" s="251" t="s">
        <v>477</v>
      </c>
      <c r="F236" s="252" t="s">
        <v>478</v>
      </c>
      <c r="G236" s="253" t="s">
        <v>247</v>
      </c>
      <c r="H236" s="254">
        <v>4</v>
      </c>
      <c r="I236" s="255"/>
      <c r="J236" s="256">
        <f>ROUND(I236*H236,2)</f>
        <v>0</v>
      </c>
      <c r="K236" s="252" t="s">
        <v>176</v>
      </c>
      <c r="L236" s="257"/>
      <c r="M236" s="258" t="s">
        <v>1</v>
      </c>
      <c r="N236" s="259" t="s">
        <v>41</v>
      </c>
      <c r="O236" s="90"/>
      <c r="P236" s="234">
        <f>O236*H236</f>
        <v>0</v>
      </c>
      <c r="Q236" s="234">
        <v>0.089999999999999997</v>
      </c>
      <c r="R236" s="234">
        <f>Q236*H236</f>
        <v>0.35999999999999999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205</v>
      </c>
      <c r="AT236" s="236" t="s">
        <v>239</v>
      </c>
      <c r="AU236" s="236" t="s">
        <v>84</v>
      </c>
      <c r="AY236" s="16" t="s">
        <v>170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80</v>
      </c>
      <c r="BK236" s="237">
        <f>ROUND(I236*H236,2)</f>
        <v>0</v>
      </c>
      <c r="BL236" s="16" t="s">
        <v>125</v>
      </c>
      <c r="BM236" s="236" t="s">
        <v>479</v>
      </c>
    </row>
    <row r="237" s="2" customFormat="1" ht="24.15" customHeight="1">
      <c r="A237" s="37"/>
      <c r="B237" s="38"/>
      <c r="C237" s="250" t="s">
        <v>480</v>
      </c>
      <c r="D237" s="250" t="s">
        <v>239</v>
      </c>
      <c r="E237" s="251" t="s">
        <v>481</v>
      </c>
      <c r="F237" s="252" t="s">
        <v>482</v>
      </c>
      <c r="G237" s="253" t="s">
        <v>247</v>
      </c>
      <c r="H237" s="254">
        <v>4</v>
      </c>
      <c r="I237" s="255"/>
      <c r="J237" s="256">
        <f>ROUND(I237*H237,2)</f>
        <v>0</v>
      </c>
      <c r="K237" s="252" t="s">
        <v>176</v>
      </c>
      <c r="L237" s="257"/>
      <c r="M237" s="258" t="s">
        <v>1</v>
      </c>
      <c r="N237" s="259" t="s">
        <v>41</v>
      </c>
      <c r="O237" s="90"/>
      <c r="P237" s="234">
        <f>O237*H237</f>
        <v>0</v>
      </c>
      <c r="Q237" s="234">
        <v>0.027</v>
      </c>
      <c r="R237" s="234">
        <f>Q237*H237</f>
        <v>0.108</v>
      </c>
      <c r="S237" s="234">
        <v>0</v>
      </c>
      <c r="T237" s="23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205</v>
      </c>
      <c r="AT237" s="236" t="s">
        <v>239</v>
      </c>
      <c r="AU237" s="236" t="s">
        <v>84</v>
      </c>
      <c r="AY237" s="16" t="s">
        <v>170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80</v>
      </c>
      <c r="BK237" s="237">
        <f>ROUND(I237*H237,2)</f>
        <v>0</v>
      </c>
      <c r="BL237" s="16" t="s">
        <v>125</v>
      </c>
      <c r="BM237" s="236" t="s">
        <v>483</v>
      </c>
    </row>
    <row r="238" s="2" customFormat="1" ht="21.75" customHeight="1">
      <c r="A238" s="37"/>
      <c r="B238" s="38"/>
      <c r="C238" s="250" t="s">
        <v>484</v>
      </c>
      <c r="D238" s="250" t="s">
        <v>239</v>
      </c>
      <c r="E238" s="251" t="s">
        <v>485</v>
      </c>
      <c r="F238" s="252" t="s">
        <v>486</v>
      </c>
      <c r="G238" s="253" t="s">
        <v>247</v>
      </c>
      <c r="H238" s="254">
        <v>4</v>
      </c>
      <c r="I238" s="255"/>
      <c r="J238" s="256">
        <f>ROUND(I238*H238,2)</f>
        <v>0</v>
      </c>
      <c r="K238" s="252" t="s">
        <v>176</v>
      </c>
      <c r="L238" s="257"/>
      <c r="M238" s="258" t="s">
        <v>1</v>
      </c>
      <c r="N238" s="259" t="s">
        <v>41</v>
      </c>
      <c r="O238" s="90"/>
      <c r="P238" s="234">
        <f>O238*H238</f>
        <v>0</v>
      </c>
      <c r="Q238" s="234">
        <v>0.0085000000000000006</v>
      </c>
      <c r="R238" s="234">
        <f>Q238*H238</f>
        <v>0.034000000000000002</v>
      </c>
      <c r="S238" s="234">
        <v>0</v>
      </c>
      <c r="T238" s="235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205</v>
      </c>
      <c r="AT238" s="236" t="s">
        <v>239</v>
      </c>
      <c r="AU238" s="236" t="s">
        <v>84</v>
      </c>
      <c r="AY238" s="16" t="s">
        <v>170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80</v>
      </c>
      <c r="BK238" s="237">
        <f>ROUND(I238*H238,2)</f>
        <v>0</v>
      </c>
      <c r="BL238" s="16" t="s">
        <v>125</v>
      </c>
      <c r="BM238" s="236" t="s">
        <v>487</v>
      </c>
    </row>
    <row r="239" s="2" customFormat="1" ht="24.15" customHeight="1">
      <c r="A239" s="37"/>
      <c r="B239" s="38"/>
      <c r="C239" s="225" t="s">
        <v>488</v>
      </c>
      <c r="D239" s="225" t="s">
        <v>172</v>
      </c>
      <c r="E239" s="226" t="s">
        <v>489</v>
      </c>
      <c r="F239" s="227" t="s">
        <v>490</v>
      </c>
      <c r="G239" s="228" t="s">
        <v>247</v>
      </c>
      <c r="H239" s="229">
        <v>1</v>
      </c>
      <c r="I239" s="230"/>
      <c r="J239" s="231">
        <f>ROUND(I239*H239,2)</f>
        <v>0</v>
      </c>
      <c r="K239" s="227" t="s">
        <v>176</v>
      </c>
      <c r="L239" s="43"/>
      <c r="M239" s="232" t="s">
        <v>1</v>
      </c>
      <c r="N239" s="233" t="s">
        <v>41</v>
      </c>
      <c r="O239" s="90"/>
      <c r="P239" s="234">
        <f>O239*H239</f>
        <v>0</v>
      </c>
      <c r="Q239" s="234">
        <v>0.21734000000000001</v>
      </c>
      <c r="R239" s="234">
        <f>Q239*H239</f>
        <v>0.21734000000000001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125</v>
      </c>
      <c r="AT239" s="236" t="s">
        <v>172</v>
      </c>
      <c r="AU239" s="236" t="s">
        <v>84</v>
      </c>
      <c r="AY239" s="16" t="s">
        <v>170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80</v>
      </c>
      <c r="BK239" s="237">
        <f>ROUND(I239*H239,2)</f>
        <v>0</v>
      </c>
      <c r="BL239" s="16" t="s">
        <v>125</v>
      </c>
      <c r="BM239" s="236" t="s">
        <v>491</v>
      </c>
    </row>
    <row r="240" s="2" customFormat="1" ht="21.75" customHeight="1">
      <c r="A240" s="37"/>
      <c r="B240" s="38"/>
      <c r="C240" s="250" t="s">
        <v>492</v>
      </c>
      <c r="D240" s="250" t="s">
        <v>239</v>
      </c>
      <c r="E240" s="251" t="s">
        <v>493</v>
      </c>
      <c r="F240" s="252" t="s">
        <v>494</v>
      </c>
      <c r="G240" s="253" t="s">
        <v>247</v>
      </c>
      <c r="H240" s="254">
        <v>1</v>
      </c>
      <c r="I240" s="255"/>
      <c r="J240" s="256">
        <f>ROUND(I240*H240,2)</f>
        <v>0</v>
      </c>
      <c r="K240" s="252" t="s">
        <v>176</v>
      </c>
      <c r="L240" s="257"/>
      <c r="M240" s="258" t="s">
        <v>1</v>
      </c>
      <c r="N240" s="259" t="s">
        <v>41</v>
      </c>
      <c r="O240" s="90"/>
      <c r="P240" s="234">
        <f>O240*H240</f>
        <v>0</v>
      </c>
      <c r="Q240" s="234">
        <v>0.059999999999999998</v>
      </c>
      <c r="R240" s="234">
        <f>Q240*H240</f>
        <v>0.059999999999999998</v>
      </c>
      <c r="S240" s="234">
        <v>0</v>
      </c>
      <c r="T240" s="23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6" t="s">
        <v>205</v>
      </c>
      <c r="AT240" s="236" t="s">
        <v>239</v>
      </c>
      <c r="AU240" s="236" t="s">
        <v>84</v>
      </c>
      <c r="AY240" s="16" t="s">
        <v>170</v>
      </c>
      <c r="BE240" s="237">
        <f>IF(N240="základní",J240,0)</f>
        <v>0</v>
      </c>
      <c r="BF240" s="237">
        <f>IF(N240="snížená",J240,0)</f>
        <v>0</v>
      </c>
      <c r="BG240" s="237">
        <f>IF(N240="zákl. přenesená",J240,0)</f>
        <v>0</v>
      </c>
      <c r="BH240" s="237">
        <f>IF(N240="sníž. přenesená",J240,0)</f>
        <v>0</v>
      </c>
      <c r="BI240" s="237">
        <f>IF(N240="nulová",J240,0)</f>
        <v>0</v>
      </c>
      <c r="BJ240" s="16" t="s">
        <v>80</v>
      </c>
      <c r="BK240" s="237">
        <f>ROUND(I240*H240,2)</f>
        <v>0</v>
      </c>
      <c r="BL240" s="16" t="s">
        <v>125</v>
      </c>
      <c r="BM240" s="236" t="s">
        <v>495</v>
      </c>
    </row>
    <row r="241" s="2" customFormat="1" ht="24.15" customHeight="1">
      <c r="A241" s="37"/>
      <c r="B241" s="38"/>
      <c r="C241" s="225" t="s">
        <v>496</v>
      </c>
      <c r="D241" s="225" t="s">
        <v>172</v>
      </c>
      <c r="E241" s="226" t="s">
        <v>497</v>
      </c>
      <c r="F241" s="227" t="s">
        <v>498</v>
      </c>
      <c r="G241" s="228" t="s">
        <v>247</v>
      </c>
      <c r="H241" s="229">
        <v>5</v>
      </c>
      <c r="I241" s="230"/>
      <c r="J241" s="231">
        <f>ROUND(I241*H241,2)</f>
        <v>0</v>
      </c>
      <c r="K241" s="227" t="s">
        <v>176</v>
      </c>
      <c r="L241" s="43"/>
      <c r="M241" s="232" t="s">
        <v>1</v>
      </c>
      <c r="N241" s="233" t="s">
        <v>41</v>
      </c>
      <c r="O241" s="90"/>
      <c r="P241" s="234">
        <f>O241*H241</f>
        <v>0</v>
      </c>
      <c r="Q241" s="234">
        <v>0.21734000000000001</v>
      </c>
      <c r="R241" s="234">
        <f>Q241*H241</f>
        <v>1.0867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125</v>
      </c>
      <c r="AT241" s="236" t="s">
        <v>172</v>
      </c>
      <c r="AU241" s="236" t="s">
        <v>84</v>
      </c>
      <c r="AY241" s="16" t="s">
        <v>170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80</v>
      </c>
      <c r="BK241" s="237">
        <f>ROUND(I241*H241,2)</f>
        <v>0</v>
      </c>
      <c r="BL241" s="16" t="s">
        <v>125</v>
      </c>
      <c r="BM241" s="236" t="s">
        <v>499</v>
      </c>
    </row>
    <row r="242" s="13" customFormat="1">
      <c r="A242" s="13"/>
      <c r="B242" s="238"/>
      <c r="C242" s="239"/>
      <c r="D242" s="240" t="s">
        <v>178</v>
      </c>
      <c r="E242" s="241" t="s">
        <v>1</v>
      </c>
      <c r="F242" s="242" t="s">
        <v>261</v>
      </c>
      <c r="G242" s="239"/>
      <c r="H242" s="243">
        <v>1</v>
      </c>
      <c r="I242" s="244"/>
      <c r="J242" s="239"/>
      <c r="K242" s="239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178</v>
      </c>
      <c r="AU242" s="249" t="s">
        <v>84</v>
      </c>
      <c r="AV242" s="13" t="s">
        <v>84</v>
      </c>
      <c r="AW242" s="13" t="s">
        <v>33</v>
      </c>
      <c r="AX242" s="13" t="s">
        <v>76</v>
      </c>
      <c r="AY242" s="249" t="s">
        <v>170</v>
      </c>
    </row>
    <row r="243" s="13" customFormat="1">
      <c r="A243" s="13"/>
      <c r="B243" s="238"/>
      <c r="C243" s="239"/>
      <c r="D243" s="240" t="s">
        <v>178</v>
      </c>
      <c r="E243" s="241" t="s">
        <v>1</v>
      </c>
      <c r="F243" s="242" t="s">
        <v>500</v>
      </c>
      <c r="G243" s="239"/>
      <c r="H243" s="243">
        <v>4</v>
      </c>
      <c r="I243" s="244"/>
      <c r="J243" s="239"/>
      <c r="K243" s="239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178</v>
      </c>
      <c r="AU243" s="249" t="s">
        <v>84</v>
      </c>
      <c r="AV243" s="13" t="s">
        <v>84</v>
      </c>
      <c r="AW243" s="13" t="s">
        <v>33</v>
      </c>
      <c r="AX243" s="13" t="s">
        <v>76</v>
      </c>
      <c r="AY243" s="249" t="s">
        <v>170</v>
      </c>
    </row>
    <row r="244" s="2" customFormat="1" ht="16.5" customHeight="1">
      <c r="A244" s="37"/>
      <c r="B244" s="38"/>
      <c r="C244" s="250" t="s">
        <v>501</v>
      </c>
      <c r="D244" s="250" t="s">
        <v>239</v>
      </c>
      <c r="E244" s="251" t="s">
        <v>502</v>
      </c>
      <c r="F244" s="252" t="s">
        <v>503</v>
      </c>
      <c r="G244" s="253" t="s">
        <v>247</v>
      </c>
      <c r="H244" s="254">
        <v>1</v>
      </c>
      <c r="I244" s="255"/>
      <c r="J244" s="256">
        <f>ROUND(I244*H244,2)</f>
        <v>0</v>
      </c>
      <c r="K244" s="252" t="s">
        <v>176</v>
      </c>
      <c r="L244" s="257"/>
      <c r="M244" s="258" t="s">
        <v>1</v>
      </c>
      <c r="N244" s="259" t="s">
        <v>41</v>
      </c>
      <c r="O244" s="90"/>
      <c r="P244" s="234">
        <f>O244*H244</f>
        <v>0</v>
      </c>
      <c r="Q244" s="234">
        <v>0.059999999999999998</v>
      </c>
      <c r="R244" s="234">
        <f>Q244*H244</f>
        <v>0.059999999999999998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205</v>
      </c>
      <c r="AT244" s="236" t="s">
        <v>239</v>
      </c>
      <c r="AU244" s="236" t="s">
        <v>84</v>
      </c>
      <c r="AY244" s="16" t="s">
        <v>170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80</v>
      </c>
      <c r="BK244" s="237">
        <f>ROUND(I244*H244,2)</f>
        <v>0</v>
      </c>
      <c r="BL244" s="16" t="s">
        <v>125</v>
      </c>
      <c r="BM244" s="236" t="s">
        <v>504</v>
      </c>
    </row>
    <row r="245" s="2" customFormat="1" ht="24.15" customHeight="1">
      <c r="A245" s="37"/>
      <c r="B245" s="38"/>
      <c r="C245" s="250" t="s">
        <v>505</v>
      </c>
      <c r="D245" s="250" t="s">
        <v>239</v>
      </c>
      <c r="E245" s="251" t="s">
        <v>506</v>
      </c>
      <c r="F245" s="252" t="s">
        <v>507</v>
      </c>
      <c r="G245" s="253" t="s">
        <v>247</v>
      </c>
      <c r="H245" s="254">
        <v>4</v>
      </c>
      <c r="I245" s="255"/>
      <c r="J245" s="256">
        <f>ROUND(I245*H245,2)</f>
        <v>0</v>
      </c>
      <c r="K245" s="252" t="s">
        <v>176</v>
      </c>
      <c r="L245" s="257"/>
      <c r="M245" s="258" t="s">
        <v>1</v>
      </c>
      <c r="N245" s="259" t="s">
        <v>41</v>
      </c>
      <c r="O245" s="90"/>
      <c r="P245" s="234">
        <f>O245*H245</f>
        <v>0</v>
      </c>
      <c r="Q245" s="234">
        <v>0.108</v>
      </c>
      <c r="R245" s="234">
        <f>Q245*H245</f>
        <v>0.432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205</v>
      </c>
      <c r="AT245" s="236" t="s">
        <v>239</v>
      </c>
      <c r="AU245" s="236" t="s">
        <v>84</v>
      </c>
      <c r="AY245" s="16" t="s">
        <v>170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80</v>
      </c>
      <c r="BK245" s="237">
        <f>ROUND(I245*H245,2)</f>
        <v>0</v>
      </c>
      <c r="BL245" s="16" t="s">
        <v>125</v>
      </c>
      <c r="BM245" s="236" t="s">
        <v>508</v>
      </c>
    </row>
    <row r="246" s="2" customFormat="1" ht="24.15" customHeight="1">
      <c r="A246" s="37"/>
      <c r="B246" s="38"/>
      <c r="C246" s="225" t="s">
        <v>509</v>
      </c>
      <c r="D246" s="225" t="s">
        <v>172</v>
      </c>
      <c r="E246" s="226" t="s">
        <v>510</v>
      </c>
      <c r="F246" s="227" t="s">
        <v>511</v>
      </c>
      <c r="G246" s="228" t="s">
        <v>247</v>
      </c>
      <c r="H246" s="229">
        <v>2</v>
      </c>
      <c r="I246" s="230"/>
      <c r="J246" s="231">
        <f>ROUND(I246*H246,2)</f>
        <v>0</v>
      </c>
      <c r="K246" s="227" t="s">
        <v>176</v>
      </c>
      <c r="L246" s="43"/>
      <c r="M246" s="232" t="s">
        <v>1</v>
      </c>
      <c r="N246" s="233" t="s">
        <v>41</v>
      </c>
      <c r="O246" s="90"/>
      <c r="P246" s="234">
        <f>O246*H246</f>
        <v>0</v>
      </c>
      <c r="Q246" s="234">
        <v>0.32973999999999998</v>
      </c>
      <c r="R246" s="234">
        <f>Q246*H246</f>
        <v>0.65947999999999996</v>
      </c>
      <c r="S246" s="234">
        <v>0</v>
      </c>
      <c r="T246" s="23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6" t="s">
        <v>125</v>
      </c>
      <c r="AT246" s="236" t="s">
        <v>172</v>
      </c>
      <c r="AU246" s="236" t="s">
        <v>84</v>
      </c>
      <c r="AY246" s="16" t="s">
        <v>170</v>
      </c>
      <c r="BE246" s="237">
        <f>IF(N246="základní",J246,0)</f>
        <v>0</v>
      </c>
      <c r="BF246" s="237">
        <f>IF(N246="snížená",J246,0)</f>
        <v>0</v>
      </c>
      <c r="BG246" s="237">
        <f>IF(N246="zákl. přenesená",J246,0)</f>
        <v>0</v>
      </c>
      <c r="BH246" s="237">
        <f>IF(N246="sníž. přenesená",J246,0)</f>
        <v>0</v>
      </c>
      <c r="BI246" s="237">
        <f>IF(N246="nulová",J246,0)</f>
        <v>0</v>
      </c>
      <c r="BJ246" s="16" t="s">
        <v>80</v>
      </c>
      <c r="BK246" s="237">
        <f>ROUND(I246*H246,2)</f>
        <v>0</v>
      </c>
      <c r="BL246" s="16" t="s">
        <v>125</v>
      </c>
      <c r="BM246" s="236" t="s">
        <v>512</v>
      </c>
    </row>
    <row r="247" s="12" customFormat="1" ht="22.8" customHeight="1">
      <c r="A247" s="12"/>
      <c r="B247" s="209"/>
      <c r="C247" s="210"/>
      <c r="D247" s="211" t="s">
        <v>75</v>
      </c>
      <c r="E247" s="223" t="s">
        <v>513</v>
      </c>
      <c r="F247" s="223" t="s">
        <v>514</v>
      </c>
      <c r="G247" s="210"/>
      <c r="H247" s="210"/>
      <c r="I247" s="213"/>
      <c r="J247" s="224">
        <f>BK247</f>
        <v>0</v>
      </c>
      <c r="K247" s="210"/>
      <c r="L247" s="215"/>
      <c r="M247" s="216"/>
      <c r="N247" s="217"/>
      <c r="O247" s="217"/>
      <c r="P247" s="218">
        <f>SUM(P248:P249)</f>
        <v>0</v>
      </c>
      <c r="Q247" s="217"/>
      <c r="R247" s="218">
        <f>SUM(R248:R249)</f>
        <v>0</v>
      </c>
      <c r="S247" s="217"/>
      <c r="T247" s="219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0" t="s">
        <v>80</v>
      </c>
      <c r="AT247" s="221" t="s">
        <v>75</v>
      </c>
      <c r="AU247" s="221" t="s">
        <v>80</v>
      </c>
      <c r="AY247" s="220" t="s">
        <v>170</v>
      </c>
      <c r="BK247" s="222">
        <f>SUM(BK248:BK249)</f>
        <v>0</v>
      </c>
    </row>
    <row r="248" s="2" customFormat="1" ht="24.15" customHeight="1">
      <c r="A248" s="37"/>
      <c r="B248" s="38"/>
      <c r="C248" s="225" t="s">
        <v>515</v>
      </c>
      <c r="D248" s="225" t="s">
        <v>172</v>
      </c>
      <c r="E248" s="226" t="s">
        <v>516</v>
      </c>
      <c r="F248" s="227" t="s">
        <v>517</v>
      </c>
      <c r="G248" s="228" t="s">
        <v>224</v>
      </c>
      <c r="H248" s="229">
        <v>33.585999999999999</v>
      </c>
      <c r="I248" s="230"/>
      <c r="J248" s="231">
        <f>ROUND(I248*H248,2)</f>
        <v>0</v>
      </c>
      <c r="K248" s="227" t="s">
        <v>176</v>
      </c>
      <c r="L248" s="43"/>
      <c r="M248" s="232" t="s">
        <v>1</v>
      </c>
      <c r="N248" s="233" t="s">
        <v>41</v>
      </c>
      <c r="O248" s="90"/>
      <c r="P248" s="234">
        <f>O248*H248</f>
        <v>0</v>
      </c>
      <c r="Q248" s="234">
        <v>0</v>
      </c>
      <c r="R248" s="234">
        <f>Q248*H248</f>
        <v>0</v>
      </c>
      <c r="S248" s="234">
        <v>0</v>
      </c>
      <c r="T248" s="23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6" t="s">
        <v>125</v>
      </c>
      <c r="AT248" s="236" t="s">
        <v>172</v>
      </c>
      <c r="AU248" s="236" t="s">
        <v>84</v>
      </c>
      <c r="AY248" s="16" t="s">
        <v>170</v>
      </c>
      <c r="BE248" s="237">
        <f>IF(N248="základní",J248,0)</f>
        <v>0</v>
      </c>
      <c r="BF248" s="237">
        <f>IF(N248="snížená",J248,0)</f>
        <v>0</v>
      </c>
      <c r="BG248" s="237">
        <f>IF(N248="zákl. přenesená",J248,0)</f>
        <v>0</v>
      </c>
      <c r="BH248" s="237">
        <f>IF(N248="sníž. přenesená",J248,0)</f>
        <v>0</v>
      </c>
      <c r="BI248" s="237">
        <f>IF(N248="nulová",J248,0)</f>
        <v>0</v>
      </c>
      <c r="BJ248" s="16" t="s">
        <v>80</v>
      </c>
      <c r="BK248" s="237">
        <f>ROUND(I248*H248,2)</f>
        <v>0</v>
      </c>
      <c r="BL248" s="16" t="s">
        <v>125</v>
      </c>
      <c r="BM248" s="236" t="s">
        <v>518</v>
      </c>
    </row>
    <row r="249" s="13" customFormat="1">
      <c r="A249" s="13"/>
      <c r="B249" s="238"/>
      <c r="C249" s="239"/>
      <c r="D249" s="240" t="s">
        <v>178</v>
      </c>
      <c r="E249" s="241" t="s">
        <v>1</v>
      </c>
      <c r="F249" s="242" t="s">
        <v>519</v>
      </c>
      <c r="G249" s="239"/>
      <c r="H249" s="243">
        <v>33.586000000000013</v>
      </c>
      <c r="I249" s="244"/>
      <c r="J249" s="239"/>
      <c r="K249" s="239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178</v>
      </c>
      <c r="AU249" s="249" t="s">
        <v>84</v>
      </c>
      <c r="AV249" s="13" t="s">
        <v>84</v>
      </c>
      <c r="AW249" s="13" t="s">
        <v>33</v>
      </c>
      <c r="AX249" s="13" t="s">
        <v>76</v>
      </c>
      <c r="AY249" s="249" t="s">
        <v>170</v>
      </c>
    </row>
    <row r="250" s="12" customFormat="1" ht="25.92" customHeight="1">
      <c r="A250" s="12"/>
      <c r="B250" s="209"/>
      <c r="C250" s="210"/>
      <c r="D250" s="211" t="s">
        <v>75</v>
      </c>
      <c r="E250" s="212" t="s">
        <v>520</v>
      </c>
      <c r="F250" s="212" t="s">
        <v>521</v>
      </c>
      <c r="G250" s="210"/>
      <c r="H250" s="210"/>
      <c r="I250" s="213"/>
      <c r="J250" s="214">
        <f>BK250</f>
        <v>0</v>
      </c>
      <c r="K250" s="210"/>
      <c r="L250" s="215"/>
      <c r="M250" s="216"/>
      <c r="N250" s="217"/>
      <c r="O250" s="217"/>
      <c r="P250" s="218">
        <f>P251</f>
        <v>0</v>
      </c>
      <c r="Q250" s="217"/>
      <c r="R250" s="218">
        <f>R251</f>
        <v>0.02819</v>
      </c>
      <c r="S250" s="217"/>
      <c r="T250" s="219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0" t="s">
        <v>84</v>
      </c>
      <c r="AT250" s="221" t="s">
        <v>75</v>
      </c>
      <c r="AU250" s="221" t="s">
        <v>76</v>
      </c>
      <c r="AY250" s="220" t="s">
        <v>170</v>
      </c>
      <c r="BK250" s="222">
        <f>BK251</f>
        <v>0</v>
      </c>
    </row>
    <row r="251" s="12" customFormat="1" ht="22.8" customHeight="1">
      <c r="A251" s="12"/>
      <c r="B251" s="209"/>
      <c r="C251" s="210"/>
      <c r="D251" s="211" t="s">
        <v>75</v>
      </c>
      <c r="E251" s="223" t="s">
        <v>522</v>
      </c>
      <c r="F251" s="223" t="s">
        <v>523</v>
      </c>
      <c r="G251" s="210"/>
      <c r="H251" s="210"/>
      <c r="I251" s="213"/>
      <c r="J251" s="224">
        <f>BK251</f>
        <v>0</v>
      </c>
      <c r="K251" s="210"/>
      <c r="L251" s="215"/>
      <c r="M251" s="216"/>
      <c r="N251" s="217"/>
      <c r="O251" s="217"/>
      <c r="P251" s="218">
        <f>SUM(P252:P254)</f>
        <v>0</v>
      </c>
      <c r="Q251" s="217"/>
      <c r="R251" s="218">
        <f>SUM(R252:R254)</f>
        <v>0.02819</v>
      </c>
      <c r="S251" s="217"/>
      <c r="T251" s="219">
        <f>SUM(T252:T254)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0" t="s">
        <v>84</v>
      </c>
      <c r="AT251" s="221" t="s">
        <v>75</v>
      </c>
      <c r="AU251" s="221" t="s">
        <v>80</v>
      </c>
      <c r="AY251" s="220" t="s">
        <v>170</v>
      </c>
      <c r="BK251" s="222">
        <f>SUM(BK252:BK254)</f>
        <v>0</v>
      </c>
    </row>
    <row r="252" s="2" customFormat="1" ht="24.15" customHeight="1">
      <c r="A252" s="37"/>
      <c r="B252" s="38"/>
      <c r="C252" s="225" t="s">
        <v>524</v>
      </c>
      <c r="D252" s="225" t="s">
        <v>172</v>
      </c>
      <c r="E252" s="226" t="s">
        <v>525</v>
      </c>
      <c r="F252" s="227" t="s">
        <v>526</v>
      </c>
      <c r="G252" s="228" t="s">
        <v>247</v>
      </c>
      <c r="H252" s="229">
        <v>1</v>
      </c>
      <c r="I252" s="230"/>
      <c r="J252" s="231">
        <f>ROUND(I252*H252,2)</f>
        <v>0</v>
      </c>
      <c r="K252" s="227" t="s">
        <v>176</v>
      </c>
      <c r="L252" s="43"/>
      <c r="M252" s="232" t="s">
        <v>1</v>
      </c>
      <c r="N252" s="233" t="s">
        <v>41</v>
      </c>
      <c r="O252" s="90"/>
      <c r="P252" s="234">
        <f>O252*H252</f>
        <v>0</v>
      </c>
      <c r="Q252" s="234">
        <v>0.010189999999999999</v>
      </c>
      <c r="R252" s="234">
        <f>Q252*H252</f>
        <v>0.010189999999999999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252</v>
      </c>
      <c r="AT252" s="236" t="s">
        <v>172</v>
      </c>
      <c r="AU252" s="236" t="s">
        <v>84</v>
      </c>
      <c r="AY252" s="16" t="s">
        <v>170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80</v>
      </c>
      <c r="BK252" s="237">
        <f>ROUND(I252*H252,2)</f>
        <v>0</v>
      </c>
      <c r="BL252" s="16" t="s">
        <v>252</v>
      </c>
      <c r="BM252" s="236" t="s">
        <v>527</v>
      </c>
    </row>
    <row r="253" s="2" customFormat="1" ht="24.15" customHeight="1">
      <c r="A253" s="37"/>
      <c r="B253" s="38"/>
      <c r="C253" s="225" t="s">
        <v>528</v>
      </c>
      <c r="D253" s="225" t="s">
        <v>172</v>
      </c>
      <c r="E253" s="226" t="s">
        <v>529</v>
      </c>
      <c r="F253" s="227" t="s">
        <v>530</v>
      </c>
      <c r="G253" s="228" t="s">
        <v>247</v>
      </c>
      <c r="H253" s="229">
        <v>12</v>
      </c>
      <c r="I253" s="230"/>
      <c r="J253" s="231">
        <f>ROUND(I253*H253,2)</f>
        <v>0</v>
      </c>
      <c r="K253" s="227" t="s">
        <v>176</v>
      </c>
      <c r="L253" s="43"/>
      <c r="M253" s="232" t="s">
        <v>1</v>
      </c>
      <c r="N253" s="233" t="s">
        <v>41</v>
      </c>
      <c r="O253" s="90"/>
      <c r="P253" s="234">
        <f>O253*H253</f>
        <v>0</v>
      </c>
      <c r="Q253" s="234">
        <v>0.0015</v>
      </c>
      <c r="R253" s="234">
        <f>Q253*H253</f>
        <v>0.018000000000000002</v>
      </c>
      <c r="S253" s="234">
        <v>0</v>
      </c>
      <c r="T253" s="23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6" t="s">
        <v>252</v>
      </c>
      <c r="AT253" s="236" t="s">
        <v>172</v>
      </c>
      <c r="AU253" s="236" t="s">
        <v>84</v>
      </c>
      <c r="AY253" s="16" t="s">
        <v>170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6" t="s">
        <v>80</v>
      </c>
      <c r="BK253" s="237">
        <f>ROUND(I253*H253,2)</f>
        <v>0</v>
      </c>
      <c r="BL253" s="16" t="s">
        <v>252</v>
      </c>
      <c r="BM253" s="236" t="s">
        <v>531</v>
      </c>
    </row>
    <row r="254" s="2" customFormat="1" ht="24.15" customHeight="1">
      <c r="A254" s="37"/>
      <c r="B254" s="38"/>
      <c r="C254" s="225" t="s">
        <v>532</v>
      </c>
      <c r="D254" s="225" t="s">
        <v>172</v>
      </c>
      <c r="E254" s="226" t="s">
        <v>533</v>
      </c>
      <c r="F254" s="227" t="s">
        <v>534</v>
      </c>
      <c r="G254" s="228" t="s">
        <v>224</v>
      </c>
      <c r="H254" s="229">
        <v>0.028000000000000001</v>
      </c>
      <c r="I254" s="230"/>
      <c r="J254" s="231">
        <f>ROUND(I254*H254,2)</f>
        <v>0</v>
      </c>
      <c r="K254" s="227" t="s">
        <v>176</v>
      </c>
      <c r="L254" s="43"/>
      <c r="M254" s="232" t="s">
        <v>1</v>
      </c>
      <c r="N254" s="233" t="s">
        <v>41</v>
      </c>
      <c r="O254" s="90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252</v>
      </c>
      <c r="AT254" s="236" t="s">
        <v>172</v>
      </c>
      <c r="AU254" s="236" t="s">
        <v>84</v>
      </c>
      <c r="AY254" s="16" t="s">
        <v>170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80</v>
      </c>
      <c r="BK254" s="237">
        <f>ROUND(I254*H254,2)</f>
        <v>0</v>
      </c>
      <c r="BL254" s="16" t="s">
        <v>252</v>
      </c>
      <c r="BM254" s="236" t="s">
        <v>535</v>
      </c>
    </row>
    <row r="255" s="12" customFormat="1" ht="25.92" customHeight="1">
      <c r="A255" s="12"/>
      <c r="B255" s="209"/>
      <c r="C255" s="210"/>
      <c r="D255" s="211" t="s">
        <v>75</v>
      </c>
      <c r="E255" s="212" t="s">
        <v>132</v>
      </c>
      <c r="F255" s="212" t="s">
        <v>536</v>
      </c>
      <c r="G255" s="210"/>
      <c r="H255" s="210"/>
      <c r="I255" s="213"/>
      <c r="J255" s="214">
        <f>BK255</f>
        <v>0</v>
      </c>
      <c r="K255" s="210"/>
      <c r="L255" s="215"/>
      <c r="M255" s="216"/>
      <c r="N255" s="217"/>
      <c r="O255" s="217"/>
      <c r="P255" s="218">
        <f>P256</f>
        <v>0</v>
      </c>
      <c r="Q255" s="217"/>
      <c r="R255" s="218">
        <f>R256</f>
        <v>0</v>
      </c>
      <c r="S255" s="217"/>
      <c r="T255" s="219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0" t="s">
        <v>128</v>
      </c>
      <c r="AT255" s="221" t="s">
        <v>75</v>
      </c>
      <c r="AU255" s="221" t="s">
        <v>76</v>
      </c>
      <c r="AY255" s="220" t="s">
        <v>170</v>
      </c>
      <c r="BK255" s="222">
        <f>BK256</f>
        <v>0</v>
      </c>
    </row>
    <row r="256" s="12" customFormat="1" ht="22.8" customHeight="1">
      <c r="A256" s="12"/>
      <c r="B256" s="209"/>
      <c r="C256" s="210"/>
      <c r="D256" s="211" t="s">
        <v>75</v>
      </c>
      <c r="E256" s="223" t="s">
        <v>537</v>
      </c>
      <c r="F256" s="223" t="s">
        <v>538</v>
      </c>
      <c r="G256" s="210"/>
      <c r="H256" s="210"/>
      <c r="I256" s="213"/>
      <c r="J256" s="224">
        <f>BK256</f>
        <v>0</v>
      </c>
      <c r="K256" s="210"/>
      <c r="L256" s="215"/>
      <c r="M256" s="216"/>
      <c r="N256" s="217"/>
      <c r="O256" s="217"/>
      <c r="P256" s="218">
        <f>P257</f>
        <v>0</v>
      </c>
      <c r="Q256" s="217"/>
      <c r="R256" s="218">
        <f>R257</f>
        <v>0</v>
      </c>
      <c r="S256" s="217"/>
      <c r="T256" s="219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0" t="s">
        <v>128</v>
      </c>
      <c r="AT256" s="221" t="s">
        <v>75</v>
      </c>
      <c r="AU256" s="221" t="s">
        <v>80</v>
      </c>
      <c r="AY256" s="220" t="s">
        <v>170</v>
      </c>
      <c r="BK256" s="222">
        <f>BK257</f>
        <v>0</v>
      </c>
    </row>
    <row r="257" s="2" customFormat="1" ht="16.5" customHeight="1">
      <c r="A257" s="37"/>
      <c r="B257" s="38"/>
      <c r="C257" s="225" t="s">
        <v>539</v>
      </c>
      <c r="D257" s="225" t="s">
        <v>172</v>
      </c>
      <c r="E257" s="226" t="s">
        <v>540</v>
      </c>
      <c r="F257" s="227" t="s">
        <v>541</v>
      </c>
      <c r="G257" s="228" t="s">
        <v>542</v>
      </c>
      <c r="H257" s="229">
        <v>1</v>
      </c>
      <c r="I257" s="230"/>
      <c r="J257" s="231">
        <f>ROUND(I257*H257,2)</f>
        <v>0</v>
      </c>
      <c r="K257" s="227" t="s">
        <v>176</v>
      </c>
      <c r="L257" s="43"/>
      <c r="M257" s="264" t="s">
        <v>1</v>
      </c>
      <c r="N257" s="265" t="s">
        <v>41</v>
      </c>
      <c r="O257" s="266"/>
      <c r="P257" s="267">
        <f>O257*H257</f>
        <v>0</v>
      </c>
      <c r="Q257" s="267">
        <v>0</v>
      </c>
      <c r="R257" s="267">
        <f>Q257*H257</f>
        <v>0</v>
      </c>
      <c r="S257" s="267">
        <v>0</v>
      </c>
      <c r="T257" s="268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6" t="s">
        <v>543</v>
      </c>
      <c r="AT257" s="236" t="s">
        <v>172</v>
      </c>
      <c r="AU257" s="236" t="s">
        <v>84</v>
      </c>
      <c r="AY257" s="16" t="s">
        <v>170</v>
      </c>
      <c r="BE257" s="237">
        <f>IF(N257="základní",J257,0)</f>
        <v>0</v>
      </c>
      <c r="BF257" s="237">
        <f>IF(N257="snížená",J257,0)</f>
        <v>0</v>
      </c>
      <c r="BG257" s="237">
        <f>IF(N257="zákl. přenesená",J257,0)</f>
        <v>0</v>
      </c>
      <c r="BH257" s="237">
        <f>IF(N257="sníž. přenesená",J257,0)</f>
        <v>0</v>
      </c>
      <c r="BI257" s="237">
        <f>IF(N257="nulová",J257,0)</f>
        <v>0</v>
      </c>
      <c r="BJ257" s="16" t="s">
        <v>80</v>
      </c>
      <c r="BK257" s="237">
        <f>ROUND(I257*H257,2)</f>
        <v>0</v>
      </c>
      <c r="BL257" s="16" t="s">
        <v>543</v>
      </c>
      <c r="BM257" s="236" t="s">
        <v>544</v>
      </c>
    </row>
    <row r="258" s="2" customFormat="1" ht="6.96" customHeight="1">
      <c r="A258" s="37"/>
      <c r="B258" s="65"/>
      <c r="C258" s="66"/>
      <c r="D258" s="66"/>
      <c r="E258" s="66"/>
      <c r="F258" s="66"/>
      <c r="G258" s="66"/>
      <c r="H258" s="66"/>
      <c r="I258" s="66"/>
      <c r="J258" s="66"/>
      <c r="K258" s="66"/>
      <c r="L258" s="43"/>
      <c r="M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</row>
  </sheetData>
  <sheetProtection sheet="1" autoFilter="0" formatColumns="0" formatRows="0" objects="1" scenarios="1" spinCount="100000" saltValue="Akvv26AJDiwaydJQWjBhON22T4WNK6Dyyp538f1hT2u5y/qUQ05ywcbX+RnvgR+e8ksJQZznC2ukahOwtR85yQ==" hashValue="YCME8v/bxNjQU2y8oAyPSR1uiLEUGJwFKH2kK0uY4Lj/z96EgEpcl4NFDY5euSck4IhKIDGVn1cZ9jjoUOxUxg==" algorithmName="SHA-512" password="CC35"/>
  <autoFilter ref="C130:K2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545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ROUND((SUM(BE128:BE198)),  2)</f>
        <v>0</v>
      </c>
      <c r="G35" s="37"/>
      <c r="H35" s="37"/>
      <c r="I35" s="163">
        <v>0.20999999999999999</v>
      </c>
      <c r="J35" s="162">
        <f>ROUND(((SUM(BE128:BE198))*I35),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ROUND((SUM(BF128:BF198)),  2)</f>
        <v>0</v>
      </c>
      <c r="G36" s="37"/>
      <c r="H36" s="37"/>
      <c r="I36" s="163">
        <v>0.14999999999999999</v>
      </c>
      <c r="J36" s="162">
        <f>ROUND(((SUM(BF128:BF198))*I36),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ROUND((SUM(BG128:BG198)),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ROUND((SUM(BH128:BH198)),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ROUND((SUM(BI128:BI198)),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1.2 - splašková kanalizace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147</v>
      </c>
      <c r="E101" s="195"/>
      <c r="F101" s="195"/>
      <c r="G101" s="195"/>
      <c r="H101" s="195"/>
      <c r="I101" s="195"/>
      <c r="J101" s="196">
        <f>J156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148</v>
      </c>
      <c r="E102" s="195"/>
      <c r="F102" s="195"/>
      <c r="G102" s="195"/>
      <c r="H102" s="195"/>
      <c r="I102" s="195"/>
      <c r="J102" s="196">
        <f>J163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149</v>
      </c>
      <c r="E103" s="195"/>
      <c r="F103" s="195"/>
      <c r="G103" s="195"/>
      <c r="H103" s="195"/>
      <c r="I103" s="195"/>
      <c r="J103" s="196">
        <f>J166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150</v>
      </c>
      <c r="E104" s="195"/>
      <c r="F104" s="195"/>
      <c r="G104" s="195"/>
      <c r="H104" s="195"/>
      <c r="I104" s="195"/>
      <c r="J104" s="196">
        <f>J193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153</v>
      </c>
      <c r="E105" s="190"/>
      <c r="F105" s="190"/>
      <c r="G105" s="190"/>
      <c r="H105" s="190"/>
      <c r="I105" s="190"/>
      <c r="J105" s="191">
        <f>J196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154</v>
      </c>
      <c r="E106" s="195"/>
      <c r="F106" s="195"/>
      <c r="G106" s="195"/>
      <c r="H106" s="195"/>
      <c r="I106" s="195"/>
      <c r="J106" s="196">
        <f>J197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155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135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136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137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1.2 - splašková kanalizace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16. 4. 2023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156</v>
      </c>
      <c r="D127" s="201" t="s">
        <v>61</v>
      </c>
      <c r="E127" s="201" t="s">
        <v>57</v>
      </c>
      <c r="F127" s="201" t="s">
        <v>58</v>
      </c>
      <c r="G127" s="201" t="s">
        <v>157</v>
      </c>
      <c r="H127" s="201" t="s">
        <v>158</v>
      </c>
      <c r="I127" s="201" t="s">
        <v>159</v>
      </c>
      <c r="J127" s="201" t="s">
        <v>141</v>
      </c>
      <c r="K127" s="202" t="s">
        <v>160</v>
      </c>
      <c r="L127" s="203"/>
      <c r="M127" s="99" t="s">
        <v>1</v>
      </c>
      <c r="N127" s="100" t="s">
        <v>40</v>
      </c>
      <c r="O127" s="100" t="s">
        <v>161</v>
      </c>
      <c r="P127" s="100" t="s">
        <v>162</v>
      </c>
      <c r="Q127" s="100" t="s">
        <v>163</v>
      </c>
      <c r="R127" s="100" t="s">
        <v>164</v>
      </c>
      <c r="S127" s="100" t="s">
        <v>165</v>
      </c>
      <c r="T127" s="101" t="s">
        <v>166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167</v>
      </c>
      <c r="D128" s="39"/>
      <c r="E128" s="39"/>
      <c r="F128" s="39"/>
      <c r="G128" s="39"/>
      <c r="H128" s="39"/>
      <c r="I128" s="39"/>
      <c r="J128" s="204">
        <f>BK128</f>
        <v>0</v>
      </c>
      <c r="K128" s="39"/>
      <c r="L128" s="43"/>
      <c r="M128" s="102"/>
      <c r="N128" s="205"/>
      <c r="O128" s="103"/>
      <c r="P128" s="206">
        <f>P129+P196</f>
        <v>0</v>
      </c>
      <c r="Q128" s="103"/>
      <c r="R128" s="206">
        <f>R129+R196</f>
        <v>39.032858050000002</v>
      </c>
      <c r="S128" s="103"/>
      <c r="T128" s="207">
        <f>T129+T196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143</v>
      </c>
      <c r="BK128" s="208">
        <f>BK129+BK196</f>
        <v>0</v>
      </c>
    </row>
    <row r="129" s="12" customFormat="1" ht="25.92" customHeight="1">
      <c r="A129" s="12"/>
      <c r="B129" s="209"/>
      <c r="C129" s="210"/>
      <c r="D129" s="211" t="s">
        <v>75</v>
      </c>
      <c r="E129" s="212" t="s">
        <v>168</v>
      </c>
      <c r="F129" s="212" t="s">
        <v>169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P130+P156+P163+P166+P193</f>
        <v>0</v>
      </c>
      <c r="Q129" s="217"/>
      <c r="R129" s="218">
        <f>R130+R156+R163+R166+R193</f>
        <v>39.032858050000002</v>
      </c>
      <c r="S129" s="217"/>
      <c r="T129" s="219">
        <f>T130+T156+T163+T166+T193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76</v>
      </c>
      <c r="AY129" s="220" t="s">
        <v>170</v>
      </c>
      <c r="BK129" s="222">
        <f>BK130+BK156+BK163+BK166+BK193</f>
        <v>0</v>
      </c>
    </row>
    <row r="130" s="12" customFormat="1" ht="22.8" customHeight="1">
      <c r="A130" s="12"/>
      <c r="B130" s="209"/>
      <c r="C130" s="210"/>
      <c r="D130" s="211" t="s">
        <v>75</v>
      </c>
      <c r="E130" s="223" t="s">
        <v>80</v>
      </c>
      <c r="F130" s="223" t="s">
        <v>171</v>
      </c>
      <c r="G130" s="210"/>
      <c r="H130" s="210"/>
      <c r="I130" s="213"/>
      <c r="J130" s="224">
        <f>BK130</f>
        <v>0</v>
      </c>
      <c r="K130" s="210"/>
      <c r="L130" s="215"/>
      <c r="M130" s="216"/>
      <c r="N130" s="217"/>
      <c r="O130" s="217"/>
      <c r="P130" s="218">
        <f>SUM(P131:P155)</f>
        <v>0</v>
      </c>
      <c r="Q130" s="217"/>
      <c r="R130" s="218">
        <f>SUM(R131:R155)</f>
        <v>35.06812</v>
      </c>
      <c r="S130" s="217"/>
      <c r="T130" s="219">
        <f>SUM(T131:T155)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80</v>
      </c>
      <c r="AT130" s="221" t="s">
        <v>75</v>
      </c>
      <c r="AU130" s="221" t="s">
        <v>80</v>
      </c>
      <c r="AY130" s="220" t="s">
        <v>170</v>
      </c>
      <c r="BK130" s="222">
        <f>SUM(BK131:BK155)</f>
        <v>0</v>
      </c>
    </row>
    <row r="131" s="2" customFormat="1" ht="33" customHeight="1">
      <c r="A131" s="37"/>
      <c r="B131" s="38"/>
      <c r="C131" s="225" t="s">
        <v>80</v>
      </c>
      <c r="D131" s="225" t="s">
        <v>172</v>
      </c>
      <c r="E131" s="226" t="s">
        <v>180</v>
      </c>
      <c r="F131" s="227" t="s">
        <v>181</v>
      </c>
      <c r="G131" s="228" t="s">
        <v>175</v>
      </c>
      <c r="H131" s="229">
        <v>88.299999999999997</v>
      </c>
      <c r="I131" s="230"/>
      <c r="J131" s="231">
        <f>ROUND(I131*H131,2)</f>
        <v>0</v>
      </c>
      <c r="K131" s="227" t="s">
        <v>176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125</v>
      </c>
      <c r="AT131" s="236" t="s">
        <v>172</v>
      </c>
      <c r="AU131" s="236" t="s">
        <v>84</v>
      </c>
      <c r="AY131" s="16" t="s">
        <v>170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125</v>
      </c>
      <c r="BM131" s="236" t="s">
        <v>546</v>
      </c>
    </row>
    <row r="132" s="13" customFormat="1">
      <c r="A132" s="13"/>
      <c r="B132" s="238"/>
      <c r="C132" s="239"/>
      <c r="D132" s="240" t="s">
        <v>178</v>
      </c>
      <c r="E132" s="241" t="s">
        <v>1</v>
      </c>
      <c r="F132" s="242" t="s">
        <v>547</v>
      </c>
      <c r="G132" s="239"/>
      <c r="H132" s="243">
        <v>62.5</v>
      </c>
      <c r="I132" s="244"/>
      <c r="J132" s="239"/>
      <c r="K132" s="239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178</v>
      </c>
      <c r="AU132" s="249" t="s">
        <v>84</v>
      </c>
      <c r="AV132" s="13" t="s">
        <v>84</v>
      </c>
      <c r="AW132" s="13" t="s">
        <v>33</v>
      </c>
      <c r="AX132" s="13" t="s">
        <v>76</v>
      </c>
      <c r="AY132" s="249" t="s">
        <v>170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548</v>
      </c>
      <c r="G133" s="239"/>
      <c r="H133" s="243">
        <v>25.799999999999997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2" customFormat="1" ht="24.15" customHeight="1">
      <c r="A134" s="37"/>
      <c r="B134" s="38"/>
      <c r="C134" s="225" t="s">
        <v>84</v>
      </c>
      <c r="D134" s="225" t="s">
        <v>172</v>
      </c>
      <c r="E134" s="226" t="s">
        <v>185</v>
      </c>
      <c r="F134" s="227" t="s">
        <v>186</v>
      </c>
      <c r="G134" s="228" t="s">
        <v>175</v>
      </c>
      <c r="H134" s="229">
        <v>10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549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550</v>
      </c>
      <c r="G135" s="239"/>
      <c r="H135" s="243">
        <v>10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2" customFormat="1" ht="24.15" customHeight="1">
      <c r="A136" s="37"/>
      <c r="B136" s="38"/>
      <c r="C136" s="225" t="s">
        <v>116</v>
      </c>
      <c r="D136" s="225" t="s">
        <v>172</v>
      </c>
      <c r="E136" s="226" t="s">
        <v>189</v>
      </c>
      <c r="F136" s="227" t="s">
        <v>190</v>
      </c>
      <c r="G136" s="228" t="s">
        <v>175</v>
      </c>
      <c r="H136" s="229">
        <v>29.489999999999998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551</v>
      </c>
    </row>
    <row r="137" s="13" customFormat="1">
      <c r="A137" s="13"/>
      <c r="B137" s="238"/>
      <c r="C137" s="239"/>
      <c r="D137" s="240" t="s">
        <v>178</v>
      </c>
      <c r="E137" s="239"/>
      <c r="F137" s="242" t="s">
        <v>552</v>
      </c>
      <c r="G137" s="239"/>
      <c r="H137" s="243">
        <v>29.489999999999998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4</v>
      </c>
      <c r="AX137" s="13" t="s">
        <v>80</v>
      </c>
      <c r="AY137" s="249" t="s">
        <v>170</v>
      </c>
    </row>
    <row r="138" s="2" customFormat="1" ht="21.75" customHeight="1">
      <c r="A138" s="37"/>
      <c r="B138" s="38"/>
      <c r="C138" s="225" t="s">
        <v>125</v>
      </c>
      <c r="D138" s="225" t="s">
        <v>172</v>
      </c>
      <c r="E138" s="226" t="s">
        <v>193</v>
      </c>
      <c r="F138" s="227" t="s">
        <v>194</v>
      </c>
      <c r="G138" s="228" t="s">
        <v>195</v>
      </c>
      <c r="H138" s="229">
        <v>93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0.00084000000000000003</v>
      </c>
      <c r="R138" s="234">
        <f>Q138*H138</f>
        <v>0.078120000000000009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553</v>
      </c>
    </row>
    <row r="139" s="2" customFormat="1" ht="24.15" customHeight="1">
      <c r="A139" s="37"/>
      <c r="B139" s="38"/>
      <c r="C139" s="225" t="s">
        <v>128</v>
      </c>
      <c r="D139" s="225" t="s">
        <v>172</v>
      </c>
      <c r="E139" s="226" t="s">
        <v>197</v>
      </c>
      <c r="F139" s="227" t="s">
        <v>198</v>
      </c>
      <c r="G139" s="228" t="s">
        <v>195</v>
      </c>
      <c r="H139" s="229">
        <v>93</v>
      </c>
      <c r="I139" s="230"/>
      <c r="J139" s="231">
        <f>ROUND(I139*H139,2)</f>
        <v>0</v>
      </c>
      <c r="K139" s="227" t="s">
        <v>176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125</v>
      </c>
      <c r="AT139" s="236" t="s">
        <v>172</v>
      </c>
      <c r="AU139" s="236" t="s">
        <v>84</v>
      </c>
      <c r="AY139" s="16" t="s">
        <v>170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125</v>
      </c>
      <c r="BM139" s="236" t="s">
        <v>554</v>
      </c>
    </row>
    <row r="140" s="2" customFormat="1" ht="37.8" customHeight="1">
      <c r="A140" s="37"/>
      <c r="B140" s="38"/>
      <c r="C140" s="225" t="s">
        <v>131</v>
      </c>
      <c r="D140" s="225" t="s">
        <v>172</v>
      </c>
      <c r="E140" s="226" t="s">
        <v>201</v>
      </c>
      <c r="F140" s="227" t="s">
        <v>202</v>
      </c>
      <c r="G140" s="228" t="s">
        <v>175</v>
      </c>
      <c r="H140" s="229">
        <v>152.62000000000001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555</v>
      </c>
    </row>
    <row r="141" s="13" customFormat="1">
      <c r="A141" s="13"/>
      <c r="B141" s="238"/>
      <c r="C141" s="239"/>
      <c r="D141" s="240" t="s">
        <v>178</v>
      </c>
      <c r="E141" s="241" t="s">
        <v>1</v>
      </c>
      <c r="F141" s="242" t="s">
        <v>556</v>
      </c>
      <c r="G141" s="239"/>
      <c r="H141" s="243">
        <v>152.62000000000001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178</v>
      </c>
      <c r="AU141" s="249" t="s">
        <v>84</v>
      </c>
      <c r="AV141" s="13" t="s">
        <v>84</v>
      </c>
      <c r="AW141" s="13" t="s">
        <v>33</v>
      </c>
      <c r="AX141" s="13" t="s">
        <v>76</v>
      </c>
      <c r="AY141" s="249" t="s">
        <v>170</v>
      </c>
    </row>
    <row r="142" s="2" customFormat="1" ht="37.8" customHeight="1">
      <c r="A142" s="37"/>
      <c r="B142" s="38"/>
      <c r="C142" s="225" t="s">
        <v>200</v>
      </c>
      <c r="D142" s="225" t="s">
        <v>172</v>
      </c>
      <c r="E142" s="226" t="s">
        <v>206</v>
      </c>
      <c r="F142" s="227" t="s">
        <v>207</v>
      </c>
      <c r="G142" s="228" t="s">
        <v>175</v>
      </c>
      <c r="H142" s="229">
        <v>21.989999999999998</v>
      </c>
      <c r="I142" s="230"/>
      <c r="J142" s="231">
        <f>ROUND(I142*H142,2)</f>
        <v>0</v>
      </c>
      <c r="K142" s="227" t="s">
        <v>176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125</v>
      </c>
      <c r="AT142" s="236" t="s">
        <v>172</v>
      </c>
      <c r="AU142" s="236" t="s">
        <v>84</v>
      </c>
      <c r="AY142" s="16" t="s">
        <v>170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125</v>
      </c>
      <c r="BM142" s="236" t="s">
        <v>557</v>
      </c>
    </row>
    <row r="143" s="13" customFormat="1">
      <c r="A143" s="13"/>
      <c r="B143" s="238"/>
      <c r="C143" s="239"/>
      <c r="D143" s="240" t="s">
        <v>178</v>
      </c>
      <c r="E143" s="241" t="s">
        <v>1</v>
      </c>
      <c r="F143" s="242" t="s">
        <v>558</v>
      </c>
      <c r="G143" s="239"/>
      <c r="H143" s="243">
        <v>21.989999999999995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178</v>
      </c>
      <c r="AU143" s="249" t="s">
        <v>84</v>
      </c>
      <c r="AV143" s="13" t="s">
        <v>84</v>
      </c>
      <c r="AW143" s="13" t="s">
        <v>33</v>
      </c>
      <c r="AX143" s="13" t="s">
        <v>76</v>
      </c>
      <c r="AY143" s="249" t="s">
        <v>170</v>
      </c>
    </row>
    <row r="144" s="2" customFormat="1" ht="37.8" customHeight="1">
      <c r="A144" s="37"/>
      <c r="B144" s="38"/>
      <c r="C144" s="225" t="s">
        <v>205</v>
      </c>
      <c r="D144" s="225" t="s">
        <v>172</v>
      </c>
      <c r="E144" s="226" t="s">
        <v>212</v>
      </c>
      <c r="F144" s="227" t="s">
        <v>213</v>
      </c>
      <c r="G144" s="228" t="s">
        <v>175</v>
      </c>
      <c r="H144" s="229">
        <v>109.95</v>
      </c>
      <c r="I144" s="230"/>
      <c r="J144" s="231">
        <f>ROUND(I144*H144,2)</f>
        <v>0</v>
      </c>
      <c r="K144" s="227" t="s">
        <v>176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125</v>
      </c>
      <c r="AT144" s="236" t="s">
        <v>172</v>
      </c>
      <c r="AU144" s="236" t="s">
        <v>84</v>
      </c>
      <c r="AY144" s="16" t="s">
        <v>170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125</v>
      </c>
      <c r="BM144" s="236" t="s">
        <v>559</v>
      </c>
    </row>
    <row r="145" s="13" customFormat="1">
      <c r="A145" s="13"/>
      <c r="B145" s="238"/>
      <c r="C145" s="239"/>
      <c r="D145" s="240" t="s">
        <v>178</v>
      </c>
      <c r="E145" s="239"/>
      <c r="F145" s="242" t="s">
        <v>560</v>
      </c>
      <c r="G145" s="239"/>
      <c r="H145" s="243">
        <v>109.95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84</v>
      </c>
      <c r="AV145" s="13" t="s">
        <v>84</v>
      </c>
      <c r="AW145" s="13" t="s">
        <v>4</v>
      </c>
      <c r="AX145" s="13" t="s">
        <v>80</v>
      </c>
      <c r="AY145" s="249" t="s">
        <v>170</v>
      </c>
    </row>
    <row r="146" s="2" customFormat="1" ht="24.15" customHeight="1">
      <c r="A146" s="37"/>
      <c r="B146" s="38"/>
      <c r="C146" s="225" t="s">
        <v>211</v>
      </c>
      <c r="D146" s="225" t="s">
        <v>172</v>
      </c>
      <c r="E146" s="226" t="s">
        <v>217</v>
      </c>
      <c r="F146" s="227" t="s">
        <v>218</v>
      </c>
      <c r="G146" s="228" t="s">
        <v>175</v>
      </c>
      <c r="H146" s="229">
        <v>76.310000000000002</v>
      </c>
      <c r="I146" s="230"/>
      <c r="J146" s="231">
        <f>ROUND(I146*H146,2)</f>
        <v>0</v>
      </c>
      <c r="K146" s="227" t="s">
        <v>176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125</v>
      </c>
      <c r="AT146" s="236" t="s">
        <v>172</v>
      </c>
      <c r="AU146" s="236" t="s">
        <v>84</v>
      </c>
      <c r="AY146" s="16" t="s">
        <v>170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125</v>
      </c>
      <c r="BM146" s="236" t="s">
        <v>561</v>
      </c>
    </row>
    <row r="147" s="13" customFormat="1">
      <c r="A147" s="13"/>
      <c r="B147" s="238"/>
      <c r="C147" s="239"/>
      <c r="D147" s="240" t="s">
        <v>178</v>
      </c>
      <c r="E147" s="241" t="s">
        <v>1</v>
      </c>
      <c r="F147" s="242" t="s">
        <v>562</v>
      </c>
      <c r="G147" s="239"/>
      <c r="H147" s="243">
        <v>76.310000000000002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178</v>
      </c>
      <c r="AU147" s="249" t="s">
        <v>84</v>
      </c>
      <c r="AV147" s="13" t="s">
        <v>84</v>
      </c>
      <c r="AW147" s="13" t="s">
        <v>33</v>
      </c>
      <c r="AX147" s="13" t="s">
        <v>76</v>
      </c>
      <c r="AY147" s="249" t="s">
        <v>170</v>
      </c>
    </row>
    <row r="148" s="2" customFormat="1" ht="33" customHeight="1">
      <c r="A148" s="37"/>
      <c r="B148" s="38"/>
      <c r="C148" s="225" t="s">
        <v>216</v>
      </c>
      <c r="D148" s="225" t="s">
        <v>172</v>
      </c>
      <c r="E148" s="226" t="s">
        <v>222</v>
      </c>
      <c r="F148" s="227" t="s">
        <v>223</v>
      </c>
      <c r="G148" s="228" t="s">
        <v>224</v>
      </c>
      <c r="H148" s="229">
        <v>41.780999999999999</v>
      </c>
      <c r="I148" s="230"/>
      <c r="J148" s="231">
        <f>ROUND(I148*H148,2)</f>
        <v>0</v>
      </c>
      <c r="K148" s="227" t="s">
        <v>176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125</v>
      </c>
      <c r="AT148" s="236" t="s">
        <v>172</v>
      </c>
      <c r="AU148" s="236" t="s">
        <v>84</v>
      </c>
      <c r="AY148" s="16" t="s">
        <v>170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125</v>
      </c>
      <c r="BM148" s="236" t="s">
        <v>563</v>
      </c>
    </row>
    <row r="149" s="13" customFormat="1">
      <c r="A149" s="13"/>
      <c r="B149" s="238"/>
      <c r="C149" s="239"/>
      <c r="D149" s="240" t="s">
        <v>178</v>
      </c>
      <c r="E149" s="239"/>
      <c r="F149" s="242" t="s">
        <v>564</v>
      </c>
      <c r="G149" s="239"/>
      <c r="H149" s="243">
        <v>41.780999999999999</v>
      </c>
      <c r="I149" s="244"/>
      <c r="J149" s="239"/>
      <c r="K149" s="239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178</v>
      </c>
      <c r="AU149" s="249" t="s">
        <v>84</v>
      </c>
      <c r="AV149" s="13" t="s">
        <v>84</v>
      </c>
      <c r="AW149" s="13" t="s">
        <v>4</v>
      </c>
      <c r="AX149" s="13" t="s">
        <v>80</v>
      </c>
      <c r="AY149" s="249" t="s">
        <v>170</v>
      </c>
    </row>
    <row r="150" s="2" customFormat="1" ht="24.15" customHeight="1">
      <c r="A150" s="37"/>
      <c r="B150" s="38"/>
      <c r="C150" s="225" t="s">
        <v>221</v>
      </c>
      <c r="D150" s="225" t="s">
        <v>172</v>
      </c>
      <c r="E150" s="226" t="s">
        <v>228</v>
      </c>
      <c r="F150" s="227" t="s">
        <v>229</v>
      </c>
      <c r="G150" s="228" t="s">
        <v>175</v>
      </c>
      <c r="H150" s="229">
        <v>76.310000000000002</v>
      </c>
      <c r="I150" s="230"/>
      <c r="J150" s="231">
        <f>ROUND(I150*H150,2)</f>
        <v>0</v>
      </c>
      <c r="K150" s="227" t="s">
        <v>176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125</v>
      </c>
      <c r="AT150" s="236" t="s">
        <v>172</v>
      </c>
      <c r="AU150" s="236" t="s">
        <v>84</v>
      </c>
      <c r="AY150" s="16" t="s">
        <v>170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125</v>
      </c>
      <c r="BM150" s="236" t="s">
        <v>565</v>
      </c>
    </row>
    <row r="151" s="13" customFormat="1">
      <c r="A151" s="13"/>
      <c r="B151" s="238"/>
      <c r="C151" s="239"/>
      <c r="D151" s="240" t="s">
        <v>178</v>
      </c>
      <c r="E151" s="241" t="s">
        <v>1</v>
      </c>
      <c r="F151" s="242" t="s">
        <v>566</v>
      </c>
      <c r="G151" s="239"/>
      <c r="H151" s="243">
        <v>76.310000000000002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178</v>
      </c>
      <c r="AU151" s="249" t="s">
        <v>84</v>
      </c>
      <c r="AV151" s="13" t="s">
        <v>84</v>
      </c>
      <c r="AW151" s="13" t="s">
        <v>33</v>
      </c>
      <c r="AX151" s="13" t="s">
        <v>76</v>
      </c>
      <c r="AY151" s="249" t="s">
        <v>170</v>
      </c>
    </row>
    <row r="152" s="2" customFormat="1" ht="24.15" customHeight="1">
      <c r="A152" s="37"/>
      <c r="B152" s="38"/>
      <c r="C152" s="225" t="s">
        <v>227</v>
      </c>
      <c r="D152" s="225" t="s">
        <v>172</v>
      </c>
      <c r="E152" s="226" t="s">
        <v>235</v>
      </c>
      <c r="F152" s="227" t="s">
        <v>236</v>
      </c>
      <c r="G152" s="228" t="s">
        <v>175</v>
      </c>
      <c r="H152" s="229">
        <v>17.495000000000001</v>
      </c>
      <c r="I152" s="230"/>
      <c r="J152" s="231">
        <f>ROUND(I152*H152,2)</f>
        <v>0</v>
      </c>
      <c r="K152" s="227" t="s">
        <v>176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125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125</v>
      </c>
      <c r="BM152" s="236" t="s">
        <v>567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568</v>
      </c>
      <c r="G153" s="239"/>
      <c r="H153" s="243">
        <v>17.494999999999997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2" customFormat="1" ht="16.5" customHeight="1">
      <c r="A154" s="37"/>
      <c r="B154" s="38"/>
      <c r="C154" s="250" t="s">
        <v>234</v>
      </c>
      <c r="D154" s="250" t="s">
        <v>239</v>
      </c>
      <c r="E154" s="251" t="s">
        <v>240</v>
      </c>
      <c r="F154" s="252" t="s">
        <v>241</v>
      </c>
      <c r="G154" s="253" t="s">
        <v>224</v>
      </c>
      <c r="H154" s="254">
        <v>34.990000000000002</v>
      </c>
      <c r="I154" s="255"/>
      <c r="J154" s="256">
        <f>ROUND(I154*H154,2)</f>
        <v>0</v>
      </c>
      <c r="K154" s="252" t="s">
        <v>176</v>
      </c>
      <c r="L154" s="257"/>
      <c r="M154" s="258" t="s">
        <v>1</v>
      </c>
      <c r="N154" s="259" t="s">
        <v>41</v>
      </c>
      <c r="O154" s="90"/>
      <c r="P154" s="234">
        <f>O154*H154</f>
        <v>0</v>
      </c>
      <c r="Q154" s="234">
        <v>1</v>
      </c>
      <c r="R154" s="234">
        <f>Q154*H154</f>
        <v>34.990000000000002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205</v>
      </c>
      <c r="AT154" s="236" t="s">
        <v>239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125</v>
      </c>
      <c r="BM154" s="236" t="s">
        <v>569</v>
      </c>
    </row>
    <row r="155" s="13" customFormat="1">
      <c r="A155" s="13"/>
      <c r="B155" s="238"/>
      <c r="C155" s="239"/>
      <c r="D155" s="240" t="s">
        <v>178</v>
      </c>
      <c r="E155" s="239"/>
      <c r="F155" s="242" t="s">
        <v>570</v>
      </c>
      <c r="G155" s="239"/>
      <c r="H155" s="243">
        <v>34.990000000000002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4</v>
      </c>
      <c r="AX155" s="13" t="s">
        <v>80</v>
      </c>
      <c r="AY155" s="249" t="s">
        <v>170</v>
      </c>
    </row>
    <row r="156" s="12" customFormat="1" ht="22.8" customHeight="1">
      <c r="A156" s="12"/>
      <c r="B156" s="209"/>
      <c r="C156" s="210"/>
      <c r="D156" s="211" t="s">
        <v>75</v>
      </c>
      <c r="E156" s="223" t="s">
        <v>125</v>
      </c>
      <c r="F156" s="223" t="s">
        <v>251</v>
      </c>
      <c r="G156" s="210"/>
      <c r="H156" s="210"/>
      <c r="I156" s="213"/>
      <c r="J156" s="224">
        <f>BK156</f>
        <v>0</v>
      </c>
      <c r="K156" s="210"/>
      <c r="L156" s="215"/>
      <c r="M156" s="216"/>
      <c r="N156" s="217"/>
      <c r="O156" s="217"/>
      <c r="P156" s="218">
        <f>SUM(P157:P162)</f>
        <v>0</v>
      </c>
      <c r="Q156" s="217"/>
      <c r="R156" s="218">
        <f>SUM(R157:R162)</f>
        <v>0.52988000000000002</v>
      </c>
      <c r="S156" s="217"/>
      <c r="T156" s="219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0" t="s">
        <v>80</v>
      </c>
      <c r="AT156" s="221" t="s">
        <v>75</v>
      </c>
      <c r="AU156" s="221" t="s">
        <v>80</v>
      </c>
      <c r="AY156" s="220" t="s">
        <v>170</v>
      </c>
      <c r="BK156" s="222">
        <f>SUM(BK157:BK162)</f>
        <v>0</v>
      </c>
    </row>
    <row r="157" s="2" customFormat="1" ht="24.15" customHeight="1">
      <c r="A157" s="37"/>
      <c r="B157" s="38"/>
      <c r="C157" s="225" t="s">
        <v>238</v>
      </c>
      <c r="D157" s="225" t="s">
        <v>172</v>
      </c>
      <c r="E157" s="226" t="s">
        <v>253</v>
      </c>
      <c r="F157" s="227" t="s">
        <v>254</v>
      </c>
      <c r="G157" s="228" t="s">
        <v>175</v>
      </c>
      <c r="H157" s="229">
        <v>4.2699999999999996</v>
      </c>
      <c r="I157" s="230"/>
      <c r="J157" s="231">
        <f>ROUND(I157*H157,2)</f>
        <v>0</v>
      </c>
      <c r="K157" s="227" t="s">
        <v>176</v>
      </c>
      <c r="L157" s="43"/>
      <c r="M157" s="232" t="s">
        <v>1</v>
      </c>
      <c r="N157" s="233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125</v>
      </c>
      <c r="AT157" s="236" t="s">
        <v>172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125</v>
      </c>
      <c r="BM157" s="236" t="s">
        <v>571</v>
      </c>
    </row>
    <row r="158" s="13" customFormat="1">
      <c r="A158" s="13"/>
      <c r="B158" s="238"/>
      <c r="C158" s="239"/>
      <c r="D158" s="240" t="s">
        <v>178</v>
      </c>
      <c r="E158" s="241" t="s">
        <v>1</v>
      </c>
      <c r="F158" s="242" t="s">
        <v>572</v>
      </c>
      <c r="G158" s="239"/>
      <c r="H158" s="243">
        <v>4.2700000000000005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178</v>
      </c>
      <c r="AU158" s="249" t="s">
        <v>84</v>
      </c>
      <c r="AV158" s="13" t="s">
        <v>84</v>
      </c>
      <c r="AW158" s="13" t="s">
        <v>33</v>
      </c>
      <c r="AX158" s="13" t="s">
        <v>76</v>
      </c>
      <c r="AY158" s="249" t="s">
        <v>170</v>
      </c>
    </row>
    <row r="159" s="2" customFormat="1" ht="21.75" customHeight="1">
      <c r="A159" s="37"/>
      <c r="B159" s="38"/>
      <c r="C159" s="225" t="s">
        <v>8</v>
      </c>
      <c r="D159" s="225" t="s">
        <v>172</v>
      </c>
      <c r="E159" s="226" t="s">
        <v>258</v>
      </c>
      <c r="F159" s="227" t="s">
        <v>259</v>
      </c>
      <c r="G159" s="228" t="s">
        <v>247</v>
      </c>
      <c r="H159" s="229">
        <v>2</v>
      </c>
      <c r="I159" s="230"/>
      <c r="J159" s="231">
        <f>ROUND(I159*H159,2)</f>
        <v>0</v>
      </c>
      <c r="K159" s="227" t="s">
        <v>176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0.22394</v>
      </c>
      <c r="R159" s="234">
        <f>Q159*H159</f>
        <v>0.44788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125</v>
      </c>
      <c r="AT159" s="236" t="s">
        <v>172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125</v>
      </c>
      <c r="BM159" s="236" t="s">
        <v>573</v>
      </c>
    </row>
    <row r="160" s="2" customFormat="1" ht="24.15" customHeight="1">
      <c r="A160" s="37"/>
      <c r="B160" s="38"/>
      <c r="C160" s="250" t="s">
        <v>252</v>
      </c>
      <c r="D160" s="250" t="s">
        <v>239</v>
      </c>
      <c r="E160" s="251" t="s">
        <v>574</v>
      </c>
      <c r="F160" s="252" t="s">
        <v>575</v>
      </c>
      <c r="G160" s="253" t="s">
        <v>247</v>
      </c>
      <c r="H160" s="254">
        <v>2</v>
      </c>
      <c r="I160" s="255"/>
      <c r="J160" s="256">
        <f>ROUND(I160*H160,2)</f>
        <v>0</v>
      </c>
      <c r="K160" s="252" t="s">
        <v>176</v>
      </c>
      <c r="L160" s="257"/>
      <c r="M160" s="258" t="s">
        <v>1</v>
      </c>
      <c r="N160" s="259" t="s">
        <v>41</v>
      </c>
      <c r="O160" s="90"/>
      <c r="P160" s="234">
        <f>O160*H160</f>
        <v>0</v>
      </c>
      <c r="Q160" s="234">
        <v>0.041000000000000002</v>
      </c>
      <c r="R160" s="234">
        <f>Q160*H160</f>
        <v>0.082000000000000003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205</v>
      </c>
      <c r="AT160" s="236" t="s">
        <v>239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125</v>
      </c>
      <c r="BM160" s="236" t="s">
        <v>576</v>
      </c>
    </row>
    <row r="161" s="2" customFormat="1" ht="33" customHeight="1">
      <c r="A161" s="37"/>
      <c r="B161" s="38"/>
      <c r="C161" s="225" t="s">
        <v>257</v>
      </c>
      <c r="D161" s="225" t="s">
        <v>172</v>
      </c>
      <c r="E161" s="226" t="s">
        <v>267</v>
      </c>
      <c r="F161" s="227" t="s">
        <v>268</v>
      </c>
      <c r="G161" s="228" t="s">
        <v>175</v>
      </c>
      <c r="H161" s="229">
        <v>0.22500000000000001</v>
      </c>
      <c r="I161" s="230"/>
      <c r="J161" s="231">
        <f>ROUND(I161*H161,2)</f>
        <v>0</v>
      </c>
      <c r="K161" s="227" t="s">
        <v>176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125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125</v>
      </c>
      <c r="BM161" s="236" t="s">
        <v>577</v>
      </c>
    </row>
    <row r="162" s="13" customFormat="1">
      <c r="A162" s="13"/>
      <c r="B162" s="238"/>
      <c r="C162" s="239"/>
      <c r="D162" s="240" t="s">
        <v>178</v>
      </c>
      <c r="E162" s="241" t="s">
        <v>1</v>
      </c>
      <c r="F162" s="242" t="s">
        <v>578</v>
      </c>
      <c r="G162" s="239"/>
      <c r="H162" s="243">
        <v>0.22500000000000003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178</v>
      </c>
      <c r="AU162" s="249" t="s">
        <v>84</v>
      </c>
      <c r="AV162" s="13" t="s">
        <v>84</v>
      </c>
      <c r="AW162" s="13" t="s">
        <v>33</v>
      </c>
      <c r="AX162" s="13" t="s">
        <v>76</v>
      </c>
      <c r="AY162" s="249" t="s">
        <v>170</v>
      </c>
    </row>
    <row r="163" s="12" customFormat="1" ht="22.8" customHeight="1">
      <c r="A163" s="12"/>
      <c r="B163" s="209"/>
      <c r="C163" s="210"/>
      <c r="D163" s="211" t="s">
        <v>75</v>
      </c>
      <c r="E163" s="223" t="s">
        <v>128</v>
      </c>
      <c r="F163" s="223" t="s">
        <v>270</v>
      </c>
      <c r="G163" s="210"/>
      <c r="H163" s="210"/>
      <c r="I163" s="213"/>
      <c r="J163" s="224">
        <f>BK163</f>
        <v>0</v>
      </c>
      <c r="K163" s="210"/>
      <c r="L163" s="215"/>
      <c r="M163" s="216"/>
      <c r="N163" s="217"/>
      <c r="O163" s="217"/>
      <c r="P163" s="218">
        <f>SUM(P164:P165)</f>
        <v>0</v>
      </c>
      <c r="Q163" s="217"/>
      <c r="R163" s="218">
        <f>SUM(R164:R165)</f>
        <v>0</v>
      </c>
      <c r="S163" s="217"/>
      <c r="T163" s="219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0" t="s">
        <v>80</v>
      </c>
      <c r="AT163" s="221" t="s">
        <v>75</v>
      </c>
      <c r="AU163" s="221" t="s">
        <v>80</v>
      </c>
      <c r="AY163" s="220" t="s">
        <v>170</v>
      </c>
      <c r="BK163" s="222">
        <f>SUM(BK164:BK165)</f>
        <v>0</v>
      </c>
    </row>
    <row r="164" s="2" customFormat="1" ht="21.75" customHeight="1">
      <c r="A164" s="37"/>
      <c r="B164" s="38"/>
      <c r="C164" s="225" t="s">
        <v>262</v>
      </c>
      <c r="D164" s="225" t="s">
        <v>172</v>
      </c>
      <c r="E164" s="226" t="s">
        <v>272</v>
      </c>
      <c r="F164" s="227" t="s">
        <v>273</v>
      </c>
      <c r="G164" s="228" t="s">
        <v>195</v>
      </c>
      <c r="H164" s="229">
        <v>2.25</v>
      </c>
      <c r="I164" s="230"/>
      <c r="J164" s="231">
        <f>ROUND(I164*H164,2)</f>
        <v>0</v>
      </c>
      <c r="K164" s="227" t="s">
        <v>176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125</v>
      </c>
      <c r="AT164" s="236" t="s">
        <v>172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125</v>
      </c>
      <c r="BM164" s="236" t="s">
        <v>579</v>
      </c>
    </row>
    <row r="165" s="13" customFormat="1">
      <c r="A165" s="13"/>
      <c r="B165" s="238"/>
      <c r="C165" s="239"/>
      <c r="D165" s="240" t="s">
        <v>178</v>
      </c>
      <c r="E165" s="241" t="s">
        <v>1</v>
      </c>
      <c r="F165" s="242" t="s">
        <v>580</v>
      </c>
      <c r="G165" s="239"/>
      <c r="H165" s="243">
        <v>2.25</v>
      </c>
      <c r="I165" s="244"/>
      <c r="J165" s="239"/>
      <c r="K165" s="239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178</v>
      </c>
      <c r="AU165" s="249" t="s">
        <v>84</v>
      </c>
      <c r="AV165" s="13" t="s">
        <v>84</v>
      </c>
      <c r="AW165" s="13" t="s">
        <v>33</v>
      </c>
      <c r="AX165" s="13" t="s">
        <v>76</v>
      </c>
      <c r="AY165" s="249" t="s">
        <v>170</v>
      </c>
    </row>
    <row r="166" s="12" customFormat="1" ht="22.8" customHeight="1">
      <c r="A166" s="12"/>
      <c r="B166" s="209"/>
      <c r="C166" s="210"/>
      <c r="D166" s="211" t="s">
        <v>75</v>
      </c>
      <c r="E166" s="223" t="s">
        <v>205</v>
      </c>
      <c r="F166" s="223" t="s">
        <v>276</v>
      </c>
      <c r="G166" s="210"/>
      <c r="H166" s="210"/>
      <c r="I166" s="213"/>
      <c r="J166" s="224">
        <f>BK166</f>
        <v>0</v>
      </c>
      <c r="K166" s="210"/>
      <c r="L166" s="215"/>
      <c r="M166" s="216"/>
      <c r="N166" s="217"/>
      <c r="O166" s="217"/>
      <c r="P166" s="218">
        <f>SUM(P167:P192)</f>
        <v>0</v>
      </c>
      <c r="Q166" s="217"/>
      <c r="R166" s="218">
        <f>SUM(R167:R192)</f>
        <v>3.4348580499999999</v>
      </c>
      <c r="S166" s="217"/>
      <c r="T166" s="219">
        <f>SUM(T167:T192)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0" t="s">
        <v>80</v>
      </c>
      <c r="AT166" s="221" t="s">
        <v>75</v>
      </c>
      <c r="AU166" s="221" t="s">
        <v>80</v>
      </c>
      <c r="AY166" s="220" t="s">
        <v>170</v>
      </c>
      <c r="BK166" s="222">
        <f>SUM(BK167:BK192)</f>
        <v>0</v>
      </c>
    </row>
    <row r="167" s="2" customFormat="1" ht="24.15" customHeight="1">
      <c r="A167" s="37"/>
      <c r="B167" s="38"/>
      <c r="C167" s="225" t="s">
        <v>266</v>
      </c>
      <c r="D167" s="225" t="s">
        <v>172</v>
      </c>
      <c r="E167" s="226" t="s">
        <v>581</v>
      </c>
      <c r="F167" s="227" t="s">
        <v>582</v>
      </c>
      <c r="G167" s="228" t="s">
        <v>279</v>
      </c>
      <c r="H167" s="229">
        <v>43</v>
      </c>
      <c r="I167" s="230"/>
      <c r="J167" s="231">
        <f>ROUND(I167*H167,2)</f>
        <v>0</v>
      </c>
      <c r="K167" s="227" t="s">
        <v>176</v>
      </c>
      <c r="L167" s="43"/>
      <c r="M167" s="232" t="s">
        <v>1</v>
      </c>
      <c r="N167" s="233" t="s">
        <v>41</v>
      </c>
      <c r="O167" s="90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125</v>
      </c>
      <c r="AT167" s="236" t="s">
        <v>172</v>
      </c>
      <c r="AU167" s="236" t="s">
        <v>84</v>
      </c>
      <c r="AY167" s="16" t="s">
        <v>170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125</v>
      </c>
      <c r="BM167" s="236" t="s">
        <v>583</v>
      </c>
    </row>
    <row r="168" s="2" customFormat="1" ht="21.75" customHeight="1">
      <c r="A168" s="37"/>
      <c r="B168" s="38"/>
      <c r="C168" s="250" t="s">
        <v>271</v>
      </c>
      <c r="D168" s="250" t="s">
        <v>239</v>
      </c>
      <c r="E168" s="251" t="s">
        <v>584</v>
      </c>
      <c r="F168" s="252" t="s">
        <v>585</v>
      </c>
      <c r="G168" s="253" t="s">
        <v>279</v>
      </c>
      <c r="H168" s="254">
        <v>43.645000000000003</v>
      </c>
      <c r="I168" s="255"/>
      <c r="J168" s="256">
        <f>ROUND(I168*H168,2)</f>
        <v>0</v>
      </c>
      <c r="K168" s="252" t="s">
        <v>176</v>
      </c>
      <c r="L168" s="257"/>
      <c r="M168" s="258" t="s">
        <v>1</v>
      </c>
      <c r="N168" s="259" t="s">
        <v>41</v>
      </c>
      <c r="O168" s="90"/>
      <c r="P168" s="234">
        <f>O168*H168</f>
        <v>0</v>
      </c>
      <c r="Q168" s="234">
        <v>0.00067000000000000002</v>
      </c>
      <c r="R168" s="234">
        <f>Q168*H168</f>
        <v>0.029242150000000001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205</v>
      </c>
      <c r="AT168" s="236" t="s">
        <v>239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125</v>
      </c>
      <c r="BM168" s="236" t="s">
        <v>586</v>
      </c>
    </row>
    <row r="169" s="13" customFormat="1">
      <c r="A169" s="13"/>
      <c r="B169" s="238"/>
      <c r="C169" s="239"/>
      <c r="D169" s="240" t="s">
        <v>178</v>
      </c>
      <c r="E169" s="239"/>
      <c r="F169" s="242" t="s">
        <v>587</v>
      </c>
      <c r="G169" s="239"/>
      <c r="H169" s="243">
        <v>43.645000000000003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178</v>
      </c>
      <c r="AU169" s="249" t="s">
        <v>84</v>
      </c>
      <c r="AV169" s="13" t="s">
        <v>84</v>
      </c>
      <c r="AW169" s="13" t="s">
        <v>4</v>
      </c>
      <c r="AX169" s="13" t="s">
        <v>80</v>
      </c>
      <c r="AY169" s="249" t="s">
        <v>170</v>
      </c>
    </row>
    <row r="170" s="2" customFormat="1" ht="24.15" customHeight="1">
      <c r="A170" s="37"/>
      <c r="B170" s="38"/>
      <c r="C170" s="225" t="s">
        <v>7</v>
      </c>
      <c r="D170" s="225" t="s">
        <v>172</v>
      </c>
      <c r="E170" s="226" t="s">
        <v>588</v>
      </c>
      <c r="F170" s="227" t="s">
        <v>589</v>
      </c>
      <c r="G170" s="228" t="s">
        <v>279</v>
      </c>
      <c r="H170" s="229">
        <v>25.5</v>
      </c>
      <c r="I170" s="230"/>
      <c r="J170" s="231">
        <f>ROUND(I170*H170,2)</f>
        <v>0</v>
      </c>
      <c r="K170" s="227" t="s">
        <v>176</v>
      </c>
      <c r="L170" s="43"/>
      <c r="M170" s="232" t="s">
        <v>1</v>
      </c>
      <c r="N170" s="233" t="s">
        <v>41</v>
      </c>
      <c r="O170" s="90"/>
      <c r="P170" s="234">
        <f>O170*H170</f>
        <v>0</v>
      </c>
      <c r="Q170" s="234">
        <v>1.0000000000000001E-05</v>
      </c>
      <c r="R170" s="234">
        <f>Q170*H170</f>
        <v>0.00025500000000000002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125</v>
      </c>
      <c r="AT170" s="236" t="s">
        <v>172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125</v>
      </c>
      <c r="BM170" s="236" t="s">
        <v>590</v>
      </c>
    </row>
    <row r="171" s="2" customFormat="1" ht="21.75" customHeight="1">
      <c r="A171" s="37"/>
      <c r="B171" s="38"/>
      <c r="C171" s="250" t="s">
        <v>282</v>
      </c>
      <c r="D171" s="250" t="s">
        <v>239</v>
      </c>
      <c r="E171" s="251" t="s">
        <v>591</v>
      </c>
      <c r="F171" s="252" t="s">
        <v>592</v>
      </c>
      <c r="G171" s="253" t="s">
        <v>279</v>
      </c>
      <c r="H171" s="254">
        <v>25.882999999999999</v>
      </c>
      <c r="I171" s="255"/>
      <c r="J171" s="256">
        <f>ROUND(I171*H171,2)</f>
        <v>0</v>
      </c>
      <c r="K171" s="252" t="s">
        <v>176</v>
      </c>
      <c r="L171" s="257"/>
      <c r="M171" s="258" t="s">
        <v>1</v>
      </c>
      <c r="N171" s="259" t="s">
        <v>41</v>
      </c>
      <c r="O171" s="90"/>
      <c r="P171" s="234">
        <f>O171*H171</f>
        <v>0</v>
      </c>
      <c r="Q171" s="234">
        <v>0.0023</v>
      </c>
      <c r="R171" s="234">
        <f>Q171*H171</f>
        <v>0.059530899999999998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205</v>
      </c>
      <c r="AT171" s="236" t="s">
        <v>239</v>
      </c>
      <c r="AU171" s="236" t="s">
        <v>84</v>
      </c>
      <c r="AY171" s="16" t="s">
        <v>170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125</v>
      </c>
      <c r="BM171" s="236" t="s">
        <v>593</v>
      </c>
    </row>
    <row r="172" s="13" customFormat="1">
      <c r="A172" s="13"/>
      <c r="B172" s="238"/>
      <c r="C172" s="239"/>
      <c r="D172" s="240" t="s">
        <v>178</v>
      </c>
      <c r="E172" s="239"/>
      <c r="F172" s="242" t="s">
        <v>594</v>
      </c>
      <c r="G172" s="239"/>
      <c r="H172" s="243">
        <v>25.882999999999999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178</v>
      </c>
      <c r="AU172" s="249" t="s">
        <v>84</v>
      </c>
      <c r="AV172" s="13" t="s">
        <v>84</v>
      </c>
      <c r="AW172" s="13" t="s">
        <v>4</v>
      </c>
      <c r="AX172" s="13" t="s">
        <v>80</v>
      </c>
      <c r="AY172" s="249" t="s">
        <v>170</v>
      </c>
    </row>
    <row r="173" s="2" customFormat="1" ht="16.5" customHeight="1">
      <c r="A173" s="37"/>
      <c r="B173" s="38"/>
      <c r="C173" s="225" t="s">
        <v>286</v>
      </c>
      <c r="D173" s="225" t="s">
        <v>172</v>
      </c>
      <c r="E173" s="226" t="s">
        <v>595</v>
      </c>
      <c r="F173" s="227" t="s">
        <v>596</v>
      </c>
      <c r="G173" s="228" t="s">
        <v>542</v>
      </c>
      <c r="H173" s="229">
        <v>1</v>
      </c>
      <c r="I173" s="230"/>
      <c r="J173" s="231">
        <f>ROUND(I173*H173,2)</f>
        <v>0</v>
      </c>
      <c r="K173" s="227" t="s">
        <v>1</v>
      </c>
      <c r="L173" s="43"/>
      <c r="M173" s="232" t="s">
        <v>1</v>
      </c>
      <c r="N173" s="233" t="s">
        <v>41</v>
      </c>
      <c r="O173" s="90"/>
      <c r="P173" s="234">
        <f>O173*H173</f>
        <v>0</v>
      </c>
      <c r="Q173" s="234">
        <v>0.01</v>
      </c>
      <c r="R173" s="234">
        <f>Q173*H173</f>
        <v>0.01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125</v>
      </c>
      <c r="AT173" s="236" t="s">
        <v>172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125</v>
      </c>
      <c r="BM173" s="236" t="s">
        <v>597</v>
      </c>
    </row>
    <row r="174" s="2" customFormat="1" ht="24.15" customHeight="1">
      <c r="A174" s="37"/>
      <c r="B174" s="38"/>
      <c r="C174" s="225" t="s">
        <v>291</v>
      </c>
      <c r="D174" s="225" t="s">
        <v>172</v>
      </c>
      <c r="E174" s="226" t="s">
        <v>598</v>
      </c>
      <c r="F174" s="227" t="s">
        <v>599</v>
      </c>
      <c r="G174" s="228" t="s">
        <v>247</v>
      </c>
      <c r="H174" s="229">
        <v>1</v>
      </c>
      <c r="I174" s="230"/>
      <c r="J174" s="231">
        <f>ROUND(I174*H174,2)</f>
        <v>0</v>
      </c>
      <c r="K174" s="227" t="s">
        <v>176</v>
      </c>
      <c r="L174" s="43"/>
      <c r="M174" s="232" t="s">
        <v>1</v>
      </c>
      <c r="N174" s="233" t="s">
        <v>41</v>
      </c>
      <c r="O174" s="90"/>
      <c r="P174" s="234">
        <f>O174*H174</f>
        <v>0</v>
      </c>
      <c r="Q174" s="234">
        <v>0.00012</v>
      </c>
      <c r="R174" s="234">
        <f>Q174*H174</f>
        <v>0.00012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125</v>
      </c>
      <c r="AT174" s="236" t="s">
        <v>172</v>
      </c>
      <c r="AU174" s="236" t="s">
        <v>84</v>
      </c>
      <c r="AY174" s="16" t="s">
        <v>170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125</v>
      </c>
      <c r="BM174" s="236" t="s">
        <v>600</v>
      </c>
    </row>
    <row r="175" s="2" customFormat="1" ht="16.5" customHeight="1">
      <c r="A175" s="37"/>
      <c r="B175" s="38"/>
      <c r="C175" s="250" t="s">
        <v>296</v>
      </c>
      <c r="D175" s="250" t="s">
        <v>239</v>
      </c>
      <c r="E175" s="251" t="s">
        <v>601</v>
      </c>
      <c r="F175" s="252" t="s">
        <v>602</v>
      </c>
      <c r="G175" s="253" t="s">
        <v>247</v>
      </c>
      <c r="H175" s="254">
        <v>1</v>
      </c>
      <c r="I175" s="255"/>
      <c r="J175" s="256">
        <f>ROUND(I175*H175,2)</f>
        <v>0</v>
      </c>
      <c r="K175" s="252" t="s">
        <v>1</v>
      </c>
      <c r="L175" s="257"/>
      <c r="M175" s="258" t="s">
        <v>1</v>
      </c>
      <c r="N175" s="259" t="s">
        <v>41</v>
      </c>
      <c r="O175" s="90"/>
      <c r="P175" s="234">
        <f>O175*H175</f>
        <v>0</v>
      </c>
      <c r="Q175" s="234">
        <v>0.001</v>
      </c>
      <c r="R175" s="234">
        <f>Q175*H175</f>
        <v>0.001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205</v>
      </c>
      <c r="AT175" s="236" t="s">
        <v>239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125</v>
      </c>
      <c r="BM175" s="236" t="s">
        <v>603</v>
      </c>
    </row>
    <row r="176" s="2" customFormat="1" ht="16.5" customHeight="1">
      <c r="A176" s="37"/>
      <c r="B176" s="38"/>
      <c r="C176" s="225" t="s">
        <v>301</v>
      </c>
      <c r="D176" s="225" t="s">
        <v>172</v>
      </c>
      <c r="E176" s="226" t="s">
        <v>604</v>
      </c>
      <c r="F176" s="227" t="s">
        <v>605</v>
      </c>
      <c r="G176" s="228" t="s">
        <v>279</v>
      </c>
      <c r="H176" s="229">
        <v>43</v>
      </c>
      <c r="I176" s="230"/>
      <c r="J176" s="231">
        <f>ROUND(I176*H176,2)</f>
        <v>0</v>
      </c>
      <c r="K176" s="227" t="s">
        <v>176</v>
      </c>
      <c r="L176" s="43"/>
      <c r="M176" s="232" t="s">
        <v>1</v>
      </c>
      <c r="N176" s="233" t="s">
        <v>41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125</v>
      </c>
      <c r="AT176" s="236" t="s">
        <v>172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125</v>
      </c>
      <c r="BM176" s="236" t="s">
        <v>606</v>
      </c>
    </row>
    <row r="177" s="2" customFormat="1" ht="21.75" customHeight="1">
      <c r="A177" s="37"/>
      <c r="B177" s="38"/>
      <c r="C177" s="225" t="s">
        <v>305</v>
      </c>
      <c r="D177" s="225" t="s">
        <v>172</v>
      </c>
      <c r="E177" s="226" t="s">
        <v>343</v>
      </c>
      <c r="F177" s="227" t="s">
        <v>344</v>
      </c>
      <c r="G177" s="228" t="s">
        <v>279</v>
      </c>
      <c r="H177" s="229">
        <v>25.5</v>
      </c>
      <c r="I177" s="230"/>
      <c r="J177" s="231">
        <f>ROUND(I177*H177,2)</f>
        <v>0</v>
      </c>
      <c r="K177" s="227" t="s">
        <v>176</v>
      </c>
      <c r="L177" s="43"/>
      <c r="M177" s="232" t="s">
        <v>1</v>
      </c>
      <c r="N177" s="233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125</v>
      </c>
      <c r="AT177" s="236" t="s">
        <v>172</v>
      </c>
      <c r="AU177" s="236" t="s">
        <v>84</v>
      </c>
      <c r="AY177" s="16" t="s">
        <v>170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125</v>
      </c>
      <c r="BM177" s="236" t="s">
        <v>607</v>
      </c>
    </row>
    <row r="178" s="2" customFormat="1" ht="24.15" customHeight="1">
      <c r="A178" s="37"/>
      <c r="B178" s="38"/>
      <c r="C178" s="225" t="s">
        <v>309</v>
      </c>
      <c r="D178" s="225" t="s">
        <v>172</v>
      </c>
      <c r="E178" s="226" t="s">
        <v>348</v>
      </c>
      <c r="F178" s="227" t="s">
        <v>349</v>
      </c>
      <c r="G178" s="228" t="s">
        <v>247</v>
      </c>
      <c r="H178" s="229">
        <v>1</v>
      </c>
      <c r="I178" s="230"/>
      <c r="J178" s="231">
        <f>ROUND(I178*H178,2)</f>
        <v>0</v>
      </c>
      <c r="K178" s="227" t="s">
        <v>176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0.45937</v>
      </c>
      <c r="R178" s="234">
        <f>Q178*H178</f>
        <v>0.45937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125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125</v>
      </c>
      <c r="BM178" s="236" t="s">
        <v>608</v>
      </c>
    </row>
    <row r="179" s="2" customFormat="1" ht="24.15" customHeight="1">
      <c r="A179" s="37"/>
      <c r="B179" s="38"/>
      <c r="C179" s="225" t="s">
        <v>314</v>
      </c>
      <c r="D179" s="225" t="s">
        <v>172</v>
      </c>
      <c r="E179" s="226" t="s">
        <v>609</v>
      </c>
      <c r="F179" s="227" t="s">
        <v>610</v>
      </c>
      <c r="G179" s="228" t="s">
        <v>247</v>
      </c>
      <c r="H179" s="229">
        <v>1</v>
      </c>
      <c r="I179" s="230"/>
      <c r="J179" s="231">
        <f>ROUND(I179*H179,2)</f>
        <v>0</v>
      </c>
      <c r="K179" s="227" t="s">
        <v>176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0.41488999999999998</v>
      </c>
      <c r="R179" s="234">
        <f>Q179*H179</f>
        <v>0.41488999999999998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125</v>
      </c>
      <c r="AT179" s="236" t="s">
        <v>172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125</v>
      </c>
      <c r="BM179" s="236" t="s">
        <v>611</v>
      </c>
    </row>
    <row r="180" s="2" customFormat="1" ht="24.15" customHeight="1">
      <c r="A180" s="37"/>
      <c r="B180" s="38"/>
      <c r="C180" s="250" t="s">
        <v>318</v>
      </c>
      <c r="D180" s="250" t="s">
        <v>239</v>
      </c>
      <c r="E180" s="251" t="s">
        <v>612</v>
      </c>
      <c r="F180" s="252" t="s">
        <v>613</v>
      </c>
      <c r="G180" s="253" t="s">
        <v>247</v>
      </c>
      <c r="H180" s="254">
        <v>1</v>
      </c>
      <c r="I180" s="255"/>
      <c r="J180" s="256">
        <f>ROUND(I180*H180,2)</f>
        <v>0</v>
      </c>
      <c r="K180" s="252" t="s">
        <v>1</v>
      </c>
      <c r="L180" s="257"/>
      <c r="M180" s="258" t="s">
        <v>1</v>
      </c>
      <c r="N180" s="259" t="s">
        <v>41</v>
      </c>
      <c r="O180" s="90"/>
      <c r="P180" s="234">
        <f>O180*H180</f>
        <v>0</v>
      </c>
      <c r="Q180" s="234">
        <v>1.2290000000000001</v>
      </c>
      <c r="R180" s="234">
        <f>Q180*H180</f>
        <v>1.2290000000000001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205</v>
      </c>
      <c r="AT180" s="236" t="s">
        <v>239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125</v>
      </c>
      <c r="BM180" s="236" t="s">
        <v>614</v>
      </c>
    </row>
    <row r="181" s="2" customFormat="1" ht="24.15" customHeight="1">
      <c r="A181" s="37"/>
      <c r="B181" s="38"/>
      <c r="C181" s="225" t="s">
        <v>322</v>
      </c>
      <c r="D181" s="225" t="s">
        <v>172</v>
      </c>
      <c r="E181" s="226" t="s">
        <v>615</v>
      </c>
      <c r="F181" s="227" t="s">
        <v>616</v>
      </c>
      <c r="G181" s="228" t="s">
        <v>247</v>
      </c>
      <c r="H181" s="229">
        <v>1</v>
      </c>
      <c r="I181" s="230"/>
      <c r="J181" s="231">
        <f>ROUND(I181*H181,2)</f>
        <v>0</v>
      </c>
      <c r="K181" s="227" t="s">
        <v>176</v>
      </c>
      <c r="L181" s="43"/>
      <c r="M181" s="232" t="s">
        <v>1</v>
      </c>
      <c r="N181" s="233" t="s">
        <v>41</v>
      </c>
      <c r="O181" s="90"/>
      <c r="P181" s="234">
        <f>O181*H181</f>
        <v>0</v>
      </c>
      <c r="Q181" s="234">
        <v>0.0098899999999999995</v>
      </c>
      <c r="R181" s="234">
        <f>Q181*H181</f>
        <v>0.0098899999999999995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125</v>
      </c>
      <c r="AT181" s="236" t="s">
        <v>172</v>
      </c>
      <c r="AU181" s="236" t="s">
        <v>84</v>
      </c>
      <c r="AY181" s="16" t="s">
        <v>170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125</v>
      </c>
      <c r="BM181" s="236" t="s">
        <v>617</v>
      </c>
    </row>
    <row r="182" s="2" customFormat="1" ht="16.5" customHeight="1">
      <c r="A182" s="37"/>
      <c r="B182" s="38"/>
      <c r="C182" s="250" t="s">
        <v>326</v>
      </c>
      <c r="D182" s="250" t="s">
        <v>239</v>
      </c>
      <c r="E182" s="251" t="s">
        <v>618</v>
      </c>
      <c r="F182" s="252" t="s">
        <v>619</v>
      </c>
      <c r="G182" s="253" t="s">
        <v>247</v>
      </c>
      <c r="H182" s="254">
        <v>1</v>
      </c>
      <c r="I182" s="255"/>
      <c r="J182" s="256">
        <f>ROUND(I182*H182,2)</f>
        <v>0</v>
      </c>
      <c r="K182" s="252" t="s">
        <v>176</v>
      </c>
      <c r="L182" s="257"/>
      <c r="M182" s="258" t="s">
        <v>1</v>
      </c>
      <c r="N182" s="259" t="s">
        <v>41</v>
      </c>
      <c r="O182" s="90"/>
      <c r="P182" s="234">
        <f>O182*H182</f>
        <v>0</v>
      </c>
      <c r="Q182" s="234">
        <v>0.26200000000000001</v>
      </c>
      <c r="R182" s="234">
        <f>Q182*H182</f>
        <v>0.26200000000000001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205</v>
      </c>
      <c r="AT182" s="236" t="s">
        <v>239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125</v>
      </c>
      <c r="BM182" s="236" t="s">
        <v>620</v>
      </c>
    </row>
    <row r="183" s="2" customFormat="1" ht="24.15" customHeight="1">
      <c r="A183" s="37"/>
      <c r="B183" s="38"/>
      <c r="C183" s="225" t="s">
        <v>330</v>
      </c>
      <c r="D183" s="225" t="s">
        <v>172</v>
      </c>
      <c r="E183" s="226" t="s">
        <v>621</v>
      </c>
      <c r="F183" s="227" t="s">
        <v>622</v>
      </c>
      <c r="G183" s="228" t="s">
        <v>247</v>
      </c>
      <c r="H183" s="229">
        <v>1</v>
      </c>
      <c r="I183" s="230"/>
      <c r="J183" s="231">
        <f>ROUND(I183*H183,2)</f>
        <v>0</v>
      </c>
      <c r="K183" s="227" t="s">
        <v>176</v>
      </c>
      <c r="L183" s="43"/>
      <c r="M183" s="232" t="s">
        <v>1</v>
      </c>
      <c r="N183" s="233" t="s">
        <v>41</v>
      </c>
      <c r="O183" s="90"/>
      <c r="P183" s="234">
        <f>O183*H183</f>
        <v>0</v>
      </c>
      <c r="Q183" s="234">
        <v>0.01218</v>
      </c>
      <c r="R183" s="234">
        <f>Q183*H183</f>
        <v>0.01218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125</v>
      </c>
      <c r="AT183" s="236" t="s">
        <v>172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125</v>
      </c>
      <c r="BM183" s="236" t="s">
        <v>623</v>
      </c>
    </row>
    <row r="184" s="2" customFormat="1" ht="24.15" customHeight="1">
      <c r="A184" s="37"/>
      <c r="B184" s="38"/>
      <c r="C184" s="250" t="s">
        <v>334</v>
      </c>
      <c r="D184" s="250" t="s">
        <v>239</v>
      </c>
      <c r="E184" s="251" t="s">
        <v>624</v>
      </c>
      <c r="F184" s="252" t="s">
        <v>625</v>
      </c>
      <c r="G184" s="253" t="s">
        <v>247</v>
      </c>
      <c r="H184" s="254">
        <v>1</v>
      </c>
      <c r="I184" s="255"/>
      <c r="J184" s="256">
        <f>ROUND(I184*H184,2)</f>
        <v>0</v>
      </c>
      <c r="K184" s="252" t="s">
        <v>176</v>
      </c>
      <c r="L184" s="257"/>
      <c r="M184" s="258" t="s">
        <v>1</v>
      </c>
      <c r="N184" s="259" t="s">
        <v>41</v>
      </c>
      <c r="O184" s="90"/>
      <c r="P184" s="234">
        <f>O184*H184</f>
        <v>0</v>
      </c>
      <c r="Q184" s="234">
        <v>0.56999999999999995</v>
      </c>
      <c r="R184" s="234">
        <f>Q184*H184</f>
        <v>0.56999999999999995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205</v>
      </c>
      <c r="AT184" s="236" t="s">
        <v>239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125</v>
      </c>
      <c r="BM184" s="236" t="s">
        <v>626</v>
      </c>
    </row>
    <row r="185" s="2" customFormat="1" ht="16.5" customHeight="1">
      <c r="A185" s="37"/>
      <c r="B185" s="38"/>
      <c r="C185" s="250" t="s">
        <v>338</v>
      </c>
      <c r="D185" s="250" t="s">
        <v>239</v>
      </c>
      <c r="E185" s="251" t="s">
        <v>627</v>
      </c>
      <c r="F185" s="252" t="s">
        <v>628</v>
      </c>
      <c r="G185" s="253" t="s">
        <v>247</v>
      </c>
      <c r="H185" s="254">
        <v>2</v>
      </c>
      <c r="I185" s="255"/>
      <c r="J185" s="256">
        <f>ROUND(I185*H185,2)</f>
        <v>0</v>
      </c>
      <c r="K185" s="252" t="s">
        <v>1</v>
      </c>
      <c r="L185" s="257"/>
      <c r="M185" s="258" t="s">
        <v>1</v>
      </c>
      <c r="N185" s="259" t="s">
        <v>41</v>
      </c>
      <c r="O185" s="90"/>
      <c r="P185" s="234">
        <f>O185*H185</f>
        <v>0</v>
      </c>
      <c r="Q185" s="234">
        <v>0.0030000000000000001</v>
      </c>
      <c r="R185" s="234">
        <f>Q185*H185</f>
        <v>0.0060000000000000001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205</v>
      </c>
      <c r="AT185" s="236" t="s">
        <v>239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125</v>
      </c>
      <c r="BM185" s="236" t="s">
        <v>629</v>
      </c>
    </row>
    <row r="186" s="2" customFormat="1" ht="21.75" customHeight="1">
      <c r="A186" s="37"/>
      <c r="B186" s="38"/>
      <c r="C186" s="250" t="s">
        <v>342</v>
      </c>
      <c r="D186" s="250" t="s">
        <v>239</v>
      </c>
      <c r="E186" s="251" t="s">
        <v>493</v>
      </c>
      <c r="F186" s="252" t="s">
        <v>494</v>
      </c>
      <c r="G186" s="253" t="s">
        <v>247</v>
      </c>
      <c r="H186" s="254">
        <v>1</v>
      </c>
      <c r="I186" s="255"/>
      <c r="J186" s="256">
        <f>ROUND(I186*H186,2)</f>
        <v>0</v>
      </c>
      <c r="K186" s="252" t="s">
        <v>176</v>
      </c>
      <c r="L186" s="257"/>
      <c r="M186" s="258" t="s">
        <v>1</v>
      </c>
      <c r="N186" s="259" t="s">
        <v>41</v>
      </c>
      <c r="O186" s="90"/>
      <c r="P186" s="234">
        <f>O186*H186</f>
        <v>0</v>
      </c>
      <c r="Q186" s="234">
        <v>0.059999999999999998</v>
      </c>
      <c r="R186" s="234">
        <f>Q186*H186</f>
        <v>0.059999999999999998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205</v>
      </c>
      <c r="AT186" s="236" t="s">
        <v>239</v>
      </c>
      <c r="AU186" s="236" t="s">
        <v>84</v>
      </c>
      <c r="AY186" s="16" t="s">
        <v>170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125</v>
      </c>
      <c r="BM186" s="236" t="s">
        <v>630</v>
      </c>
    </row>
    <row r="187" s="2" customFormat="1" ht="24.15" customHeight="1">
      <c r="A187" s="37"/>
      <c r="B187" s="38"/>
      <c r="C187" s="225" t="s">
        <v>347</v>
      </c>
      <c r="D187" s="225" t="s">
        <v>172</v>
      </c>
      <c r="E187" s="226" t="s">
        <v>631</v>
      </c>
      <c r="F187" s="227" t="s">
        <v>632</v>
      </c>
      <c r="G187" s="228" t="s">
        <v>247</v>
      </c>
      <c r="H187" s="229">
        <v>1</v>
      </c>
      <c r="I187" s="230"/>
      <c r="J187" s="231">
        <f>ROUND(I187*H187,2)</f>
        <v>0</v>
      </c>
      <c r="K187" s="227" t="s">
        <v>176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0.21734000000000001</v>
      </c>
      <c r="R187" s="234">
        <f>Q187*H187</f>
        <v>0.21734000000000001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125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125</v>
      </c>
      <c r="BM187" s="236" t="s">
        <v>633</v>
      </c>
    </row>
    <row r="188" s="13" customFormat="1">
      <c r="A188" s="13"/>
      <c r="B188" s="238"/>
      <c r="C188" s="239"/>
      <c r="D188" s="240" t="s">
        <v>178</v>
      </c>
      <c r="E188" s="241" t="s">
        <v>1</v>
      </c>
      <c r="F188" s="242" t="s">
        <v>634</v>
      </c>
      <c r="G188" s="239"/>
      <c r="H188" s="243">
        <v>1</v>
      </c>
      <c r="I188" s="244"/>
      <c r="J188" s="239"/>
      <c r="K188" s="239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178</v>
      </c>
      <c r="AU188" s="249" t="s">
        <v>84</v>
      </c>
      <c r="AV188" s="13" t="s">
        <v>84</v>
      </c>
      <c r="AW188" s="13" t="s">
        <v>33</v>
      </c>
      <c r="AX188" s="13" t="s">
        <v>76</v>
      </c>
      <c r="AY188" s="249" t="s">
        <v>170</v>
      </c>
    </row>
    <row r="189" s="2" customFormat="1" ht="24.15" customHeight="1">
      <c r="A189" s="37"/>
      <c r="B189" s="38"/>
      <c r="C189" s="250" t="s">
        <v>351</v>
      </c>
      <c r="D189" s="250" t="s">
        <v>239</v>
      </c>
      <c r="E189" s="251" t="s">
        <v>635</v>
      </c>
      <c r="F189" s="252" t="s">
        <v>636</v>
      </c>
      <c r="G189" s="253" t="s">
        <v>247</v>
      </c>
      <c r="H189" s="254">
        <v>1</v>
      </c>
      <c r="I189" s="255"/>
      <c r="J189" s="256">
        <f>ROUND(I189*H189,2)</f>
        <v>0</v>
      </c>
      <c r="K189" s="252" t="s">
        <v>1</v>
      </c>
      <c r="L189" s="257"/>
      <c r="M189" s="258" t="s">
        <v>1</v>
      </c>
      <c r="N189" s="259" t="s">
        <v>41</v>
      </c>
      <c r="O189" s="90"/>
      <c r="P189" s="234">
        <f>O189*H189</f>
        <v>0</v>
      </c>
      <c r="Q189" s="234">
        <v>0.082000000000000003</v>
      </c>
      <c r="R189" s="234">
        <f>Q189*H189</f>
        <v>0.082000000000000003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205</v>
      </c>
      <c r="AT189" s="236" t="s">
        <v>239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125</v>
      </c>
      <c r="BM189" s="236" t="s">
        <v>637</v>
      </c>
    </row>
    <row r="190" s="2" customFormat="1" ht="16.5" customHeight="1">
      <c r="A190" s="37"/>
      <c r="B190" s="38"/>
      <c r="C190" s="225" t="s">
        <v>355</v>
      </c>
      <c r="D190" s="225" t="s">
        <v>172</v>
      </c>
      <c r="E190" s="226" t="s">
        <v>638</v>
      </c>
      <c r="F190" s="227" t="s">
        <v>639</v>
      </c>
      <c r="G190" s="228" t="s">
        <v>279</v>
      </c>
      <c r="H190" s="229">
        <v>43</v>
      </c>
      <c r="I190" s="230"/>
      <c r="J190" s="231">
        <f>ROUND(I190*H190,2)</f>
        <v>0</v>
      </c>
      <c r="K190" s="227" t="s">
        <v>176</v>
      </c>
      <c r="L190" s="43"/>
      <c r="M190" s="232" t="s">
        <v>1</v>
      </c>
      <c r="N190" s="233" t="s">
        <v>41</v>
      </c>
      <c r="O190" s="90"/>
      <c r="P190" s="234">
        <f>O190*H190</f>
        <v>0</v>
      </c>
      <c r="Q190" s="234">
        <v>0.00019000000000000001</v>
      </c>
      <c r="R190" s="234">
        <f>Q190*H190</f>
        <v>0.0081700000000000002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125</v>
      </c>
      <c r="AT190" s="236" t="s">
        <v>172</v>
      </c>
      <c r="AU190" s="236" t="s">
        <v>84</v>
      </c>
      <c r="AY190" s="16" t="s">
        <v>170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125</v>
      </c>
      <c r="BM190" s="236" t="s">
        <v>640</v>
      </c>
    </row>
    <row r="191" s="2" customFormat="1" ht="16.5" customHeight="1">
      <c r="A191" s="37"/>
      <c r="B191" s="38"/>
      <c r="C191" s="250" t="s">
        <v>359</v>
      </c>
      <c r="D191" s="250" t="s">
        <v>239</v>
      </c>
      <c r="E191" s="251" t="s">
        <v>641</v>
      </c>
      <c r="F191" s="252" t="s">
        <v>642</v>
      </c>
      <c r="G191" s="253" t="s">
        <v>542</v>
      </c>
      <c r="H191" s="254">
        <v>1</v>
      </c>
      <c r="I191" s="255"/>
      <c r="J191" s="256">
        <f>ROUND(I191*H191,2)</f>
        <v>0</v>
      </c>
      <c r="K191" s="252" t="s">
        <v>1</v>
      </c>
      <c r="L191" s="257"/>
      <c r="M191" s="258" t="s">
        <v>1</v>
      </c>
      <c r="N191" s="259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205</v>
      </c>
      <c r="AT191" s="236" t="s">
        <v>239</v>
      </c>
      <c r="AU191" s="236" t="s">
        <v>84</v>
      </c>
      <c r="AY191" s="16" t="s">
        <v>170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125</v>
      </c>
      <c r="BM191" s="236" t="s">
        <v>643</v>
      </c>
    </row>
    <row r="192" s="2" customFormat="1" ht="21.75" customHeight="1">
      <c r="A192" s="37"/>
      <c r="B192" s="38"/>
      <c r="C192" s="225" t="s">
        <v>363</v>
      </c>
      <c r="D192" s="225" t="s">
        <v>172</v>
      </c>
      <c r="E192" s="226" t="s">
        <v>644</v>
      </c>
      <c r="F192" s="227" t="s">
        <v>645</v>
      </c>
      <c r="G192" s="228" t="s">
        <v>279</v>
      </c>
      <c r="H192" s="229">
        <v>43</v>
      </c>
      <c r="I192" s="230"/>
      <c r="J192" s="231">
        <f>ROUND(I192*H192,2)</f>
        <v>0</v>
      </c>
      <c r="K192" s="227" t="s">
        <v>176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9.0000000000000006E-05</v>
      </c>
      <c r="R192" s="234">
        <f>Q192*H192</f>
        <v>0.0038700000000000002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125</v>
      </c>
      <c r="AT192" s="236" t="s">
        <v>172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125</v>
      </c>
      <c r="BM192" s="236" t="s">
        <v>646</v>
      </c>
    </row>
    <row r="193" s="12" customFormat="1" ht="22.8" customHeight="1">
      <c r="A193" s="12"/>
      <c r="B193" s="209"/>
      <c r="C193" s="210"/>
      <c r="D193" s="211" t="s">
        <v>75</v>
      </c>
      <c r="E193" s="223" t="s">
        <v>513</v>
      </c>
      <c r="F193" s="223" t="s">
        <v>514</v>
      </c>
      <c r="G193" s="210"/>
      <c r="H193" s="210"/>
      <c r="I193" s="213"/>
      <c r="J193" s="224">
        <f>BK193</f>
        <v>0</v>
      </c>
      <c r="K193" s="210"/>
      <c r="L193" s="215"/>
      <c r="M193" s="216"/>
      <c r="N193" s="217"/>
      <c r="O193" s="217"/>
      <c r="P193" s="218">
        <f>SUM(P194:P195)</f>
        <v>0</v>
      </c>
      <c r="Q193" s="217"/>
      <c r="R193" s="218">
        <f>SUM(R194:R195)</f>
        <v>0</v>
      </c>
      <c r="S193" s="217"/>
      <c r="T193" s="219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0" t="s">
        <v>80</v>
      </c>
      <c r="AT193" s="221" t="s">
        <v>75</v>
      </c>
      <c r="AU193" s="221" t="s">
        <v>80</v>
      </c>
      <c r="AY193" s="220" t="s">
        <v>170</v>
      </c>
      <c r="BK193" s="222">
        <f>SUM(BK194:BK195)</f>
        <v>0</v>
      </c>
    </row>
    <row r="194" s="2" customFormat="1" ht="24.15" customHeight="1">
      <c r="A194" s="37"/>
      <c r="B194" s="38"/>
      <c r="C194" s="225" t="s">
        <v>367</v>
      </c>
      <c r="D194" s="225" t="s">
        <v>172</v>
      </c>
      <c r="E194" s="226" t="s">
        <v>516</v>
      </c>
      <c r="F194" s="227" t="s">
        <v>517</v>
      </c>
      <c r="G194" s="228" t="s">
        <v>224</v>
      </c>
      <c r="H194" s="229">
        <v>3.992</v>
      </c>
      <c r="I194" s="230"/>
      <c r="J194" s="231">
        <f>ROUND(I194*H194,2)</f>
        <v>0</v>
      </c>
      <c r="K194" s="227" t="s">
        <v>176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125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125</v>
      </c>
      <c r="BM194" s="236" t="s">
        <v>647</v>
      </c>
    </row>
    <row r="195" s="13" customFormat="1">
      <c r="A195" s="13"/>
      <c r="B195" s="238"/>
      <c r="C195" s="239"/>
      <c r="D195" s="240" t="s">
        <v>178</v>
      </c>
      <c r="E195" s="241" t="s">
        <v>1</v>
      </c>
      <c r="F195" s="242" t="s">
        <v>648</v>
      </c>
      <c r="G195" s="239"/>
      <c r="H195" s="243">
        <v>3.9920000000000044</v>
      </c>
      <c r="I195" s="244"/>
      <c r="J195" s="239"/>
      <c r="K195" s="239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178</v>
      </c>
      <c r="AU195" s="249" t="s">
        <v>84</v>
      </c>
      <c r="AV195" s="13" t="s">
        <v>84</v>
      </c>
      <c r="AW195" s="13" t="s">
        <v>33</v>
      </c>
      <c r="AX195" s="13" t="s">
        <v>76</v>
      </c>
      <c r="AY195" s="249" t="s">
        <v>170</v>
      </c>
    </row>
    <row r="196" s="12" customFormat="1" ht="25.92" customHeight="1">
      <c r="A196" s="12"/>
      <c r="B196" s="209"/>
      <c r="C196" s="210"/>
      <c r="D196" s="211" t="s">
        <v>75</v>
      </c>
      <c r="E196" s="212" t="s">
        <v>132</v>
      </c>
      <c r="F196" s="212" t="s">
        <v>536</v>
      </c>
      <c r="G196" s="210"/>
      <c r="H196" s="210"/>
      <c r="I196" s="213"/>
      <c r="J196" s="214">
        <f>BK196</f>
        <v>0</v>
      </c>
      <c r="K196" s="210"/>
      <c r="L196" s="215"/>
      <c r="M196" s="216"/>
      <c r="N196" s="217"/>
      <c r="O196" s="217"/>
      <c r="P196" s="218">
        <f>P197</f>
        <v>0</v>
      </c>
      <c r="Q196" s="217"/>
      <c r="R196" s="218">
        <f>R197</f>
        <v>0</v>
      </c>
      <c r="S196" s="217"/>
      <c r="T196" s="219">
        <f>T197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0" t="s">
        <v>128</v>
      </c>
      <c r="AT196" s="221" t="s">
        <v>75</v>
      </c>
      <c r="AU196" s="221" t="s">
        <v>76</v>
      </c>
      <c r="AY196" s="220" t="s">
        <v>170</v>
      </c>
      <c r="BK196" s="222">
        <f>BK197</f>
        <v>0</v>
      </c>
    </row>
    <row r="197" s="12" customFormat="1" ht="22.8" customHeight="1">
      <c r="A197" s="12"/>
      <c r="B197" s="209"/>
      <c r="C197" s="210"/>
      <c r="D197" s="211" t="s">
        <v>75</v>
      </c>
      <c r="E197" s="223" t="s">
        <v>537</v>
      </c>
      <c r="F197" s="223" t="s">
        <v>538</v>
      </c>
      <c r="G197" s="210"/>
      <c r="H197" s="210"/>
      <c r="I197" s="213"/>
      <c r="J197" s="224">
        <f>BK197</f>
        <v>0</v>
      </c>
      <c r="K197" s="210"/>
      <c r="L197" s="215"/>
      <c r="M197" s="216"/>
      <c r="N197" s="217"/>
      <c r="O197" s="217"/>
      <c r="P197" s="218">
        <f>P198</f>
        <v>0</v>
      </c>
      <c r="Q197" s="217"/>
      <c r="R197" s="218">
        <f>R198</f>
        <v>0</v>
      </c>
      <c r="S197" s="217"/>
      <c r="T197" s="219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0" t="s">
        <v>128</v>
      </c>
      <c r="AT197" s="221" t="s">
        <v>75</v>
      </c>
      <c r="AU197" s="221" t="s">
        <v>80</v>
      </c>
      <c r="AY197" s="220" t="s">
        <v>170</v>
      </c>
      <c r="BK197" s="222">
        <f>BK198</f>
        <v>0</v>
      </c>
    </row>
    <row r="198" s="2" customFormat="1" ht="16.5" customHeight="1">
      <c r="A198" s="37"/>
      <c r="B198" s="38"/>
      <c r="C198" s="225" t="s">
        <v>372</v>
      </c>
      <c r="D198" s="225" t="s">
        <v>172</v>
      </c>
      <c r="E198" s="226" t="s">
        <v>540</v>
      </c>
      <c r="F198" s="227" t="s">
        <v>541</v>
      </c>
      <c r="G198" s="228" t="s">
        <v>542</v>
      </c>
      <c r="H198" s="229">
        <v>1</v>
      </c>
      <c r="I198" s="230"/>
      <c r="J198" s="231">
        <f>ROUND(I198*H198,2)</f>
        <v>0</v>
      </c>
      <c r="K198" s="227" t="s">
        <v>176</v>
      </c>
      <c r="L198" s="43"/>
      <c r="M198" s="264" t="s">
        <v>1</v>
      </c>
      <c r="N198" s="265" t="s">
        <v>41</v>
      </c>
      <c r="O198" s="266"/>
      <c r="P198" s="267">
        <f>O198*H198</f>
        <v>0</v>
      </c>
      <c r="Q198" s="267">
        <v>0</v>
      </c>
      <c r="R198" s="267">
        <f>Q198*H198</f>
        <v>0</v>
      </c>
      <c r="S198" s="267">
        <v>0</v>
      </c>
      <c r="T198" s="26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543</v>
      </c>
      <c r="AT198" s="236" t="s">
        <v>172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543</v>
      </c>
      <c r="BM198" s="236" t="s">
        <v>649</v>
      </c>
    </row>
    <row r="199" s="2" customFormat="1" ht="6.96" customHeight="1">
      <c r="A199" s="37"/>
      <c r="B199" s="65"/>
      <c r="C199" s="66"/>
      <c r="D199" s="66"/>
      <c r="E199" s="66"/>
      <c r="F199" s="66"/>
      <c r="G199" s="66"/>
      <c r="H199" s="66"/>
      <c r="I199" s="66"/>
      <c r="J199" s="66"/>
      <c r="K199" s="66"/>
      <c r="L199" s="43"/>
      <c r="M199" s="37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</row>
  </sheetData>
  <sheetProtection sheet="1" autoFilter="0" formatColumns="0" formatRows="0" objects="1" scenarios="1" spinCount="100000" saltValue="FH1/S9ypvcCmKmOAm2sP2tl8xRMh9HvX+iR7YXbY0BWEsiGbEP+2y501fez+w0hOenvDlr+FBWCfR6/+KFuqgw==" hashValue="Iz1XxY/m5YLT4CQTPo5duq4LJ+JNU3953VSLr4PNaVZNmDhUGsqfgrVPekDxSPhog+4B6nqnC2rEJdw9k5zEYg==" algorithmName="SHA-512" password="CC35"/>
  <autoFilter ref="C127:K19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650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ROUND((SUM(BE128:BE210)),  2)</f>
        <v>0</v>
      </c>
      <c r="G35" s="37"/>
      <c r="H35" s="37"/>
      <c r="I35" s="163">
        <v>0.20999999999999999</v>
      </c>
      <c r="J35" s="162">
        <f>ROUND(((SUM(BE128:BE210))*I35),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ROUND((SUM(BF128:BF210)),  2)</f>
        <v>0</v>
      </c>
      <c r="G36" s="37"/>
      <c r="H36" s="37"/>
      <c r="I36" s="163">
        <v>0.14999999999999999</v>
      </c>
      <c r="J36" s="162">
        <f>ROUND(((SUM(BF128:BF210))*I36),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ROUND((SUM(BG128:BG210)),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ROUND((SUM(BH128:BH210)),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ROUND((SUM(BI128:BI210)),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1.3 - vodovod - přeložka a přípojka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147</v>
      </c>
      <c r="E101" s="195"/>
      <c r="F101" s="195"/>
      <c r="G101" s="195"/>
      <c r="H101" s="195"/>
      <c r="I101" s="195"/>
      <c r="J101" s="196">
        <f>J159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148</v>
      </c>
      <c r="E102" s="195"/>
      <c r="F102" s="195"/>
      <c r="G102" s="195"/>
      <c r="H102" s="195"/>
      <c r="I102" s="195"/>
      <c r="J102" s="196">
        <f>J165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149</v>
      </c>
      <c r="E103" s="195"/>
      <c r="F103" s="195"/>
      <c r="G103" s="195"/>
      <c r="H103" s="195"/>
      <c r="I103" s="195"/>
      <c r="J103" s="196">
        <f>J168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150</v>
      </c>
      <c r="E104" s="195"/>
      <c r="F104" s="195"/>
      <c r="G104" s="195"/>
      <c r="H104" s="195"/>
      <c r="I104" s="195"/>
      <c r="J104" s="196">
        <f>J205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153</v>
      </c>
      <c r="E105" s="190"/>
      <c r="F105" s="190"/>
      <c r="G105" s="190"/>
      <c r="H105" s="190"/>
      <c r="I105" s="190"/>
      <c r="J105" s="191">
        <f>J208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3"/>
      <c r="C106" s="132"/>
      <c r="D106" s="194" t="s">
        <v>154</v>
      </c>
      <c r="E106" s="195"/>
      <c r="F106" s="195"/>
      <c r="G106" s="195"/>
      <c r="H106" s="195"/>
      <c r="I106" s="195"/>
      <c r="J106" s="196">
        <f>J209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155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135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136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137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1.3 - vodovod - přeložka a přípojka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16. 4. 2023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156</v>
      </c>
      <c r="D127" s="201" t="s">
        <v>61</v>
      </c>
      <c r="E127" s="201" t="s">
        <v>57</v>
      </c>
      <c r="F127" s="201" t="s">
        <v>58</v>
      </c>
      <c r="G127" s="201" t="s">
        <v>157</v>
      </c>
      <c r="H127" s="201" t="s">
        <v>158</v>
      </c>
      <c r="I127" s="201" t="s">
        <v>159</v>
      </c>
      <c r="J127" s="201" t="s">
        <v>141</v>
      </c>
      <c r="K127" s="202" t="s">
        <v>160</v>
      </c>
      <c r="L127" s="203"/>
      <c r="M127" s="99" t="s">
        <v>1</v>
      </c>
      <c r="N127" s="100" t="s">
        <v>40</v>
      </c>
      <c r="O127" s="100" t="s">
        <v>161</v>
      </c>
      <c r="P127" s="100" t="s">
        <v>162</v>
      </c>
      <c r="Q127" s="100" t="s">
        <v>163</v>
      </c>
      <c r="R127" s="100" t="s">
        <v>164</v>
      </c>
      <c r="S127" s="100" t="s">
        <v>165</v>
      </c>
      <c r="T127" s="101" t="s">
        <v>166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167</v>
      </c>
      <c r="D128" s="39"/>
      <c r="E128" s="39"/>
      <c r="F128" s="39"/>
      <c r="G128" s="39"/>
      <c r="H128" s="39"/>
      <c r="I128" s="39"/>
      <c r="J128" s="204">
        <f>BK128</f>
        <v>0</v>
      </c>
      <c r="K128" s="39"/>
      <c r="L128" s="43"/>
      <c r="M128" s="102"/>
      <c r="N128" s="205"/>
      <c r="O128" s="103"/>
      <c r="P128" s="206">
        <f>P129+P208</f>
        <v>0</v>
      </c>
      <c r="Q128" s="103"/>
      <c r="R128" s="206">
        <f>R129+R208</f>
        <v>22.717268079999997</v>
      </c>
      <c r="S128" s="103"/>
      <c r="T128" s="207">
        <f>T129+T208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143</v>
      </c>
      <c r="BK128" s="208">
        <f>BK129+BK208</f>
        <v>0</v>
      </c>
    </row>
    <row r="129" s="12" customFormat="1" ht="25.92" customHeight="1">
      <c r="A129" s="12"/>
      <c r="B129" s="209"/>
      <c r="C129" s="210"/>
      <c r="D129" s="211" t="s">
        <v>75</v>
      </c>
      <c r="E129" s="212" t="s">
        <v>168</v>
      </c>
      <c r="F129" s="212" t="s">
        <v>169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P130+P159+P165+P168+P205</f>
        <v>0</v>
      </c>
      <c r="Q129" s="217"/>
      <c r="R129" s="218">
        <f>R130+R159+R165+R168+R205</f>
        <v>22.717268079999997</v>
      </c>
      <c r="S129" s="217"/>
      <c r="T129" s="219">
        <f>T130+T159+T165+T168+T205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76</v>
      </c>
      <c r="AY129" s="220" t="s">
        <v>170</v>
      </c>
      <c r="BK129" s="222">
        <f>BK130+BK159+BK165+BK168+BK205</f>
        <v>0</v>
      </c>
    </row>
    <row r="130" s="12" customFormat="1" ht="22.8" customHeight="1">
      <c r="A130" s="12"/>
      <c r="B130" s="209"/>
      <c r="C130" s="210"/>
      <c r="D130" s="211" t="s">
        <v>75</v>
      </c>
      <c r="E130" s="223" t="s">
        <v>80</v>
      </c>
      <c r="F130" s="223" t="s">
        <v>171</v>
      </c>
      <c r="G130" s="210"/>
      <c r="H130" s="210"/>
      <c r="I130" s="213"/>
      <c r="J130" s="224">
        <f>BK130</f>
        <v>0</v>
      </c>
      <c r="K130" s="210"/>
      <c r="L130" s="215"/>
      <c r="M130" s="216"/>
      <c r="N130" s="217"/>
      <c r="O130" s="217"/>
      <c r="P130" s="218">
        <f>SUM(P131:P158)</f>
        <v>0</v>
      </c>
      <c r="Q130" s="217"/>
      <c r="R130" s="218">
        <f>SUM(R131:R158)</f>
        <v>20.399999999999999</v>
      </c>
      <c r="S130" s="217"/>
      <c r="T130" s="219">
        <f>SUM(T131:T158)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80</v>
      </c>
      <c r="AT130" s="221" t="s">
        <v>75</v>
      </c>
      <c r="AU130" s="221" t="s">
        <v>80</v>
      </c>
      <c r="AY130" s="220" t="s">
        <v>170</v>
      </c>
      <c r="BK130" s="222">
        <f>SUM(BK131:BK158)</f>
        <v>0</v>
      </c>
    </row>
    <row r="131" s="2" customFormat="1" ht="33" customHeight="1">
      <c r="A131" s="37"/>
      <c r="B131" s="38"/>
      <c r="C131" s="225" t="s">
        <v>80</v>
      </c>
      <c r="D131" s="225" t="s">
        <v>172</v>
      </c>
      <c r="E131" s="226" t="s">
        <v>651</v>
      </c>
      <c r="F131" s="227" t="s">
        <v>652</v>
      </c>
      <c r="G131" s="228" t="s">
        <v>175</v>
      </c>
      <c r="H131" s="229">
        <v>38.25</v>
      </c>
      <c r="I131" s="230"/>
      <c r="J131" s="231">
        <f>ROUND(I131*H131,2)</f>
        <v>0</v>
      </c>
      <c r="K131" s="227" t="s">
        <v>176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125</v>
      </c>
      <c r="AT131" s="236" t="s">
        <v>172</v>
      </c>
      <c r="AU131" s="236" t="s">
        <v>84</v>
      </c>
      <c r="AY131" s="16" t="s">
        <v>170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125</v>
      </c>
      <c r="BM131" s="236" t="s">
        <v>653</v>
      </c>
    </row>
    <row r="132" s="13" customFormat="1">
      <c r="A132" s="13"/>
      <c r="B132" s="238"/>
      <c r="C132" s="239"/>
      <c r="D132" s="240" t="s">
        <v>178</v>
      </c>
      <c r="E132" s="241" t="s">
        <v>1</v>
      </c>
      <c r="F132" s="242" t="s">
        <v>654</v>
      </c>
      <c r="G132" s="239"/>
      <c r="H132" s="243">
        <v>28.875</v>
      </c>
      <c r="I132" s="244"/>
      <c r="J132" s="239"/>
      <c r="K132" s="239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178</v>
      </c>
      <c r="AU132" s="249" t="s">
        <v>84</v>
      </c>
      <c r="AV132" s="13" t="s">
        <v>84</v>
      </c>
      <c r="AW132" s="13" t="s">
        <v>33</v>
      </c>
      <c r="AX132" s="13" t="s">
        <v>76</v>
      </c>
      <c r="AY132" s="249" t="s">
        <v>170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655</v>
      </c>
      <c r="G133" s="239"/>
      <c r="H133" s="243">
        <v>9.375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2" customFormat="1" ht="24.15" customHeight="1">
      <c r="A134" s="37"/>
      <c r="B134" s="38"/>
      <c r="C134" s="225" t="s">
        <v>84</v>
      </c>
      <c r="D134" s="225" t="s">
        <v>172</v>
      </c>
      <c r="E134" s="226" t="s">
        <v>185</v>
      </c>
      <c r="F134" s="227" t="s">
        <v>186</v>
      </c>
      <c r="G134" s="228" t="s">
        <v>175</v>
      </c>
      <c r="H134" s="229">
        <v>12.75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656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657</v>
      </c>
      <c r="G135" s="239"/>
      <c r="H135" s="243">
        <v>6.75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13" customFormat="1">
      <c r="A136" s="13"/>
      <c r="B136" s="238"/>
      <c r="C136" s="239"/>
      <c r="D136" s="240" t="s">
        <v>178</v>
      </c>
      <c r="E136" s="241" t="s">
        <v>1</v>
      </c>
      <c r="F136" s="242" t="s">
        <v>658</v>
      </c>
      <c r="G136" s="239"/>
      <c r="H136" s="243">
        <v>6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178</v>
      </c>
      <c r="AU136" s="249" t="s">
        <v>84</v>
      </c>
      <c r="AV136" s="13" t="s">
        <v>84</v>
      </c>
      <c r="AW136" s="13" t="s">
        <v>33</v>
      </c>
      <c r="AX136" s="13" t="s">
        <v>76</v>
      </c>
      <c r="AY136" s="249" t="s">
        <v>170</v>
      </c>
    </row>
    <row r="137" s="2" customFormat="1" ht="24.15" customHeight="1">
      <c r="A137" s="37"/>
      <c r="B137" s="38"/>
      <c r="C137" s="225" t="s">
        <v>116</v>
      </c>
      <c r="D137" s="225" t="s">
        <v>172</v>
      </c>
      <c r="E137" s="226" t="s">
        <v>189</v>
      </c>
      <c r="F137" s="227" t="s">
        <v>190</v>
      </c>
      <c r="G137" s="228" t="s">
        <v>175</v>
      </c>
      <c r="H137" s="229">
        <v>9.75</v>
      </c>
      <c r="I137" s="230"/>
      <c r="J137" s="231">
        <f>ROUND(I137*H137,2)</f>
        <v>0</v>
      </c>
      <c r="K137" s="227" t="s">
        <v>176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125</v>
      </c>
      <c r="AT137" s="236" t="s">
        <v>172</v>
      </c>
      <c r="AU137" s="236" t="s">
        <v>84</v>
      </c>
      <c r="AY137" s="16" t="s">
        <v>170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125</v>
      </c>
      <c r="BM137" s="236" t="s">
        <v>659</v>
      </c>
    </row>
    <row r="138" s="13" customFormat="1">
      <c r="A138" s="13"/>
      <c r="B138" s="238"/>
      <c r="C138" s="239"/>
      <c r="D138" s="240" t="s">
        <v>178</v>
      </c>
      <c r="E138" s="241" t="s">
        <v>1</v>
      </c>
      <c r="F138" s="242" t="s">
        <v>660</v>
      </c>
      <c r="G138" s="239"/>
      <c r="H138" s="243">
        <v>3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178</v>
      </c>
      <c r="AU138" s="249" t="s">
        <v>84</v>
      </c>
      <c r="AV138" s="13" t="s">
        <v>84</v>
      </c>
      <c r="AW138" s="13" t="s">
        <v>33</v>
      </c>
      <c r="AX138" s="13" t="s">
        <v>76</v>
      </c>
      <c r="AY138" s="249" t="s">
        <v>170</v>
      </c>
    </row>
    <row r="139" s="13" customFormat="1">
      <c r="A139" s="13"/>
      <c r="B139" s="238"/>
      <c r="C139" s="239"/>
      <c r="D139" s="240" t="s">
        <v>178</v>
      </c>
      <c r="E139" s="241" t="s">
        <v>1</v>
      </c>
      <c r="F139" s="242" t="s">
        <v>661</v>
      </c>
      <c r="G139" s="239"/>
      <c r="H139" s="243">
        <v>6.75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84</v>
      </c>
      <c r="AV139" s="13" t="s">
        <v>84</v>
      </c>
      <c r="AW139" s="13" t="s">
        <v>33</v>
      </c>
      <c r="AX139" s="13" t="s">
        <v>76</v>
      </c>
      <c r="AY139" s="249" t="s">
        <v>170</v>
      </c>
    </row>
    <row r="140" s="2" customFormat="1" ht="37.8" customHeight="1">
      <c r="A140" s="37"/>
      <c r="B140" s="38"/>
      <c r="C140" s="225" t="s">
        <v>125</v>
      </c>
      <c r="D140" s="225" t="s">
        <v>172</v>
      </c>
      <c r="E140" s="226" t="s">
        <v>201</v>
      </c>
      <c r="F140" s="227" t="s">
        <v>202</v>
      </c>
      <c r="G140" s="228" t="s">
        <v>175</v>
      </c>
      <c r="H140" s="229">
        <v>56.100000000000001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662</v>
      </c>
    </row>
    <row r="141" s="13" customFormat="1">
      <c r="A141" s="13"/>
      <c r="B141" s="238"/>
      <c r="C141" s="239"/>
      <c r="D141" s="240" t="s">
        <v>178</v>
      </c>
      <c r="E141" s="241" t="s">
        <v>1</v>
      </c>
      <c r="F141" s="242" t="s">
        <v>663</v>
      </c>
      <c r="G141" s="239"/>
      <c r="H141" s="243">
        <v>56.100000000000001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178</v>
      </c>
      <c r="AU141" s="249" t="s">
        <v>84</v>
      </c>
      <c r="AV141" s="13" t="s">
        <v>84</v>
      </c>
      <c r="AW141" s="13" t="s">
        <v>33</v>
      </c>
      <c r="AX141" s="13" t="s">
        <v>76</v>
      </c>
      <c r="AY141" s="249" t="s">
        <v>170</v>
      </c>
    </row>
    <row r="142" s="2" customFormat="1" ht="37.8" customHeight="1">
      <c r="A142" s="37"/>
      <c r="B142" s="38"/>
      <c r="C142" s="225" t="s">
        <v>128</v>
      </c>
      <c r="D142" s="225" t="s">
        <v>172</v>
      </c>
      <c r="E142" s="226" t="s">
        <v>206</v>
      </c>
      <c r="F142" s="227" t="s">
        <v>207</v>
      </c>
      <c r="G142" s="228" t="s">
        <v>175</v>
      </c>
      <c r="H142" s="229">
        <v>10.199999999999999</v>
      </c>
      <c r="I142" s="230"/>
      <c r="J142" s="231">
        <f>ROUND(I142*H142,2)</f>
        <v>0</v>
      </c>
      <c r="K142" s="227" t="s">
        <v>176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125</v>
      </c>
      <c r="AT142" s="236" t="s">
        <v>172</v>
      </c>
      <c r="AU142" s="236" t="s">
        <v>84</v>
      </c>
      <c r="AY142" s="16" t="s">
        <v>170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125</v>
      </c>
      <c r="BM142" s="236" t="s">
        <v>664</v>
      </c>
    </row>
    <row r="143" s="13" customFormat="1">
      <c r="A143" s="13"/>
      <c r="B143" s="238"/>
      <c r="C143" s="239"/>
      <c r="D143" s="240" t="s">
        <v>178</v>
      </c>
      <c r="E143" s="241" t="s">
        <v>1</v>
      </c>
      <c r="F143" s="242" t="s">
        <v>665</v>
      </c>
      <c r="G143" s="239"/>
      <c r="H143" s="243">
        <v>51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178</v>
      </c>
      <c r="AU143" s="249" t="s">
        <v>84</v>
      </c>
      <c r="AV143" s="13" t="s">
        <v>84</v>
      </c>
      <c r="AW143" s="13" t="s">
        <v>33</v>
      </c>
      <c r="AX143" s="13" t="s">
        <v>76</v>
      </c>
      <c r="AY143" s="249" t="s">
        <v>170</v>
      </c>
    </row>
    <row r="144" s="13" customFormat="1">
      <c r="A144" s="13"/>
      <c r="B144" s="238"/>
      <c r="C144" s="239"/>
      <c r="D144" s="240" t="s">
        <v>178</v>
      </c>
      <c r="E144" s="241" t="s">
        <v>1</v>
      </c>
      <c r="F144" s="242" t="s">
        <v>666</v>
      </c>
      <c r="G144" s="239"/>
      <c r="H144" s="243">
        <v>-40.799999999999997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84</v>
      </c>
      <c r="AV144" s="13" t="s">
        <v>84</v>
      </c>
      <c r="AW144" s="13" t="s">
        <v>33</v>
      </c>
      <c r="AX144" s="13" t="s">
        <v>76</v>
      </c>
      <c r="AY144" s="249" t="s">
        <v>170</v>
      </c>
    </row>
    <row r="145" s="2" customFormat="1" ht="37.8" customHeight="1">
      <c r="A145" s="37"/>
      <c r="B145" s="38"/>
      <c r="C145" s="225" t="s">
        <v>131</v>
      </c>
      <c r="D145" s="225" t="s">
        <v>172</v>
      </c>
      <c r="E145" s="226" t="s">
        <v>212</v>
      </c>
      <c r="F145" s="227" t="s">
        <v>213</v>
      </c>
      <c r="G145" s="228" t="s">
        <v>175</v>
      </c>
      <c r="H145" s="229">
        <v>51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667</v>
      </c>
    </row>
    <row r="146" s="13" customFormat="1">
      <c r="A146" s="13"/>
      <c r="B146" s="238"/>
      <c r="C146" s="239"/>
      <c r="D146" s="240" t="s">
        <v>178</v>
      </c>
      <c r="E146" s="239"/>
      <c r="F146" s="242" t="s">
        <v>668</v>
      </c>
      <c r="G146" s="239"/>
      <c r="H146" s="243">
        <v>51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4</v>
      </c>
      <c r="AX146" s="13" t="s">
        <v>80</v>
      </c>
      <c r="AY146" s="249" t="s">
        <v>170</v>
      </c>
    </row>
    <row r="147" s="2" customFormat="1" ht="24.15" customHeight="1">
      <c r="A147" s="37"/>
      <c r="B147" s="38"/>
      <c r="C147" s="225" t="s">
        <v>200</v>
      </c>
      <c r="D147" s="225" t="s">
        <v>172</v>
      </c>
      <c r="E147" s="226" t="s">
        <v>669</v>
      </c>
      <c r="F147" s="227" t="s">
        <v>670</v>
      </c>
      <c r="G147" s="228" t="s">
        <v>175</v>
      </c>
      <c r="H147" s="229">
        <v>6.4500000000000002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671</v>
      </c>
    </row>
    <row r="148" s="2" customFormat="1" ht="24.15" customHeight="1">
      <c r="A148" s="37"/>
      <c r="B148" s="38"/>
      <c r="C148" s="225" t="s">
        <v>205</v>
      </c>
      <c r="D148" s="225" t="s">
        <v>172</v>
      </c>
      <c r="E148" s="226" t="s">
        <v>217</v>
      </c>
      <c r="F148" s="227" t="s">
        <v>218</v>
      </c>
      <c r="G148" s="228" t="s">
        <v>175</v>
      </c>
      <c r="H148" s="229">
        <v>28.050000000000001</v>
      </c>
      <c r="I148" s="230"/>
      <c r="J148" s="231">
        <f>ROUND(I148*H148,2)</f>
        <v>0</v>
      </c>
      <c r="K148" s="227" t="s">
        <v>176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125</v>
      </c>
      <c r="AT148" s="236" t="s">
        <v>172</v>
      </c>
      <c r="AU148" s="236" t="s">
        <v>84</v>
      </c>
      <c r="AY148" s="16" t="s">
        <v>170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125</v>
      </c>
      <c r="BM148" s="236" t="s">
        <v>672</v>
      </c>
    </row>
    <row r="149" s="2" customFormat="1" ht="33" customHeight="1">
      <c r="A149" s="37"/>
      <c r="B149" s="38"/>
      <c r="C149" s="225" t="s">
        <v>211</v>
      </c>
      <c r="D149" s="225" t="s">
        <v>172</v>
      </c>
      <c r="E149" s="226" t="s">
        <v>222</v>
      </c>
      <c r="F149" s="227" t="s">
        <v>223</v>
      </c>
      <c r="G149" s="228" t="s">
        <v>224</v>
      </c>
      <c r="H149" s="229">
        <v>12.255000000000001</v>
      </c>
      <c r="I149" s="230"/>
      <c r="J149" s="231">
        <f>ROUND(I149*H149,2)</f>
        <v>0</v>
      </c>
      <c r="K149" s="227" t="s">
        <v>176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125</v>
      </c>
      <c r="AT149" s="236" t="s">
        <v>172</v>
      </c>
      <c r="AU149" s="236" t="s">
        <v>84</v>
      </c>
      <c r="AY149" s="16" t="s">
        <v>170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125</v>
      </c>
      <c r="BM149" s="236" t="s">
        <v>673</v>
      </c>
    </row>
    <row r="150" s="13" customFormat="1">
      <c r="A150" s="13"/>
      <c r="B150" s="238"/>
      <c r="C150" s="239"/>
      <c r="D150" s="240" t="s">
        <v>178</v>
      </c>
      <c r="E150" s="239"/>
      <c r="F150" s="242" t="s">
        <v>674</v>
      </c>
      <c r="G150" s="239"/>
      <c r="H150" s="243">
        <v>12.255000000000001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4</v>
      </c>
      <c r="AX150" s="13" t="s">
        <v>80</v>
      </c>
      <c r="AY150" s="249" t="s">
        <v>170</v>
      </c>
    </row>
    <row r="151" s="2" customFormat="1" ht="24.15" customHeight="1">
      <c r="A151" s="37"/>
      <c r="B151" s="38"/>
      <c r="C151" s="225" t="s">
        <v>216</v>
      </c>
      <c r="D151" s="225" t="s">
        <v>172</v>
      </c>
      <c r="E151" s="226" t="s">
        <v>228</v>
      </c>
      <c r="F151" s="227" t="s">
        <v>229</v>
      </c>
      <c r="G151" s="228" t="s">
        <v>175</v>
      </c>
      <c r="H151" s="229">
        <v>28.050000000000001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125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125</v>
      </c>
      <c r="BM151" s="236" t="s">
        <v>675</v>
      </c>
    </row>
    <row r="152" s="13" customFormat="1">
      <c r="A152" s="13"/>
      <c r="B152" s="238"/>
      <c r="C152" s="239"/>
      <c r="D152" s="240" t="s">
        <v>178</v>
      </c>
      <c r="E152" s="241" t="s">
        <v>1</v>
      </c>
      <c r="F152" s="242" t="s">
        <v>676</v>
      </c>
      <c r="G152" s="239"/>
      <c r="H152" s="243">
        <v>21.175000000000001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178</v>
      </c>
      <c r="AU152" s="249" t="s">
        <v>84</v>
      </c>
      <c r="AV152" s="13" t="s">
        <v>84</v>
      </c>
      <c r="AW152" s="13" t="s">
        <v>33</v>
      </c>
      <c r="AX152" s="13" t="s">
        <v>76</v>
      </c>
      <c r="AY152" s="249" t="s">
        <v>170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677</v>
      </c>
      <c r="G153" s="239"/>
      <c r="H153" s="243">
        <v>6.8750000000000009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2" customFormat="1" ht="24.15" customHeight="1">
      <c r="A154" s="37"/>
      <c r="B154" s="38"/>
      <c r="C154" s="225" t="s">
        <v>221</v>
      </c>
      <c r="D154" s="225" t="s">
        <v>172</v>
      </c>
      <c r="E154" s="226" t="s">
        <v>235</v>
      </c>
      <c r="F154" s="227" t="s">
        <v>236</v>
      </c>
      <c r="G154" s="228" t="s">
        <v>175</v>
      </c>
      <c r="H154" s="229">
        <v>10.199999999999999</v>
      </c>
      <c r="I154" s="230"/>
      <c r="J154" s="231">
        <f>ROUND(I154*H154,2)</f>
        <v>0</v>
      </c>
      <c r="K154" s="227" t="s">
        <v>176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125</v>
      </c>
      <c r="AT154" s="236" t="s">
        <v>172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125</v>
      </c>
      <c r="BM154" s="236" t="s">
        <v>678</v>
      </c>
    </row>
    <row r="155" s="13" customFormat="1">
      <c r="A155" s="13"/>
      <c r="B155" s="238"/>
      <c r="C155" s="239"/>
      <c r="D155" s="240" t="s">
        <v>178</v>
      </c>
      <c r="E155" s="241" t="s">
        <v>1</v>
      </c>
      <c r="F155" s="242" t="s">
        <v>679</v>
      </c>
      <c r="G155" s="239"/>
      <c r="H155" s="243">
        <v>7.7000000000000002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33</v>
      </c>
      <c r="AX155" s="13" t="s">
        <v>76</v>
      </c>
      <c r="AY155" s="249" t="s">
        <v>170</v>
      </c>
    </row>
    <row r="156" s="13" customFormat="1">
      <c r="A156" s="13"/>
      <c r="B156" s="238"/>
      <c r="C156" s="239"/>
      <c r="D156" s="240" t="s">
        <v>178</v>
      </c>
      <c r="E156" s="241" t="s">
        <v>1</v>
      </c>
      <c r="F156" s="242" t="s">
        <v>680</v>
      </c>
      <c r="G156" s="239"/>
      <c r="H156" s="243">
        <v>2.5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178</v>
      </c>
      <c r="AU156" s="249" t="s">
        <v>84</v>
      </c>
      <c r="AV156" s="13" t="s">
        <v>84</v>
      </c>
      <c r="AW156" s="13" t="s">
        <v>33</v>
      </c>
      <c r="AX156" s="13" t="s">
        <v>76</v>
      </c>
      <c r="AY156" s="249" t="s">
        <v>170</v>
      </c>
    </row>
    <row r="157" s="2" customFormat="1" ht="16.5" customHeight="1">
      <c r="A157" s="37"/>
      <c r="B157" s="38"/>
      <c r="C157" s="250" t="s">
        <v>227</v>
      </c>
      <c r="D157" s="250" t="s">
        <v>239</v>
      </c>
      <c r="E157" s="251" t="s">
        <v>240</v>
      </c>
      <c r="F157" s="252" t="s">
        <v>241</v>
      </c>
      <c r="G157" s="253" t="s">
        <v>224</v>
      </c>
      <c r="H157" s="254">
        <v>20.399999999999999</v>
      </c>
      <c r="I157" s="255"/>
      <c r="J157" s="256">
        <f>ROUND(I157*H157,2)</f>
        <v>0</v>
      </c>
      <c r="K157" s="252" t="s">
        <v>176</v>
      </c>
      <c r="L157" s="257"/>
      <c r="M157" s="258" t="s">
        <v>1</v>
      </c>
      <c r="N157" s="259" t="s">
        <v>41</v>
      </c>
      <c r="O157" s="90"/>
      <c r="P157" s="234">
        <f>O157*H157</f>
        <v>0</v>
      </c>
      <c r="Q157" s="234">
        <v>1</v>
      </c>
      <c r="R157" s="234">
        <f>Q157*H157</f>
        <v>20.399999999999999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205</v>
      </c>
      <c r="AT157" s="236" t="s">
        <v>239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125</v>
      </c>
      <c r="BM157" s="236" t="s">
        <v>681</v>
      </c>
    </row>
    <row r="158" s="13" customFormat="1">
      <c r="A158" s="13"/>
      <c r="B158" s="238"/>
      <c r="C158" s="239"/>
      <c r="D158" s="240" t="s">
        <v>178</v>
      </c>
      <c r="E158" s="239"/>
      <c r="F158" s="242" t="s">
        <v>682</v>
      </c>
      <c r="G158" s="239"/>
      <c r="H158" s="243">
        <v>20.399999999999999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178</v>
      </c>
      <c r="AU158" s="249" t="s">
        <v>84</v>
      </c>
      <c r="AV158" s="13" t="s">
        <v>84</v>
      </c>
      <c r="AW158" s="13" t="s">
        <v>4</v>
      </c>
      <c r="AX158" s="13" t="s">
        <v>80</v>
      </c>
      <c r="AY158" s="249" t="s">
        <v>170</v>
      </c>
    </row>
    <row r="159" s="12" customFormat="1" ht="22.8" customHeight="1">
      <c r="A159" s="12"/>
      <c r="B159" s="209"/>
      <c r="C159" s="210"/>
      <c r="D159" s="211" t="s">
        <v>75</v>
      </c>
      <c r="E159" s="223" t="s">
        <v>125</v>
      </c>
      <c r="F159" s="223" t="s">
        <v>251</v>
      </c>
      <c r="G159" s="210"/>
      <c r="H159" s="210"/>
      <c r="I159" s="213"/>
      <c r="J159" s="224">
        <f>BK159</f>
        <v>0</v>
      </c>
      <c r="K159" s="210"/>
      <c r="L159" s="215"/>
      <c r="M159" s="216"/>
      <c r="N159" s="217"/>
      <c r="O159" s="217"/>
      <c r="P159" s="218">
        <f>SUM(P160:P164)</f>
        <v>0</v>
      </c>
      <c r="Q159" s="217"/>
      <c r="R159" s="218">
        <f>SUM(R160:R164)</f>
        <v>0</v>
      </c>
      <c r="S159" s="217"/>
      <c r="T159" s="219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0" t="s">
        <v>80</v>
      </c>
      <c r="AT159" s="221" t="s">
        <v>75</v>
      </c>
      <c r="AU159" s="221" t="s">
        <v>80</v>
      </c>
      <c r="AY159" s="220" t="s">
        <v>170</v>
      </c>
      <c r="BK159" s="222">
        <f>SUM(BK160:BK164)</f>
        <v>0</v>
      </c>
    </row>
    <row r="160" s="2" customFormat="1" ht="24.15" customHeight="1">
      <c r="A160" s="37"/>
      <c r="B160" s="38"/>
      <c r="C160" s="225" t="s">
        <v>234</v>
      </c>
      <c r="D160" s="225" t="s">
        <v>172</v>
      </c>
      <c r="E160" s="226" t="s">
        <v>253</v>
      </c>
      <c r="F160" s="227" t="s">
        <v>254</v>
      </c>
      <c r="G160" s="228" t="s">
        <v>175</v>
      </c>
      <c r="H160" s="229">
        <v>2.5499999999999998</v>
      </c>
      <c r="I160" s="230"/>
      <c r="J160" s="231">
        <f>ROUND(I160*H160,2)</f>
        <v>0</v>
      </c>
      <c r="K160" s="227" t="s">
        <v>176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125</v>
      </c>
      <c r="AT160" s="236" t="s">
        <v>172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125</v>
      </c>
      <c r="BM160" s="236" t="s">
        <v>683</v>
      </c>
    </row>
    <row r="161" s="13" customFormat="1">
      <c r="A161" s="13"/>
      <c r="B161" s="238"/>
      <c r="C161" s="239"/>
      <c r="D161" s="240" t="s">
        <v>178</v>
      </c>
      <c r="E161" s="241" t="s">
        <v>1</v>
      </c>
      <c r="F161" s="242" t="s">
        <v>684</v>
      </c>
      <c r="G161" s="239"/>
      <c r="H161" s="243">
        <v>1.925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178</v>
      </c>
      <c r="AU161" s="249" t="s">
        <v>84</v>
      </c>
      <c r="AV161" s="13" t="s">
        <v>84</v>
      </c>
      <c r="AW161" s="13" t="s">
        <v>33</v>
      </c>
      <c r="AX161" s="13" t="s">
        <v>76</v>
      </c>
      <c r="AY161" s="249" t="s">
        <v>170</v>
      </c>
    </row>
    <row r="162" s="13" customFormat="1">
      <c r="A162" s="13"/>
      <c r="B162" s="238"/>
      <c r="C162" s="239"/>
      <c r="D162" s="240" t="s">
        <v>178</v>
      </c>
      <c r="E162" s="241" t="s">
        <v>1</v>
      </c>
      <c r="F162" s="242" t="s">
        <v>685</v>
      </c>
      <c r="G162" s="239"/>
      <c r="H162" s="243">
        <v>0.625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178</v>
      </c>
      <c r="AU162" s="249" t="s">
        <v>84</v>
      </c>
      <c r="AV162" s="13" t="s">
        <v>84</v>
      </c>
      <c r="AW162" s="13" t="s">
        <v>33</v>
      </c>
      <c r="AX162" s="13" t="s">
        <v>76</v>
      </c>
      <c r="AY162" s="249" t="s">
        <v>170</v>
      </c>
    </row>
    <row r="163" s="2" customFormat="1" ht="33" customHeight="1">
      <c r="A163" s="37"/>
      <c r="B163" s="38"/>
      <c r="C163" s="225" t="s">
        <v>238</v>
      </c>
      <c r="D163" s="225" t="s">
        <v>172</v>
      </c>
      <c r="E163" s="226" t="s">
        <v>267</v>
      </c>
      <c r="F163" s="227" t="s">
        <v>268</v>
      </c>
      <c r="G163" s="228" t="s">
        <v>175</v>
      </c>
      <c r="H163" s="229">
        <v>0.017999999999999999</v>
      </c>
      <c r="I163" s="230"/>
      <c r="J163" s="231">
        <f>ROUND(I163*H163,2)</f>
        <v>0</v>
      </c>
      <c r="K163" s="227" t="s">
        <v>176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125</v>
      </c>
      <c r="AT163" s="236" t="s">
        <v>172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125</v>
      </c>
      <c r="BM163" s="236" t="s">
        <v>686</v>
      </c>
    </row>
    <row r="164" s="13" customFormat="1">
      <c r="A164" s="13"/>
      <c r="B164" s="238"/>
      <c r="C164" s="239"/>
      <c r="D164" s="240" t="s">
        <v>178</v>
      </c>
      <c r="E164" s="241" t="s">
        <v>1</v>
      </c>
      <c r="F164" s="242" t="s">
        <v>687</v>
      </c>
      <c r="G164" s="239"/>
      <c r="H164" s="243">
        <v>0.017999999999999999</v>
      </c>
      <c r="I164" s="244"/>
      <c r="J164" s="239"/>
      <c r="K164" s="239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178</v>
      </c>
      <c r="AU164" s="249" t="s">
        <v>84</v>
      </c>
      <c r="AV164" s="13" t="s">
        <v>84</v>
      </c>
      <c r="AW164" s="13" t="s">
        <v>33</v>
      </c>
      <c r="AX164" s="13" t="s">
        <v>76</v>
      </c>
      <c r="AY164" s="249" t="s">
        <v>170</v>
      </c>
    </row>
    <row r="165" s="12" customFormat="1" ht="22.8" customHeight="1">
      <c r="A165" s="12"/>
      <c r="B165" s="209"/>
      <c r="C165" s="210"/>
      <c r="D165" s="211" t="s">
        <v>75</v>
      </c>
      <c r="E165" s="223" t="s">
        <v>128</v>
      </c>
      <c r="F165" s="223" t="s">
        <v>270</v>
      </c>
      <c r="G165" s="210"/>
      <c r="H165" s="210"/>
      <c r="I165" s="213"/>
      <c r="J165" s="224">
        <f>BK165</f>
        <v>0</v>
      </c>
      <c r="K165" s="210"/>
      <c r="L165" s="215"/>
      <c r="M165" s="216"/>
      <c r="N165" s="217"/>
      <c r="O165" s="217"/>
      <c r="P165" s="218">
        <f>SUM(P166:P167)</f>
        <v>0</v>
      </c>
      <c r="Q165" s="217"/>
      <c r="R165" s="218">
        <f>SUM(R166:R167)</f>
        <v>0</v>
      </c>
      <c r="S165" s="217"/>
      <c r="T165" s="219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0" t="s">
        <v>80</v>
      </c>
      <c r="AT165" s="221" t="s">
        <v>75</v>
      </c>
      <c r="AU165" s="221" t="s">
        <v>80</v>
      </c>
      <c r="AY165" s="220" t="s">
        <v>170</v>
      </c>
      <c r="BK165" s="222">
        <f>SUM(BK166:BK167)</f>
        <v>0</v>
      </c>
    </row>
    <row r="166" s="2" customFormat="1" ht="21.75" customHeight="1">
      <c r="A166" s="37"/>
      <c r="B166" s="38"/>
      <c r="C166" s="225" t="s">
        <v>8</v>
      </c>
      <c r="D166" s="225" t="s">
        <v>172</v>
      </c>
      <c r="E166" s="226" t="s">
        <v>272</v>
      </c>
      <c r="F166" s="227" t="s">
        <v>273</v>
      </c>
      <c r="G166" s="228" t="s">
        <v>195</v>
      </c>
      <c r="H166" s="229">
        <v>3</v>
      </c>
      <c r="I166" s="230"/>
      <c r="J166" s="231">
        <f>ROUND(I166*H166,2)</f>
        <v>0</v>
      </c>
      <c r="K166" s="227" t="s">
        <v>176</v>
      </c>
      <c r="L166" s="43"/>
      <c r="M166" s="232" t="s">
        <v>1</v>
      </c>
      <c r="N166" s="233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125</v>
      </c>
      <c r="AT166" s="236" t="s">
        <v>172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125</v>
      </c>
      <c r="BM166" s="236" t="s">
        <v>688</v>
      </c>
    </row>
    <row r="167" s="13" customFormat="1">
      <c r="A167" s="13"/>
      <c r="B167" s="238"/>
      <c r="C167" s="239"/>
      <c r="D167" s="240" t="s">
        <v>178</v>
      </c>
      <c r="E167" s="241" t="s">
        <v>1</v>
      </c>
      <c r="F167" s="242" t="s">
        <v>689</v>
      </c>
      <c r="G167" s="239"/>
      <c r="H167" s="243">
        <v>3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178</v>
      </c>
      <c r="AU167" s="249" t="s">
        <v>84</v>
      </c>
      <c r="AV167" s="13" t="s">
        <v>84</v>
      </c>
      <c r="AW167" s="13" t="s">
        <v>33</v>
      </c>
      <c r="AX167" s="13" t="s">
        <v>76</v>
      </c>
      <c r="AY167" s="249" t="s">
        <v>170</v>
      </c>
    </row>
    <row r="168" s="12" customFormat="1" ht="22.8" customHeight="1">
      <c r="A168" s="12"/>
      <c r="B168" s="209"/>
      <c r="C168" s="210"/>
      <c r="D168" s="211" t="s">
        <v>75</v>
      </c>
      <c r="E168" s="223" t="s">
        <v>205</v>
      </c>
      <c r="F168" s="223" t="s">
        <v>276</v>
      </c>
      <c r="G168" s="210"/>
      <c r="H168" s="210"/>
      <c r="I168" s="213"/>
      <c r="J168" s="224">
        <f>BK168</f>
        <v>0</v>
      </c>
      <c r="K168" s="210"/>
      <c r="L168" s="215"/>
      <c r="M168" s="216"/>
      <c r="N168" s="217"/>
      <c r="O168" s="217"/>
      <c r="P168" s="218">
        <f>SUM(P169:P204)</f>
        <v>0</v>
      </c>
      <c r="Q168" s="217"/>
      <c r="R168" s="218">
        <f>SUM(R169:R204)</f>
        <v>2.3172680799999998</v>
      </c>
      <c r="S168" s="217"/>
      <c r="T168" s="219">
        <f>SUM(T169:T204)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0" t="s">
        <v>80</v>
      </c>
      <c r="AT168" s="221" t="s">
        <v>75</v>
      </c>
      <c r="AU168" s="221" t="s">
        <v>80</v>
      </c>
      <c r="AY168" s="220" t="s">
        <v>170</v>
      </c>
      <c r="BK168" s="222">
        <f>SUM(BK169:BK204)</f>
        <v>0</v>
      </c>
    </row>
    <row r="169" s="2" customFormat="1" ht="24.15" customHeight="1">
      <c r="A169" s="37"/>
      <c r="B169" s="38"/>
      <c r="C169" s="225" t="s">
        <v>252</v>
      </c>
      <c r="D169" s="225" t="s">
        <v>172</v>
      </c>
      <c r="E169" s="226" t="s">
        <v>581</v>
      </c>
      <c r="F169" s="227" t="s">
        <v>582</v>
      </c>
      <c r="G169" s="228" t="s">
        <v>279</v>
      </c>
      <c r="H169" s="229">
        <v>40</v>
      </c>
      <c r="I169" s="230"/>
      <c r="J169" s="231">
        <f>ROUND(I169*H169,2)</f>
        <v>0</v>
      </c>
      <c r="K169" s="227" t="s">
        <v>176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125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125</v>
      </c>
      <c r="BM169" s="236" t="s">
        <v>690</v>
      </c>
    </row>
    <row r="170" s="2" customFormat="1" ht="21.75" customHeight="1">
      <c r="A170" s="37"/>
      <c r="B170" s="38"/>
      <c r="C170" s="250" t="s">
        <v>257</v>
      </c>
      <c r="D170" s="250" t="s">
        <v>239</v>
      </c>
      <c r="E170" s="251" t="s">
        <v>584</v>
      </c>
      <c r="F170" s="252" t="s">
        <v>585</v>
      </c>
      <c r="G170" s="253" t="s">
        <v>279</v>
      </c>
      <c r="H170" s="254">
        <v>40.600000000000001</v>
      </c>
      <c r="I170" s="255"/>
      <c r="J170" s="256">
        <f>ROUND(I170*H170,2)</f>
        <v>0</v>
      </c>
      <c r="K170" s="252" t="s">
        <v>176</v>
      </c>
      <c r="L170" s="257"/>
      <c r="M170" s="258" t="s">
        <v>1</v>
      </c>
      <c r="N170" s="259" t="s">
        <v>41</v>
      </c>
      <c r="O170" s="90"/>
      <c r="P170" s="234">
        <f>O170*H170</f>
        <v>0</v>
      </c>
      <c r="Q170" s="234">
        <v>0.00067000000000000002</v>
      </c>
      <c r="R170" s="234">
        <f>Q170*H170</f>
        <v>0.027202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205</v>
      </c>
      <c r="AT170" s="236" t="s">
        <v>239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125</v>
      </c>
      <c r="BM170" s="236" t="s">
        <v>691</v>
      </c>
    </row>
    <row r="171" s="13" customFormat="1">
      <c r="A171" s="13"/>
      <c r="B171" s="238"/>
      <c r="C171" s="239"/>
      <c r="D171" s="240" t="s">
        <v>178</v>
      </c>
      <c r="E171" s="239"/>
      <c r="F171" s="242" t="s">
        <v>692</v>
      </c>
      <c r="G171" s="239"/>
      <c r="H171" s="243">
        <v>40.600000000000001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178</v>
      </c>
      <c r="AU171" s="249" t="s">
        <v>84</v>
      </c>
      <c r="AV171" s="13" t="s">
        <v>84</v>
      </c>
      <c r="AW171" s="13" t="s">
        <v>4</v>
      </c>
      <c r="AX171" s="13" t="s">
        <v>80</v>
      </c>
      <c r="AY171" s="249" t="s">
        <v>170</v>
      </c>
    </row>
    <row r="172" s="2" customFormat="1" ht="16.5" customHeight="1">
      <c r="A172" s="37"/>
      <c r="B172" s="38"/>
      <c r="C172" s="250" t="s">
        <v>262</v>
      </c>
      <c r="D172" s="250" t="s">
        <v>239</v>
      </c>
      <c r="E172" s="251" t="s">
        <v>693</v>
      </c>
      <c r="F172" s="252" t="s">
        <v>694</v>
      </c>
      <c r="G172" s="253" t="s">
        <v>247</v>
      </c>
      <c r="H172" s="254">
        <v>1</v>
      </c>
      <c r="I172" s="255"/>
      <c r="J172" s="256">
        <f>ROUND(I172*H172,2)</f>
        <v>0</v>
      </c>
      <c r="K172" s="252" t="s">
        <v>176</v>
      </c>
      <c r="L172" s="257"/>
      <c r="M172" s="258" t="s">
        <v>1</v>
      </c>
      <c r="N172" s="259" t="s">
        <v>41</v>
      </c>
      <c r="O172" s="90"/>
      <c r="P172" s="234">
        <f>O172*H172</f>
        <v>0</v>
      </c>
      <c r="Q172" s="234">
        <v>0.00016000000000000001</v>
      </c>
      <c r="R172" s="234">
        <f>Q172*H172</f>
        <v>0.00016000000000000001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205</v>
      </c>
      <c r="AT172" s="236" t="s">
        <v>239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125</v>
      </c>
      <c r="BM172" s="236" t="s">
        <v>695</v>
      </c>
    </row>
    <row r="173" s="2" customFormat="1" ht="16.5" customHeight="1">
      <c r="A173" s="37"/>
      <c r="B173" s="38"/>
      <c r="C173" s="250" t="s">
        <v>266</v>
      </c>
      <c r="D173" s="250" t="s">
        <v>239</v>
      </c>
      <c r="E173" s="251" t="s">
        <v>696</v>
      </c>
      <c r="F173" s="252" t="s">
        <v>697</v>
      </c>
      <c r="G173" s="253" t="s">
        <v>247</v>
      </c>
      <c r="H173" s="254">
        <v>1</v>
      </c>
      <c r="I173" s="255"/>
      <c r="J173" s="256">
        <f>ROUND(I173*H173,2)</f>
        <v>0</v>
      </c>
      <c r="K173" s="252" t="s">
        <v>176</v>
      </c>
      <c r="L173" s="257"/>
      <c r="M173" s="258" t="s">
        <v>1</v>
      </c>
      <c r="N173" s="259" t="s">
        <v>41</v>
      </c>
      <c r="O173" s="90"/>
      <c r="P173" s="234">
        <f>O173*H173</f>
        <v>0</v>
      </c>
      <c r="Q173" s="234">
        <v>0.00020000000000000001</v>
      </c>
      <c r="R173" s="234">
        <f>Q173*H173</f>
        <v>0.00020000000000000001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205</v>
      </c>
      <c r="AT173" s="236" t="s">
        <v>239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125</v>
      </c>
      <c r="BM173" s="236" t="s">
        <v>698</v>
      </c>
    </row>
    <row r="174" s="2" customFormat="1" ht="24.15" customHeight="1">
      <c r="A174" s="37"/>
      <c r="B174" s="38"/>
      <c r="C174" s="225" t="s">
        <v>271</v>
      </c>
      <c r="D174" s="225" t="s">
        <v>172</v>
      </c>
      <c r="E174" s="226" t="s">
        <v>699</v>
      </c>
      <c r="F174" s="227" t="s">
        <v>700</v>
      </c>
      <c r="G174" s="228" t="s">
        <v>279</v>
      </c>
      <c r="H174" s="229">
        <v>12.5</v>
      </c>
      <c r="I174" s="230"/>
      <c r="J174" s="231">
        <f>ROUND(I174*H174,2)</f>
        <v>0</v>
      </c>
      <c r="K174" s="227" t="s">
        <v>176</v>
      </c>
      <c r="L174" s="43"/>
      <c r="M174" s="232" t="s">
        <v>1</v>
      </c>
      <c r="N174" s="233" t="s">
        <v>41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125</v>
      </c>
      <c r="AT174" s="236" t="s">
        <v>172</v>
      </c>
      <c r="AU174" s="236" t="s">
        <v>84</v>
      </c>
      <c r="AY174" s="16" t="s">
        <v>170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125</v>
      </c>
      <c r="BM174" s="236" t="s">
        <v>701</v>
      </c>
    </row>
    <row r="175" s="13" customFormat="1">
      <c r="A175" s="13"/>
      <c r="B175" s="238"/>
      <c r="C175" s="239"/>
      <c r="D175" s="240" t="s">
        <v>178</v>
      </c>
      <c r="E175" s="241" t="s">
        <v>1</v>
      </c>
      <c r="F175" s="242" t="s">
        <v>702</v>
      </c>
      <c r="G175" s="239"/>
      <c r="H175" s="243">
        <v>12.5</v>
      </c>
      <c r="I175" s="244"/>
      <c r="J175" s="239"/>
      <c r="K175" s="239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178</v>
      </c>
      <c r="AU175" s="249" t="s">
        <v>84</v>
      </c>
      <c r="AV175" s="13" t="s">
        <v>84</v>
      </c>
      <c r="AW175" s="13" t="s">
        <v>33</v>
      </c>
      <c r="AX175" s="13" t="s">
        <v>76</v>
      </c>
      <c r="AY175" s="249" t="s">
        <v>170</v>
      </c>
    </row>
    <row r="176" s="2" customFormat="1" ht="21.75" customHeight="1">
      <c r="A176" s="37"/>
      <c r="B176" s="38"/>
      <c r="C176" s="250" t="s">
        <v>7</v>
      </c>
      <c r="D176" s="250" t="s">
        <v>239</v>
      </c>
      <c r="E176" s="251" t="s">
        <v>703</v>
      </c>
      <c r="F176" s="252" t="s">
        <v>704</v>
      </c>
      <c r="G176" s="253" t="s">
        <v>279</v>
      </c>
      <c r="H176" s="254">
        <v>12.688000000000001</v>
      </c>
      <c r="I176" s="255"/>
      <c r="J176" s="256">
        <f>ROUND(I176*H176,2)</f>
        <v>0</v>
      </c>
      <c r="K176" s="252" t="s">
        <v>176</v>
      </c>
      <c r="L176" s="257"/>
      <c r="M176" s="258" t="s">
        <v>1</v>
      </c>
      <c r="N176" s="259" t="s">
        <v>41</v>
      </c>
      <c r="O176" s="90"/>
      <c r="P176" s="234">
        <f>O176*H176</f>
        <v>0</v>
      </c>
      <c r="Q176" s="234">
        <v>0.00216</v>
      </c>
      <c r="R176" s="234">
        <f>Q176*H176</f>
        <v>0.027406080000000003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205</v>
      </c>
      <c r="AT176" s="236" t="s">
        <v>239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125</v>
      </c>
      <c r="BM176" s="236" t="s">
        <v>705</v>
      </c>
    </row>
    <row r="177" s="13" customFormat="1">
      <c r="A177" s="13"/>
      <c r="B177" s="238"/>
      <c r="C177" s="239"/>
      <c r="D177" s="240" t="s">
        <v>178</v>
      </c>
      <c r="E177" s="239"/>
      <c r="F177" s="242" t="s">
        <v>706</v>
      </c>
      <c r="G177" s="239"/>
      <c r="H177" s="243">
        <v>12.688000000000001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178</v>
      </c>
      <c r="AU177" s="249" t="s">
        <v>84</v>
      </c>
      <c r="AV177" s="13" t="s">
        <v>84</v>
      </c>
      <c r="AW177" s="13" t="s">
        <v>4</v>
      </c>
      <c r="AX177" s="13" t="s">
        <v>80</v>
      </c>
      <c r="AY177" s="249" t="s">
        <v>170</v>
      </c>
    </row>
    <row r="178" s="2" customFormat="1" ht="24.15" customHeight="1">
      <c r="A178" s="37"/>
      <c r="B178" s="38"/>
      <c r="C178" s="225" t="s">
        <v>282</v>
      </c>
      <c r="D178" s="225" t="s">
        <v>172</v>
      </c>
      <c r="E178" s="226" t="s">
        <v>707</v>
      </c>
      <c r="F178" s="227" t="s">
        <v>708</v>
      </c>
      <c r="G178" s="228" t="s">
        <v>247</v>
      </c>
      <c r="H178" s="229">
        <v>2</v>
      </c>
      <c r="I178" s="230"/>
      <c r="J178" s="231">
        <f>ROUND(I178*H178,2)</f>
        <v>0</v>
      </c>
      <c r="K178" s="227" t="s">
        <v>176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125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125</v>
      </c>
      <c r="BM178" s="236" t="s">
        <v>709</v>
      </c>
    </row>
    <row r="179" s="2" customFormat="1" ht="16.5" customHeight="1">
      <c r="A179" s="37"/>
      <c r="B179" s="38"/>
      <c r="C179" s="250" t="s">
        <v>286</v>
      </c>
      <c r="D179" s="250" t="s">
        <v>239</v>
      </c>
      <c r="E179" s="251" t="s">
        <v>710</v>
      </c>
      <c r="F179" s="252" t="s">
        <v>711</v>
      </c>
      <c r="G179" s="253" t="s">
        <v>247</v>
      </c>
      <c r="H179" s="254">
        <v>2</v>
      </c>
      <c r="I179" s="255"/>
      <c r="J179" s="256">
        <f>ROUND(I179*H179,2)</f>
        <v>0</v>
      </c>
      <c r="K179" s="252" t="s">
        <v>176</v>
      </c>
      <c r="L179" s="257"/>
      <c r="M179" s="258" t="s">
        <v>1</v>
      </c>
      <c r="N179" s="259" t="s">
        <v>41</v>
      </c>
      <c r="O179" s="90"/>
      <c r="P179" s="234">
        <f>O179*H179</f>
        <v>0</v>
      </c>
      <c r="Q179" s="234">
        <v>0.00072000000000000005</v>
      </c>
      <c r="R179" s="234">
        <f>Q179*H179</f>
        <v>0.0014400000000000001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205</v>
      </c>
      <c r="AT179" s="236" t="s">
        <v>239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125</v>
      </c>
      <c r="BM179" s="236" t="s">
        <v>712</v>
      </c>
    </row>
    <row r="180" s="2" customFormat="1" ht="24.15" customHeight="1">
      <c r="A180" s="37"/>
      <c r="B180" s="38"/>
      <c r="C180" s="225" t="s">
        <v>291</v>
      </c>
      <c r="D180" s="225" t="s">
        <v>172</v>
      </c>
      <c r="E180" s="226" t="s">
        <v>713</v>
      </c>
      <c r="F180" s="227" t="s">
        <v>714</v>
      </c>
      <c r="G180" s="228" t="s">
        <v>247</v>
      </c>
      <c r="H180" s="229">
        <v>2</v>
      </c>
      <c r="I180" s="230"/>
      <c r="J180" s="231">
        <f>ROUND(I180*H180,2)</f>
        <v>0</v>
      </c>
      <c r="K180" s="227" t="s">
        <v>176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125</v>
      </c>
      <c r="AT180" s="236" t="s">
        <v>172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125</v>
      </c>
      <c r="BM180" s="236" t="s">
        <v>715</v>
      </c>
    </row>
    <row r="181" s="2" customFormat="1" ht="16.5" customHeight="1">
      <c r="A181" s="37"/>
      <c r="B181" s="38"/>
      <c r="C181" s="250" t="s">
        <v>296</v>
      </c>
      <c r="D181" s="250" t="s">
        <v>239</v>
      </c>
      <c r="E181" s="251" t="s">
        <v>716</v>
      </c>
      <c r="F181" s="252" t="s">
        <v>717</v>
      </c>
      <c r="G181" s="253" t="s">
        <v>247</v>
      </c>
      <c r="H181" s="254">
        <v>2</v>
      </c>
      <c r="I181" s="255"/>
      <c r="J181" s="256">
        <f>ROUND(I181*H181,2)</f>
        <v>0</v>
      </c>
      <c r="K181" s="252" t="s">
        <v>176</v>
      </c>
      <c r="L181" s="257"/>
      <c r="M181" s="258" t="s">
        <v>1</v>
      </c>
      <c r="N181" s="259" t="s">
        <v>41</v>
      </c>
      <c r="O181" s="90"/>
      <c r="P181" s="234">
        <f>O181*H181</f>
        <v>0</v>
      </c>
      <c r="Q181" s="234">
        <v>0.0012099999999999999</v>
      </c>
      <c r="R181" s="234">
        <f>Q181*H181</f>
        <v>0.0024199999999999998</v>
      </c>
      <c r="S181" s="234">
        <v>0</v>
      </c>
      <c r="T181" s="23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6" t="s">
        <v>205</v>
      </c>
      <c r="AT181" s="236" t="s">
        <v>239</v>
      </c>
      <c r="AU181" s="236" t="s">
        <v>84</v>
      </c>
      <c r="AY181" s="16" t="s">
        <v>170</v>
      </c>
      <c r="BE181" s="237">
        <f>IF(N181="základní",J181,0)</f>
        <v>0</v>
      </c>
      <c r="BF181" s="237">
        <f>IF(N181="snížená",J181,0)</f>
        <v>0</v>
      </c>
      <c r="BG181" s="237">
        <f>IF(N181="zákl. přenesená",J181,0)</f>
        <v>0</v>
      </c>
      <c r="BH181" s="237">
        <f>IF(N181="sníž. přenesená",J181,0)</f>
        <v>0</v>
      </c>
      <c r="BI181" s="237">
        <f>IF(N181="nulová",J181,0)</f>
        <v>0</v>
      </c>
      <c r="BJ181" s="16" t="s">
        <v>80</v>
      </c>
      <c r="BK181" s="237">
        <f>ROUND(I181*H181,2)</f>
        <v>0</v>
      </c>
      <c r="BL181" s="16" t="s">
        <v>125</v>
      </c>
      <c r="BM181" s="236" t="s">
        <v>718</v>
      </c>
    </row>
    <row r="182" s="2" customFormat="1" ht="33" customHeight="1">
      <c r="A182" s="37"/>
      <c r="B182" s="38"/>
      <c r="C182" s="225" t="s">
        <v>301</v>
      </c>
      <c r="D182" s="225" t="s">
        <v>172</v>
      </c>
      <c r="E182" s="226" t="s">
        <v>719</v>
      </c>
      <c r="F182" s="227" t="s">
        <v>720</v>
      </c>
      <c r="G182" s="228" t="s">
        <v>247</v>
      </c>
      <c r="H182" s="229">
        <v>1</v>
      </c>
      <c r="I182" s="230"/>
      <c r="J182" s="231">
        <f>ROUND(I182*H182,2)</f>
        <v>0</v>
      </c>
      <c r="K182" s="227" t="s">
        <v>176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125</v>
      </c>
      <c r="AT182" s="236" t="s">
        <v>172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125</v>
      </c>
      <c r="BM182" s="236" t="s">
        <v>721</v>
      </c>
    </row>
    <row r="183" s="2" customFormat="1" ht="24.15" customHeight="1">
      <c r="A183" s="37"/>
      <c r="B183" s="38"/>
      <c r="C183" s="250" t="s">
        <v>305</v>
      </c>
      <c r="D183" s="250" t="s">
        <v>239</v>
      </c>
      <c r="E183" s="251" t="s">
        <v>722</v>
      </c>
      <c r="F183" s="252" t="s">
        <v>723</v>
      </c>
      <c r="G183" s="253" t="s">
        <v>247</v>
      </c>
      <c r="H183" s="254">
        <v>1</v>
      </c>
      <c r="I183" s="255"/>
      <c r="J183" s="256">
        <f>ROUND(I183*H183,2)</f>
        <v>0</v>
      </c>
      <c r="K183" s="252" t="s">
        <v>176</v>
      </c>
      <c r="L183" s="257"/>
      <c r="M183" s="258" t="s">
        <v>1</v>
      </c>
      <c r="N183" s="259" t="s">
        <v>41</v>
      </c>
      <c r="O183" s="90"/>
      <c r="P183" s="234">
        <f>O183*H183</f>
        <v>0</v>
      </c>
      <c r="Q183" s="234">
        <v>0.00072000000000000005</v>
      </c>
      <c r="R183" s="234">
        <f>Q183*H183</f>
        <v>0.00072000000000000005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205</v>
      </c>
      <c r="AT183" s="236" t="s">
        <v>239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125</v>
      </c>
      <c r="BM183" s="236" t="s">
        <v>724</v>
      </c>
    </row>
    <row r="184" s="2" customFormat="1" ht="16.5" customHeight="1">
      <c r="A184" s="37"/>
      <c r="B184" s="38"/>
      <c r="C184" s="225" t="s">
        <v>309</v>
      </c>
      <c r="D184" s="225" t="s">
        <v>172</v>
      </c>
      <c r="E184" s="226" t="s">
        <v>725</v>
      </c>
      <c r="F184" s="227" t="s">
        <v>726</v>
      </c>
      <c r="G184" s="228" t="s">
        <v>542</v>
      </c>
      <c r="H184" s="229">
        <v>1</v>
      </c>
      <c r="I184" s="230"/>
      <c r="J184" s="231">
        <f>ROUND(I184*H184,2)</f>
        <v>0</v>
      </c>
      <c r="K184" s="227" t="s">
        <v>1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0.01</v>
      </c>
      <c r="R184" s="234">
        <f>Q184*H184</f>
        <v>0.01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125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125</v>
      </c>
      <c r="BM184" s="236" t="s">
        <v>727</v>
      </c>
    </row>
    <row r="185" s="2" customFormat="1" ht="16.5" customHeight="1">
      <c r="A185" s="37"/>
      <c r="B185" s="38"/>
      <c r="C185" s="225" t="s">
        <v>314</v>
      </c>
      <c r="D185" s="225" t="s">
        <v>172</v>
      </c>
      <c r="E185" s="226" t="s">
        <v>728</v>
      </c>
      <c r="F185" s="227" t="s">
        <v>729</v>
      </c>
      <c r="G185" s="228" t="s">
        <v>247</v>
      </c>
      <c r="H185" s="229">
        <v>1</v>
      </c>
      <c r="I185" s="230"/>
      <c r="J185" s="231">
        <f>ROUND(I185*H185,2)</f>
        <v>0</v>
      </c>
      <c r="K185" s="227" t="s">
        <v>176</v>
      </c>
      <c r="L185" s="43"/>
      <c r="M185" s="232" t="s">
        <v>1</v>
      </c>
      <c r="N185" s="233" t="s">
        <v>41</v>
      </c>
      <c r="O185" s="90"/>
      <c r="P185" s="234">
        <f>O185*H185</f>
        <v>0</v>
      </c>
      <c r="Q185" s="234">
        <v>0.00088999999999999995</v>
      </c>
      <c r="R185" s="234">
        <f>Q185*H185</f>
        <v>0.00088999999999999995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125</v>
      </c>
      <c r="AT185" s="236" t="s">
        <v>172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125</v>
      </c>
      <c r="BM185" s="236" t="s">
        <v>730</v>
      </c>
    </row>
    <row r="186" s="2" customFormat="1" ht="24.15" customHeight="1">
      <c r="A186" s="37"/>
      <c r="B186" s="38"/>
      <c r="C186" s="225" t="s">
        <v>318</v>
      </c>
      <c r="D186" s="225" t="s">
        <v>172</v>
      </c>
      <c r="E186" s="226" t="s">
        <v>731</v>
      </c>
      <c r="F186" s="227" t="s">
        <v>732</v>
      </c>
      <c r="G186" s="228" t="s">
        <v>247</v>
      </c>
      <c r="H186" s="229">
        <v>2</v>
      </c>
      <c r="I186" s="230"/>
      <c r="J186" s="231">
        <f>ROUND(I186*H186,2)</f>
        <v>0</v>
      </c>
      <c r="K186" s="227" t="s">
        <v>176</v>
      </c>
      <c r="L186" s="43"/>
      <c r="M186" s="232" t="s">
        <v>1</v>
      </c>
      <c r="N186" s="233" t="s">
        <v>41</v>
      </c>
      <c r="O186" s="90"/>
      <c r="P186" s="234">
        <f>O186*H186</f>
        <v>0</v>
      </c>
      <c r="Q186" s="234">
        <v>0.00038000000000000002</v>
      </c>
      <c r="R186" s="234">
        <f>Q186*H186</f>
        <v>0.00076000000000000004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125</v>
      </c>
      <c r="AT186" s="236" t="s">
        <v>172</v>
      </c>
      <c r="AU186" s="236" t="s">
        <v>84</v>
      </c>
      <c r="AY186" s="16" t="s">
        <v>170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125</v>
      </c>
      <c r="BM186" s="236" t="s">
        <v>733</v>
      </c>
    </row>
    <row r="187" s="2" customFormat="1" ht="24.15" customHeight="1">
      <c r="A187" s="37"/>
      <c r="B187" s="38"/>
      <c r="C187" s="250" t="s">
        <v>322</v>
      </c>
      <c r="D187" s="250" t="s">
        <v>239</v>
      </c>
      <c r="E187" s="251" t="s">
        <v>734</v>
      </c>
      <c r="F187" s="252" t="s">
        <v>735</v>
      </c>
      <c r="G187" s="253" t="s">
        <v>247</v>
      </c>
      <c r="H187" s="254">
        <v>2</v>
      </c>
      <c r="I187" s="255"/>
      <c r="J187" s="256">
        <f>ROUND(I187*H187,2)</f>
        <v>0</v>
      </c>
      <c r="K187" s="252" t="s">
        <v>176</v>
      </c>
      <c r="L187" s="257"/>
      <c r="M187" s="258" t="s">
        <v>1</v>
      </c>
      <c r="N187" s="259" t="s">
        <v>41</v>
      </c>
      <c r="O187" s="90"/>
      <c r="P187" s="234">
        <f>O187*H187</f>
        <v>0</v>
      </c>
      <c r="Q187" s="234">
        <v>0.00077999999999999999</v>
      </c>
      <c r="R187" s="234">
        <f>Q187*H187</f>
        <v>0.00156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205</v>
      </c>
      <c r="AT187" s="236" t="s">
        <v>239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125</v>
      </c>
      <c r="BM187" s="236" t="s">
        <v>736</v>
      </c>
    </row>
    <row r="188" s="2" customFormat="1" ht="21.75" customHeight="1">
      <c r="A188" s="37"/>
      <c r="B188" s="38"/>
      <c r="C188" s="225" t="s">
        <v>326</v>
      </c>
      <c r="D188" s="225" t="s">
        <v>172</v>
      </c>
      <c r="E188" s="226" t="s">
        <v>737</v>
      </c>
      <c r="F188" s="227" t="s">
        <v>738</v>
      </c>
      <c r="G188" s="228" t="s">
        <v>247</v>
      </c>
      <c r="H188" s="229">
        <v>1</v>
      </c>
      <c r="I188" s="230"/>
      <c r="J188" s="231">
        <f>ROUND(I188*H188,2)</f>
        <v>0</v>
      </c>
      <c r="K188" s="227" t="s">
        <v>176</v>
      </c>
      <c r="L188" s="43"/>
      <c r="M188" s="232" t="s">
        <v>1</v>
      </c>
      <c r="N188" s="233" t="s">
        <v>41</v>
      </c>
      <c r="O188" s="90"/>
      <c r="P188" s="234">
        <f>O188*H188</f>
        <v>0</v>
      </c>
      <c r="Q188" s="234">
        <v>0.00072000000000000005</v>
      </c>
      <c r="R188" s="234">
        <f>Q188*H188</f>
        <v>0.00072000000000000005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125</v>
      </c>
      <c r="AT188" s="236" t="s">
        <v>172</v>
      </c>
      <c r="AU188" s="236" t="s">
        <v>84</v>
      </c>
      <c r="AY188" s="16" t="s">
        <v>170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125</v>
      </c>
      <c r="BM188" s="236" t="s">
        <v>739</v>
      </c>
    </row>
    <row r="189" s="2" customFormat="1" ht="24.15" customHeight="1">
      <c r="A189" s="37"/>
      <c r="B189" s="38"/>
      <c r="C189" s="250" t="s">
        <v>330</v>
      </c>
      <c r="D189" s="250" t="s">
        <v>239</v>
      </c>
      <c r="E189" s="251" t="s">
        <v>740</v>
      </c>
      <c r="F189" s="252" t="s">
        <v>741</v>
      </c>
      <c r="G189" s="253" t="s">
        <v>247</v>
      </c>
      <c r="H189" s="254">
        <v>1</v>
      </c>
      <c r="I189" s="255"/>
      <c r="J189" s="256">
        <f>ROUND(I189*H189,2)</f>
        <v>0</v>
      </c>
      <c r="K189" s="252" t="s">
        <v>176</v>
      </c>
      <c r="L189" s="257"/>
      <c r="M189" s="258" t="s">
        <v>1</v>
      </c>
      <c r="N189" s="259" t="s">
        <v>41</v>
      </c>
      <c r="O189" s="90"/>
      <c r="P189" s="234">
        <f>O189*H189</f>
        <v>0</v>
      </c>
      <c r="Q189" s="234">
        <v>0.012</v>
      </c>
      <c r="R189" s="234">
        <f>Q189*H189</f>
        <v>0.012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205</v>
      </c>
      <c r="AT189" s="236" t="s">
        <v>239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125</v>
      </c>
      <c r="BM189" s="236" t="s">
        <v>742</v>
      </c>
    </row>
    <row r="190" s="2" customFormat="1" ht="21.75" customHeight="1">
      <c r="A190" s="37"/>
      <c r="B190" s="38"/>
      <c r="C190" s="250" t="s">
        <v>334</v>
      </c>
      <c r="D190" s="250" t="s">
        <v>239</v>
      </c>
      <c r="E190" s="251" t="s">
        <v>743</v>
      </c>
      <c r="F190" s="252" t="s">
        <v>744</v>
      </c>
      <c r="G190" s="253" t="s">
        <v>247</v>
      </c>
      <c r="H190" s="254">
        <v>1</v>
      </c>
      <c r="I190" s="255"/>
      <c r="J190" s="256">
        <f>ROUND(I190*H190,2)</f>
        <v>0</v>
      </c>
      <c r="K190" s="252" t="s">
        <v>176</v>
      </c>
      <c r="L190" s="257"/>
      <c r="M190" s="258" t="s">
        <v>1</v>
      </c>
      <c r="N190" s="259" t="s">
        <v>41</v>
      </c>
      <c r="O190" s="90"/>
      <c r="P190" s="234">
        <f>O190*H190</f>
        <v>0</v>
      </c>
      <c r="Q190" s="234">
        <v>0.0035000000000000001</v>
      </c>
      <c r="R190" s="234">
        <f>Q190*H190</f>
        <v>0.0035000000000000001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205</v>
      </c>
      <c r="AT190" s="236" t="s">
        <v>239</v>
      </c>
      <c r="AU190" s="236" t="s">
        <v>84</v>
      </c>
      <c r="AY190" s="16" t="s">
        <v>170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125</v>
      </c>
      <c r="BM190" s="236" t="s">
        <v>745</v>
      </c>
    </row>
    <row r="191" s="2" customFormat="1" ht="16.5" customHeight="1">
      <c r="A191" s="37"/>
      <c r="B191" s="38"/>
      <c r="C191" s="225" t="s">
        <v>338</v>
      </c>
      <c r="D191" s="225" t="s">
        <v>172</v>
      </c>
      <c r="E191" s="226" t="s">
        <v>746</v>
      </c>
      <c r="F191" s="227" t="s">
        <v>747</v>
      </c>
      <c r="G191" s="228" t="s">
        <v>542</v>
      </c>
      <c r="H191" s="229">
        <v>1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125</v>
      </c>
      <c r="AT191" s="236" t="s">
        <v>172</v>
      </c>
      <c r="AU191" s="236" t="s">
        <v>84</v>
      </c>
      <c r="AY191" s="16" t="s">
        <v>170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125</v>
      </c>
      <c r="BM191" s="236" t="s">
        <v>748</v>
      </c>
    </row>
    <row r="192" s="2" customFormat="1" ht="16.5" customHeight="1">
      <c r="A192" s="37"/>
      <c r="B192" s="38"/>
      <c r="C192" s="225" t="s">
        <v>342</v>
      </c>
      <c r="D192" s="225" t="s">
        <v>172</v>
      </c>
      <c r="E192" s="226" t="s">
        <v>749</v>
      </c>
      <c r="F192" s="227" t="s">
        <v>750</v>
      </c>
      <c r="G192" s="228" t="s">
        <v>542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125</v>
      </c>
      <c r="AT192" s="236" t="s">
        <v>172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125</v>
      </c>
      <c r="BM192" s="236" t="s">
        <v>751</v>
      </c>
    </row>
    <row r="193" s="2" customFormat="1" ht="24.15" customHeight="1">
      <c r="A193" s="37"/>
      <c r="B193" s="38"/>
      <c r="C193" s="225" t="s">
        <v>347</v>
      </c>
      <c r="D193" s="225" t="s">
        <v>172</v>
      </c>
      <c r="E193" s="226" t="s">
        <v>752</v>
      </c>
      <c r="F193" s="227" t="s">
        <v>753</v>
      </c>
      <c r="G193" s="228" t="s">
        <v>279</v>
      </c>
      <c r="H193" s="229">
        <v>40</v>
      </c>
      <c r="I193" s="230"/>
      <c r="J193" s="231">
        <f>ROUND(I193*H193,2)</f>
        <v>0</v>
      </c>
      <c r="K193" s="227" t="s">
        <v>176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125</v>
      </c>
      <c r="AT193" s="236" t="s">
        <v>172</v>
      </c>
      <c r="AU193" s="236" t="s">
        <v>84</v>
      </c>
      <c r="AY193" s="16" t="s">
        <v>170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125</v>
      </c>
      <c r="BM193" s="236" t="s">
        <v>754</v>
      </c>
    </row>
    <row r="194" s="2" customFormat="1" ht="16.5" customHeight="1">
      <c r="A194" s="37"/>
      <c r="B194" s="38"/>
      <c r="C194" s="225" t="s">
        <v>351</v>
      </c>
      <c r="D194" s="225" t="s">
        <v>172</v>
      </c>
      <c r="E194" s="226" t="s">
        <v>604</v>
      </c>
      <c r="F194" s="227" t="s">
        <v>605</v>
      </c>
      <c r="G194" s="228" t="s">
        <v>279</v>
      </c>
      <c r="H194" s="229">
        <v>40</v>
      </c>
      <c r="I194" s="230"/>
      <c r="J194" s="231">
        <f>ROUND(I194*H194,2)</f>
        <v>0</v>
      </c>
      <c r="K194" s="227" t="s">
        <v>176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125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125</v>
      </c>
      <c r="BM194" s="236" t="s">
        <v>755</v>
      </c>
    </row>
    <row r="195" s="2" customFormat="1" ht="21.75" customHeight="1">
      <c r="A195" s="37"/>
      <c r="B195" s="38"/>
      <c r="C195" s="225" t="s">
        <v>355</v>
      </c>
      <c r="D195" s="225" t="s">
        <v>172</v>
      </c>
      <c r="E195" s="226" t="s">
        <v>756</v>
      </c>
      <c r="F195" s="227" t="s">
        <v>757</v>
      </c>
      <c r="G195" s="228" t="s">
        <v>279</v>
      </c>
      <c r="H195" s="229">
        <v>12.5</v>
      </c>
      <c r="I195" s="230"/>
      <c r="J195" s="231">
        <f>ROUND(I195*H195,2)</f>
        <v>0</v>
      </c>
      <c r="K195" s="227" t="s">
        <v>176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125</v>
      </c>
      <c r="AT195" s="236" t="s">
        <v>172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125</v>
      </c>
      <c r="BM195" s="236" t="s">
        <v>758</v>
      </c>
    </row>
    <row r="196" s="2" customFormat="1" ht="24.15" customHeight="1">
      <c r="A196" s="37"/>
      <c r="B196" s="38"/>
      <c r="C196" s="225" t="s">
        <v>359</v>
      </c>
      <c r="D196" s="225" t="s">
        <v>172</v>
      </c>
      <c r="E196" s="226" t="s">
        <v>759</v>
      </c>
      <c r="F196" s="227" t="s">
        <v>760</v>
      </c>
      <c r="G196" s="228" t="s">
        <v>279</v>
      </c>
      <c r="H196" s="229">
        <v>12.5</v>
      </c>
      <c r="I196" s="230"/>
      <c r="J196" s="231">
        <f>ROUND(I196*H196,2)</f>
        <v>0</v>
      </c>
      <c r="K196" s="227" t="s">
        <v>176</v>
      </c>
      <c r="L196" s="43"/>
      <c r="M196" s="232" t="s">
        <v>1</v>
      </c>
      <c r="N196" s="233" t="s">
        <v>41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125</v>
      </c>
      <c r="AT196" s="236" t="s">
        <v>172</v>
      </c>
      <c r="AU196" s="236" t="s">
        <v>84</v>
      </c>
      <c r="AY196" s="16" t="s">
        <v>170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80</v>
      </c>
      <c r="BK196" s="237">
        <f>ROUND(I196*H196,2)</f>
        <v>0</v>
      </c>
      <c r="BL196" s="16" t="s">
        <v>125</v>
      </c>
      <c r="BM196" s="236" t="s">
        <v>761</v>
      </c>
    </row>
    <row r="197" s="2" customFormat="1" ht="33" customHeight="1">
      <c r="A197" s="37"/>
      <c r="B197" s="38"/>
      <c r="C197" s="225" t="s">
        <v>363</v>
      </c>
      <c r="D197" s="225" t="s">
        <v>172</v>
      </c>
      <c r="E197" s="226" t="s">
        <v>762</v>
      </c>
      <c r="F197" s="227" t="s">
        <v>763</v>
      </c>
      <c r="G197" s="228" t="s">
        <v>247</v>
      </c>
      <c r="H197" s="229">
        <v>1</v>
      </c>
      <c r="I197" s="230"/>
      <c r="J197" s="231">
        <f>ROUND(I197*H197,2)</f>
        <v>0</v>
      </c>
      <c r="K197" s="227" t="s">
        <v>176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0.43786000000000003</v>
      </c>
      <c r="R197" s="234">
        <f>Q197*H197</f>
        <v>0.43786000000000003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125</v>
      </c>
      <c r="AT197" s="236" t="s">
        <v>172</v>
      </c>
      <c r="AU197" s="236" t="s">
        <v>84</v>
      </c>
      <c r="AY197" s="16" t="s">
        <v>170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125</v>
      </c>
      <c r="BM197" s="236" t="s">
        <v>764</v>
      </c>
    </row>
    <row r="198" s="2" customFormat="1" ht="24.15" customHeight="1">
      <c r="A198" s="37"/>
      <c r="B198" s="38"/>
      <c r="C198" s="250" t="s">
        <v>367</v>
      </c>
      <c r="D198" s="250" t="s">
        <v>239</v>
      </c>
      <c r="E198" s="251" t="s">
        <v>765</v>
      </c>
      <c r="F198" s="252" t="s">
        <v>766</v>
      </c>
      <c r="G198" s="253" t="s">
        <v>247</v>
      </c>
      <c r="H198" s="254">
        <v>1</v>
      </c>
      <c r="I198" s="255"/>
      <c r="J198" s="256">
        <f>ROUND(I198*H198,2)</f>
        <v>0</v>
      </c>
      <c r="K198" s="252" t="s">
        <v>176</v>
      </c>
      <c r="L198" s="257"/>
      <c r="M198" s="258" t="s">
        <v>1</v>
      </c>
      <c r="N198" s="259" t="s">
        <v>41</v>
      </c>
      <c r="O198" s="90"/>
      <c r="P198" s="234">
        <f>O198*H198</f>
        <v>0</v>
      </c>
      <c r="Q198" s="234">
        <v>0.084000000000000005</v>
      </c>
      <c r="R198" s="234">
        <f>Q198*H198</f>
        <v>0.084000000000000005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205</v>
      </c>
      <c r="AT198" s="236" t="s">
        <v>239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125</v>
      </c>
      <c r="BM198" s="236" t="s">
        <v>767</v>
      </c>
    </row>
    <row r="199" s="2" customFormat="1" ht="16.5" customHeight="1">
      <c r="A199" s="37"/>
      <c r="B199" s="38"/>
      <c r="C199" s="225" t="s">
        <v>372</v>
      </c>
      <c r="D199" s="225" t="s">
        <v>172</v>
      </c>
      <c r="E199" s="226" t="s">
        <v>768</v>
      </c>
      <c r="F199" s="227" t="s">
        <v>769</v>
      </c>
      <c r="G199" s="228" t="s">
        <v>247</v>
      </c>
      <c r="H199" s="229">
        <v>1</v>
      </c>
      <c r="I199" s="230"/>
      <c r="J199" s="231">
        <f>ROUND(I199*H199,2)</f>
        <v>0</v>
      </c>
      <c r="K199" s="227" t="s">
        <v>176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0.12303</v>
      </c>
      <c r="R199" s="234">
        <f>Q199*H199</f>
        <v>0.12303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125</v>
      </c>
      <c r="AT199" s="236" t="s">
        <v>172</v>
      </c>
      <c r="AU199" s="236" t="s">
        <v>84</v>
      </c>
      <c r="AY199" s="16" t="s">
        <v>170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80</v>
      </c>
      <c r="BK199" s="237">
        <f>ROUND(I199*H199,2)</f>
        <v>0</v>
      </c>
      <c r="BL199" s="16" t="s">
        <v>125</v>
      </c>
      <c r="BM199" s="236" t="s">
        <v>770</v>
      </c>
    </row>
    <row r="200" s="2" customFormat="1" ht="24.15" customHeight="1">
      <c r="A200" s="37"/>
      <c r="B200" s="38"/>
      <c r="C200" s="250" t="s">
        <v>376</v>
      </c>
      <c r="D200" s="250" t="s">
        <v>239</v>
      </c>
      <c r="E200" s="251" t="s">
        <v>771</v>
      </c>
      <c r="F200" s="252" t="s">
        <v>772</v>
      </c>
      <c r="G200" s="253" t="s">
        <v>247</v>
      </c>
      <c r="H200" s="254">
        <v>1</v>
      </c>
      <c r="I200" s="255"/>
      <c r="J200" s="256">
        <f>ROUND(I200*H200,2)</f>
        <v>0</v>
      </c>
      <c r="K200" s="252" t="s">
        <v>176</v>
      </c>
      <c r="L200" s="257"/>
      <c r="M200" s="258" t="s">
        <v>1</v>
      </c>
      <c r="N200" s="259" t="s">
        <v>41</v>
      </c>
      <c r="O200" s="90"/>
      <c r="P200" s="234">
        <f>O200*H200</f>
        <v>0</v>
      </c>
      <c r="Q200" s="234">
        <v>0.013299999999999999</v>
      </c>
      <c r="R200" s="234">
        <f>Q200*H200</f>
        <v>0.013299999999999999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205</v>
      </c>
      <c r="AT200" s="236" t="s">
        <v>239</v>
      </c>
      <c r="AU200" s="236" t="s">
        <v>84</v>
      </c>
      <c r="AY200" s="16" t="s">
        <v>170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80</v>
      </c>
      <c r="BK200" s="237">
        <f>ROUND(I200*H200,2)</f>
        <v>0</v>
      </c>
      <c r="BL200" s="16" t="s">
        <v>125</v>
      </c>
      <c r="BM200" s="236" t="s">
        <v>773</v>
      </c>
    </row>
    <row r="201" s="2" customFormat="1" ht="33" customHeight="1">
      <c r="A201" s="37"/>
      <c r="B201" s="38"/>
      <c r="C201" s="225" t="s">
        <v>380</v>
      </c>
      <c r="D201" s="225" t="s">
        <v>172</v>
      </c>
      <c r="E201" s="226" t="s">
        <v>774</v>
      </c>
      <c r="F201" s="227" t="s">
        <v>775</v>
      </c>
      <c r="G201" s="228" t="s">
        <v>247</v>
      </c>
      <c r="H201" s="229">
        <v>5</v>
      </c>
      <c r="I201" s="230"/>
      <c r="J201" s="231">
        <f>ROUND(I201*H201,2)</f>
        <v>0</v>
      </c>
      <c r="K201" s="227" t="s">
        <v>176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0.31108000000000002</v>
      </c>
      <c r="R201" s="234">
        <f>Q201*H201</f>
        <v>1.5554000000000001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125</v>
      </c>
      <c r="AT201" s="236" t="s">
        <v>172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125</v>
      </c>
      <c r="BM201" s="236" t="s">
        <v>776</v>
      </c>
    </row>
    <row r="202" s="2" customFormat="1" ht="16.5" customHeight="1">
      <c r="A202" s="37"/>
      <c r="B202" s="38"/>
      <c r="C202" s="225" t="s">
        <v>384</v>
      </c>
      <c r="D202" s="225" t="s">
        <v>172</v>
      </c>
      <c r="E202" s="226" t="s">
        <v>638</v>
      </c>
      <c r="F202" s="227" t="s">
        <v>639</v>
      </c>
      <c r="G202" s="228" t="s">
        <v>279</v>
      </c>
      <c r="H202" s="229">
        <v>52.5</v>
      </c>
      <c r="I202" s="230"/>
      <c r="J202" s="231">
        <f>ROUND(I202*H202,2)</f>
        <v>0</v>
      </c>
      <c r="K202" s="227" t="s">
        <v>176</v>
      </c>
      <c r="L202" s="43"/>
      <c r="M202" s="232" t="s">
        <v>1</v>
      </c>
      <c r="N202" s="233" t="s">
        <v>41</v>
      </c>
      <c r="O202" s="90"/>
      <c r="P202" s="234">
        <f>O202*H202</f>
        <v>0</v>
      </c>
      <c r="Q202" s="234">
        <v>0.00019000000000000001</v>
      </c>
      <c r="R202" s="234">
        <f>Q202*H202</f>
        <v>0.0099750000000000012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125</v>
      </c>
      <c r="AT202" s="236" t="s">
        <v>172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125</v>
      </c>
      <c r="BM202" s="236" t="s">
        <v>777</v>
      </c>
    </row>
    <row r="203" s="2" customFormat="1" ht="21.75" customHeight="1">
      <c r="A203" s="37"/>
      <c r="B203" s="38"/>
      <c r="C203" s="225" t="s">
        <v>388</v>
      </c>
      <c r="D203" s="225" t="s">
        <v>172</v>
      </c>
      <c r="E203" s="226" t="s">
        <v>644</v>
      </c>
      <c r="F203" s="227" t="s">
        <v>645</v>
      </c>
      <c r="G203" s="228" t="s">
        <v>279</v>
      </c>
      <c r="H203" s="229">
        <v>52.5</v>
      </c>
      <c r="I203" s="230"/>
      <c r="J203" s="231">
        <f>ROUND(I203*H203,2)</f>
        <v>0</v>
      </c>
      <c r="K203" s="227" t="s">
        <v>176</v>
      </c>
      <c r="L203" s="43"/>
      <c r="M203" s="232" t="s">
        <v>1</v>
      </c>
      <c r="N203" s="233" t="s">
        <v>41</v>
      </c>
      <c r="O203" s="90"/>
      <c r="P203" s="234">
        <f>O203*H203</f>
        <v>0</v>
      </c>
      <c r="Q203" s="234">
        <v>9.0000000000000006E-05</v>
      </c>
      <c r="R203" s="234">
        <f>Q203*H203</f>
        <v>0.004725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125</v>
      </c>
      <c r="AT203" s="236" t="s">
        <v>172</v>
      </c>
      <c r="AU203" s="236" t="s">
        <v>84</v>
      </c>
      <c r="AY203" s="16" t="s">
        <v>170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80</v>
      </c>
      <c r="BK203" s="237">
        <f>ROUND(I203*H203,2)</f>
        <v>0</v>
      </c>
      <c r="BL203" s="16" t="s">
        <v>125</v>
      </c>
      <c r="BM203" s="236" t="s">
        <v>778</v>
      </c>
    </row>
    <row r="204" s="2" customFormat="1" ht="16.5" customHeight="1">
      <c r="A204" s="37"/>
      <c r="B204" s="38"/>
      <c r="C204" s="250" t="s">
        <v>393</v>
      </c>
      <c r="D204" s="250" t="s">
        <v>239</v>
      </c>
      <c r="E204" s="251" t="s">
        <v>641</v>
      </c>
      <c r="F204" s="252" t="s">
        <v>642</v>
      </c>
      <c r="G204" s="253" t="s">
        <v>542</v>
      </c>
      <c r="H204" s="254">
        <v>1</v>
      </c>
      <c r="I204" s="255"/>
      <c r="J204" s="256">
        <f>ROUND(I204*H204,2)</f>
        <v>0</v>
      </c>
      <c r="K204" s="252" t="s">
        <v>1</v>
      </c>
      <c r="L204" s="257"/>
      <c r="M204" s="258" t="s">
        <v>1</v>
      </c>
      <c r="N204" s="259" t="s">
        <v>41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205</v>
      </c>
      <c r="AT204" s="236" t="s">
        <v>239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125</v>
      </c>
      <c r="BM204" s="236" t="s">
        <v>779</v>
      </c>
    </row>
    <row r="205" s="12" customFormat="1" ht="22.8" customHeight="1">
      <c r="A205" s="12"/>
      <c r="B205" s="209"/>
      <c r="C205" s="210"/>
      <c r="D205" s="211" t="s">
        <v>75</v>
      </c>
      <c r="E205" s="223" t="s">
        <v>513</v>
      </c>
      <c r="F205" s="223" t="s">
        <v>514</v>
      </c>
      <c r="G205" s="210"/>
      <c r="H205" s="210"/>
      <c r="I205" s="213"/>
      <c r="J205" s="224">
        <f>BK205</f>
        <v>0</v>
      </c>
      <c r="K205" s="210"/>
      <c r="L205" s="215"/>
      <c r="M205" s="216"/>
      <c r="N205" s="217"/>
      <c r="O205" s="217"/>
      <c r="P205" s="218">
        <f>SUM(P206:P207)</f>
        <v>0</v>
      </c>
      <c r="Q205" s="217"/>
      <c r="R205" s="218">
        <f>SUM(R206:R207)</f>
        <v>0</v>
      </c>
      <c r="S205" s="217"/>
      <c r="T205" s="219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0" t="s">
        <v>80</v>
      </c>
      <c r="AT205" s="221" t="s">
        <v>75</v>
      </c>
      <c r="AU205" s="221" t="s">
        <v>80</v>
      </c>
      <c r="AY205" s="220" t="s">
        <v>170</v>
      </c>
      <c r="BK205" s="222">
        <f>SUM(BK206:BK207)</f>
        <v>0</v>
      </c>
    </row>
    <row r="206" s="2" customFormat="1" ht="24.15" customHeight="1">
      <c r="A206" s="37"/>
      <c r="B206" s="38"/>
      <c r="C206" s="225" t="s">
        <v>398</v>
      </c>
      <c r="D206" s="225" t="s">
        <v>172</v>
      </c>
      <c r="E206" s="226" t="s">
        <v>516</v>
      </c>
      <c r="F206" s="227" t="s">
        <v>517</v>
      </c>
      <c r="G206" s="228" t="s">
        <v>224</v>
      </c>
      <c r="H206" s="229">
        <v>2.3199999999999998</v>
      </c>
      <c r="I206" s="230"/>
      <c r="J206" s="231">
        <f>ROUND(I206*H206,2)</f>
        <v>0</v>
      </c>
      <c r="K206" s="227" t="s">
        <v>176</v>
      </c>
      <c r="L206" s="43"/>
      <c r="M206" s="232" t="s">
        <v>1</v>
      </c>
      <c r="N206" s="233" t="s">
        <v>41</v>
      </c>
      <c r="O206" s="90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125</v>
      </c>
      <c r="AT206" s="236" t="s">
        <v>172</v>
      </c>
      <c r="AU206" s="236" t="s">
        <v>84</v>
      </c>
      <c r="AY206" s="16" t="s">
        <v>170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80</v>
      </c>
      <c r="BK206" s="237">
        <f>ROUND(I206*H206,2)</f>
        <v>0</v>
      </c>
      <c r="BL206" s="16" t="s">
        <v>125</v>
      </c>
      <c r="BM206" s="236" t="s">
        <v>780</v>
      </c>
    </row>
    <row r="207" s="13" customFormat="1">
      <c r="A207" s="13"/>
      <c r="B207" s="238"/>
      <c r="C207" s="239"/>
      <c r="D207" s="240" t="s">
        <v>178</v>
      </c>
      <c r="E207" s="241" t="s">
        <v>1</v>
      </c>
      <c r="F207" s="242" t="s">
        <v>781</v>
      </c>
      <c r="G207" s="239"/>
      <c r="H207" s="243">
        <v>2.3200000000000003</v>
      </c>
      <c r="I207" s="244"/>
      <c r="J207" s="239"/>
      <c r="K207" s="239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178</v>
      </c>
      <c r="AU207" s="249" t="s">
        <v>84</v>
      </c>
      <c r="AV207" s="13" t="s">
        <v>84</v>
      </c>
      <c r="AW207" s="13" t="s">
        <v>33</v>
      </c>
      <c r="AX207" s="13" t="s">
        <v>76</v>
      </c>
      <c r="AY207" s="249" t="s">
        <v>170</v>
      </c>
    </row>
    <row r="208" s="12" customFormat="1" ht="25.92" customHeight="1">
      <c r="A208" s="12"/>
      <c r="B208" s="209"/>
      <c r="C208" s="210"/>
      <c r="D208" s="211" t="s">
        <v>75</v>
      </c>
      <c r="E208" s="212" t="s">
        <v>132</v>
      </c>
      <c r="F208" s="212" t="s">
        <v>536</v>
      </c>
      <c r="G208" s="210"/>
      <c r="H208" s="210"/>
      <c r="I208" s="213"/>
      <c r="J208" s="214">
        <f>BK208</f>
        <v>0</v>
      </c>
      <c r="K208" s="210"/>
      <c r="L208" s="215"/>
      <c r="M208" s="216"/>
      <c r="N208" s="217"/>
      <c r="O208" s="217"/>
      <c r="P208" s="218">
        <f>P209</f>
        <v>0</v>
      </c>
      <c r="Q208" s="217"/>
      <c r="R208" s="218">
        <f>R209</f>
        <v>0</v>
      </c>
      <c r="S208" s="217"/>
      <c r="T208" s="219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0" t="s">
        <v>128</v>
      </c>
      <c r="AT208" s="221" t="s">
        <v>75</v>
      </c>
      <c r="AU208" s="221" t="s">
        <v>76</v>
      </c>
      <c r="AY208" s="220" t="s">
        <v>170</v>
      </c>
      <c r="BK208" s="222">
        <f>BK209</f>
        <v>0</v>
      </c>
    </row>
    <row r="209" s="12" customFormat="1" ht="22.8" customHeight="1">
      <c r="A209" s="12"/>
      <c r="B209" s="209"/>
      <c r="C209" s="210"/>
      <c r="D209" s="211" t="s">
        <v>75</v>
      </c>
      <c r="E209" s="223" t="s">
        <v>537</v>
      </c>
      <c r="F209" s="223" t="s">
        <v>538</v>
      </c>
      <c r="G209" s="210"/>
      <c r="H209" s="210"/>
      <c r="I209" s="213"/>
      <c r="J209" s="224">
        <f>BK209</f>
        <v>0</v>
      </c>
      <c r="K209" s="210"/>
      <c r="L209" s="215"/>
      <c r="M209" s="216"/>
      <c r="N209" s="217"/>
      <c r="O209" s="217"/>
      <c r="P209" s="218">
        <f>P210</f>
        <v>0</v>
      </c>
      <c r="Q209" s="217"/>
      <c r="R209" s="218">
        <f>R210</f>
        <v>0</v>
      </c>
      <c r="S209" s="217"/>
      <c r="T209" s="219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0" t="s">
        <v>128</v>
      </c>
      <c r="AT209" s="221" t="s">
        <v>75</v>
      </c>
      <c r="AU209" s="221" t="s">
        <v>80</v>
      </c>
      <c r="AY209" s="220" t="s">
        <v>170</v>
      </c>
      <c r="BK209" s="222">
        <f>BK210</f>
        <v>0</v>
      </c>
    </row>
    <row r="210" s="2" customFormat="1" ht="16.5" customHeight="1">
      <c r="A210" s="37"/>
      <c r="B210" s="38"/>
      <c r="C210" s="225" t="s">
        <v>402</v>
      </c>
      <c r="D210" s="225" t="s">
        <v>172</v>
      </c>
      <c r="E210" s="226" t="s">
        <v>540</v>
      </c>
      <c r="F210" s="227" t="s">
        <v>541</v>
      </c>
      <c r="G210" s="228" t="s">
        <v>542</v>
      </c>
      <c r="H210" s="229">
        <v>1</v>
      </c>
      <c r="I210" s="230"/>
      <c r="J210" s="231">
        <f>ROUND(I210*H210,2)</f>
        <v>0</v>
      </c>
      <c r="K210" s="227" t="s">
        <v>176</v>
      </c>
      <c r="L210" s="43"/>
      <c r="M210" s="264" t="s">
        <v>1</v>
      </c>
      <c r="N210" s="265" t="s">
        <v>41</v>
      </c>
      <c r="O210" s="266"/>
      <c r="P210" s="267">
        <f>O210*H210</f>
        <v>0</v>
      </c>
      <c r="Q210" s="267">
        <v>0</v>
      </c>
      <c r="R210" s="267">
        <f>Q210*H210</f>
        <v>0</v>
      </c>
      <c r="S210" s="267">
        <v>0</v>
      </c>
      <c r="T210" s="26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543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543</v>
      </c>
      <c r="BM210" s="236" t="s">
        <v>782</v>
      </c>
    </row>
    <row r="211" s="2" customFormat="1" ht="6.96" customHeight="1">
      <c r="A211" s="37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43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sheetProtection sheet="1" autoFilter="0" formatColumns="0" formatRows="0" objects="1" scenarios="1" spinCount="100000" saltValue="jXY6npsDeUbEzFcq8OEMd6zLQEPIrBUkyRlNokmZevSjfomxAq/y4CZWuuCu3dQiW5fg0Rk/F6PbNGcEKOLSoQ==" hashValue="sbBYys8XYUIyDdOtUM+eDYYPAT3vemHYXLKE3biCVhyV5HlTTk5bTRRddIenspaFHf1FyGtRsZlSXv5Luqwarg==" algorithmName="SHA-512" password="CC35"/>
  <autoFilter ref="C127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783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ROUND(J125,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ROUND((SUM(BE125:BE162)),  2)</f>
        <v>0</v>
      </c>
      <c r="G35" s="37"/>
      <c r="H35" s="37"/>
      <c r="I35" s="163">
        <v>0.20999999999999999</v>
      </c>
      <c r="J35" s="162">
        <f>ROUND(((SUM(BE125:BE162))*I35),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ROUND((SUM(BF125:BF162)),  2)</f>
        <v>0</v>
      </c>
      <c r="G36" s="37"/>
      <c r="H36" s="37"/>
      <c r="I36" s="163">
        <v>0.14999999999999999</v>
      </c>
      <c r="J36" s="162">
        <f>ROUND(((SUM(BF125:BF162))*I36),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ROUND((SUM(BG125:BG162)),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ROUND((SUM(BH125:BH162)),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ROUND((SUM(BI125:BI162)),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1.4 - zahradní vodovod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J125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J126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J127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147</v>
      </c>
      <c r="E101" s="195"/>
      <c r="F101" s="195"/>
      <c r="G101" s="195"/>
      <c r="H101" s="195"/>
      <c r="I101" s="195"/>
      <c r="J101" s="196">
        <f>J148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149</v>
      </c>
      <c r="E102" s="195"/>
      <c r="F102" s="195"/>
      <c r="G102" s="195"/>
      <c r="H102" s="195"/>
      <c r="I102" s="195"/>
      <c r="J102" s="196">
        <f>J151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150</v>
      </c>
      <c r="E103" s="195"/>
      <c r="F103" s="195"/>
      <c r="G103" s="195"/>
      <c r="H103" s="195"/>
      <c r="I103" s="195"/>
      <c r="J103" s="196">
        <f>J161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155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82" t="str">
        <f>E7</f>
        <v>hazlov - obnovení a nové využití areálu zámku - etapa I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0"/>
      <c r="C114" s="31" t="s">
        <v>135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="2" customFormat="1" ht="16.5" customHeight="1">
      <c r="A115" s="37"/>
      <c r="B115" s="38"/>
      <c r="C115" s="39"/>
      <c r="D115" s="39"/>
      <c r="E115" s="182" t="s">
        <v>136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137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E11</f>
        <v>1.4 - zahradní vodovod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F14</f>
        <v xml:space="preserve"> </v>
      </c>
      <c r="G119" s="39"/>
      <c r="H119" s="39"/>
      <c r="I119" s="31" t="s">
        <v>22</v>
      </c>
      <c r="J119" s="78" t="str">
        <f>IF(J14="","",J14)</f>
        <v>16. 4. 2023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E17</f>
        <v xml:space="preserve"> </v>
      </c>
      <c r="G121" s="39"/>
      <c r="H121" s="39"/>
      <c r="I121" s="31" t="s">
        <v>29</v>
      </c>
      <c r="J121" s="35" t="str">
        <f>E23</f>
        <v>Atelier Stöeckl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IF(E20="","",E20)</f>
        <v>Vyplň údaj</v>
      </c>
      <c r="G122" s="39"/>
      <c r="H122" s="39"/>
      <c r="I122" s="31" t="s">
        <v>31</v>
      </c>
      <c r="J122" s="35" t="str">
        <f>E26</f>
        <v>Zdeněk Pospíšil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8"/>
      <c r="B124" s="199"/>
      <c r="C124" s="200" t="s">
        <v>156</v>
      </c>
      <c r="D124" s="201" t="s">
        <v>61</v>
      </c>
      <c r="E124" s="201" t="s">
        <v>57</v>
      </c>
      <c r="F124" s="201" t="s">
        <v>58</v>
      </c>
      <c r="G124" s="201" t="s">
        <v>157</v>
      </c>
      <c r="H124" s="201" t="s">
        <v>158</v>
      </c>
      <c r="I124" s="201" t="s">
        <v>159</v>
      </c>
      <c r="J124" s="201" t="s">
        <v>141</v>
      </c>
      <c r="K124" s="202" t="s">
        <v>160</v>
      </c>
      <c r="L124" s="203"/>
      <c r="M124" s="99" t="s">
        <v>1</v>
      </c>
      <c r="N124" s="100" t="s">
        <v>40</v>
      </c>
      <c r="O124" s="100" t="s">
        <v>161</v>
      </c>
      <c r="P124" s="100" t="s">
        <v>162</v>
      </c>
      <c r="Q124" s="100" t="s">
        <v>163</v>
      </c>
      <c r="R124" s="100" t="s">
        <v>164</v>
      </c>
      <c r="S124" s="100" t="s">
        <v>165</v>
      </c>
      <c r="T124" s="101" t="s">
        <v>166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7"/>
      <c r="B125" s="38"/>
      <c r="C125" s="106" t="s">
        <v>167</v>
      </c>
      <c r="D125" s="39"/>
      <c r="E125" s="39"/>
      <c r="F125" s="39"/>
      <c r="G125" s="39"/>
      <c r="H125" s="39"/>
      <c r="I125" s="39"/>
      <c r="J125" s="204">
        <f>BK125</f>
        <v>0</v>
      </c>
      <c r="K125" s="39"/>
      <c r="L125" s="43"/>
      <c r="M125" s="102"/>
      <c r="N125" s="205"/>
      <c r="O125" s="103"/>
      <c r="P125" s="206">
        <f>P126</f>
        <v>0</v>
      </c>
      <c r="Q125" s="103"/>
      <c r="R125" s="206">
        <f>R126</f>
        <v>57.748172000000004</v>
      </c>
      <c r="S125" s="103"/>
      <c r="T125" s="207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143</v>
      </c>
      <c r="BK125" s="208">
        <f>BK126</f>
        <v>0</v>
      </c>
    </row>
    <row r="126" s="12" customFormat="1" ht="25.92" customHeight="1">
      <c r="A126" s="12"/>
      <c r="B126" s="209"/>
      <c r="C126" s="210"/>
      <c r="D126" s="211" t="s">
        <v>75</v>
      </c>
      <c r="E126" s="212" t="s">
        <v>168</v>
      </c>
      <c r="F126" s="212" t="s">
        <v>169</v>
      </c>
      <c r="G126" s="210"/>
      <c r="H126" s="210"/>
      <c r="I126" s="213"/>
      <c r="J126" s="214">
        <f>BK126</f>
        <v>0</v>
      </c>
      <c r="K126" s="210"/>
      <c r="L126" s="215"/>
      <c r="M126" s="216"/>
      <c r="N126" s="217"/>
      <c r="O126" s="217"/>
      <c r="P126" s="218">
        <f>P127+P148+P151+P161</f>
        <v>0</v>
      </c>
      <c r="Q126" s="217"/>
      <c r="R126" s="218">
        <f>R127+R148+R151+R161</f>
        <v>57.748172000000004</v>
      </c>
      <c r="S126" s="217"/>
      <c r="T126" s="219">
        <f>T127+T148+T151+T161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0" t="s">
        <v>80</v>
      </c>
      <c r="AT126" s="221" t="s">
        <v>75</v>
      </c>
      <c r="AU126" s="221" t="s">
        <v>76</v>
      </c>
      <c r="AY126" s="220" t="s">
        <v>170</v>
      </c>
      <c r="BK126" s="222">
        <f>BK127+BK148+BK151+BK161</f>
        <v>0</v>
      </c>
    </row>
    <row r="127" s="12" customFormat="1" ht="22.8" customHeight="1">
      <c r="A127" s="12"/>
      <c r="B127" s="209"/>
      <c r="C127" s="210"/>
      <c r="D127" s="211" t="s">
        <v>75</v>
      </c>
      <c r="E127" s="223" t="s">
        <v>80</v>
      </c>
      <c r="F127" s="223" t="s">
        <v>171</v>
      </c>
      <c r="G127" s="210"/>
      <c r="H127" s="210"/>
      <c r="I127" s="213"/>
      <c r="J127" s="224">
        <f>BK127</f>
        <v>0</v>
      </c>
      <c r="K127" s="210"/>
      <c r="L127" s="215"/>
      <c r="M127" s="216"/>
      <c r="N127" s="217"/>
      <c r="O127" s="217"/>
      <c r="P127" s="218">
        <f>SUM(P128:P147)</f>
        <v>0</v>
      </c>
      <c r="Q127" s="217"/>
      <c r="R127" s="218">
        <f>SUM(R128:R147)</f>
        <v>57.600000000000001</v>
      </c>
      <c r="S127" s="217"/>
      <c r="T127" s="219">
        <f>SUM(T128:T147)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0" t="s">
        <v>80</v>
      </c>
      <c r="AT127" s="221" t="s">
        <v>75</v>
      </c>
      <c r="AU127" s="221" t="s">
        <v>80</v>
      </c>
      <c r="AY127" s="220" t="s">
        <v>170</v>
      </c>
      <c r="BK127" s="222">
        <f>SUM(BK128:BK147)</f>
        <v>0</v>
      </c>
    </row>
    <row r="128" s="2" customFormat="1" ht="33" customHeight="1">
      <c r="A128" s="37"/>
      <c r="B128" s="38"/>
      <c r="C128" s="225" t="s">
        <v>80</v>
      </c>
      <c r="D128" s="225" t="s">
        <v>172</v>
      </c>
      <c r="E128" s="226" t="s">
        <v>651</v>
      </c>
      <c r="F128" s="227" t="s">
        <v>652</v>
      </c>
      <c r="G128" s="228" t="s">
        <v>175</v>
      </c>
      <c r="H128" s="229">
        <v>122.72</v>
      </c>
      <c r="I128" s="230"/>
      <c r="J128" s="231">
        <f>ROUND(I128*H128,2)</f>
        <v>0</v>
      </c>
      <c r="K128" s="227" t="s">
        <v>176</v>
      </c>
      <c r="L128" s="43"/>
      <c r="M128" s="232" t="s">
        <v>1</v>
      </c>
      <c r="N128" s="233" t="s">
        <v>41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125</v>
      </c>
      <c r="AT128" s="236" t="s">
        <v>172</v>
      </c>
      <c r="AU128" s="236" t="s">
        <v>84</v>
      </c>
      <c r="AY128" s="16" t="s">
        <v>170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80</v>
      </c>
      <c r="BK128" s="237">
        <f>ROUND(I128*H128,2)</f>
        <v>0</v>
      </c>
      <c r="BL128" s="16" t="s">
        <v>125</v>
      </c>
      <c r="BM128" s="236" t="s">
        <v>784</v>
      </c>
    </row>
    <row r="129" s="13" customFormat="1">
      <c r="A129" s="13"/>
      <c r="B129" s="238"/>
      <c r="C129" s="239"/>
      <c r="D129" s="240" t="s">
        <v>178</v>
      </c>
      <c r="E129" s="241" t="s">
        <v>1</v>
      </c>
      <c r="F129" s="242" t="s">
        <v>785</v>
      </c>
      <c r="G129" s="239"/>
      <c r="H129" s="243">
        <v>122.72000000000001</v>
      </c>
      <c r="I129" s="244"/>
      <c r="J129" s="239"/>
      <c r="K129" s="239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178</v>
      </c>
      <c r="AU129" s="249" t="s">
        <v>84</v>
      </c>
      <c r="AV129" s="13" t="s">
        <v>84</v>
      </c>
      <c r="AW129" s="13" t="s">
        <v>33</v>
      </c>
      <c r="AX129" s="13" t="s">
        <v>76</v>
      </c>
      <c r="AY129" s="249" t="s">
        <v>170</v>
      </c>
    </row>
    <row r="130" s="2" customFormat="1" ht="24.15" customHeight="1">
      <c r="A130" s="37"/>
      <c r="B130" s="38"/>
      <c r="C130" s="225" t="s">
        <v>84</v>
      </c>
      <c r="D130" s="225" t="s">
        <v>172</v>
      </c>
      <c r="E130" s="226" t="s">
        <v>189</v>
      </c>
      <c r="F130" s="227" t="s">
        <v>190</v>
      </c>
      <c r="G130" s="228" t="s">
        <v>175</v>
      </c>
      <c r="H130" s="229">
        <v>49.088000000000001</v>
      </c>
      <c r="I130" s="230"/>
      <c r="J130" s="231">
        <f>ROUND(I130*H130,2)</f>
        <v>0</v>
      </c>
      <c r="K130" s="227" t="s">
        <v>176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</v>
      </c>
      <c r="T130" s="23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125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786</v>
      </c>
    </row>
    <row r="131" s="13" customFormat="1">
      <c r="A131" s="13"/>
      <c r="B131" s="238"/>
      <c r="C131" s="239"/>
      <c r="D131" s="240" t="s">
        <v>178</v>
      </c>
      <c r="E131" s="239"/>
      <c r="F131" s="242" t="s">
        <v>787</v>
      </c>
      <c r="G131" s="239"/>
      <c r="H131" s="243">
        <v>49.088000000000001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178</v>
      </c>
      <c r="AU131" s="249" t="s">
        <v>84</v>
      </c>
      <c r="AV131" s="13" t="s">
        <v>84</v>
      </c>
      <c r="AW131" s="13" t="s">
        <v>4</v>
      </c>
      <c r="AX131" s="13" t="s">
        <v>80</v>
      </c>
      <c r="AY131" s="249" t="s">
        <v>170</v>
      </c>
    </row>
    <row r="132" s="2" customFormat="1" ht="37.8" customHeight="1">
      <c r="A132" s="37"/>
      <c r="B132" s="38"/>
      <c r="C132" s="225" t="s">
        <v>116</v>
      </c>
      <c r="D132" s="225" t="s">
        <v>172</v>
      </c>
      <c r="E132" s="226" t="s">
        <v>201</v>
      </c>
      <c r="F132" s="227" t="s">
        <v>202</v>
      </c>
      <c r="G132" s="228" t="s">
        <v>175</v>
      </c>
      <c r="H132" s="229">
        <v>169.91999999999999</v>
      </c>
      <c r="I132" s="230"/>
      <c r="J132" s="231">
        <f>ROUND(I132*H132,2)</f>
        <v>0</v>
      </c>
      <c r="K132" s="227" t="s">
        <v>176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125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125</v>
      </c>
      <c r="BM132" s="236" t="s">
        <v>788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789</v>
      </c>
      <c r="G133" s="239"/>
      <c r="H133" s="243">
        <v>169.91999999999999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2" customFormat="1" ht="37.8" customHeight="1">
      <c r="A134" s="37"/>
      <c r="B134" s="38"/>
      <c r="C134" s="225" t="s">
        <v>125</v>
      </c>
      <c r="D134" s="225" t="s">
        <v>172</v>
      </c>
      <c r="E134" s="226" t="s">
        <v>206</v>
      </c>
      <c r="F134" s="227" t="s">
        <v>207</v>
      </c>
      <c r="G134" s="228" t="s">
        <v>175</v>
      </c>
      <c r="H134" s="229">
        <v>37.960000000000001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790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791</v>
      </c>
      <c r="G135" s="239"/>
      <c r="H135" s="243">
        <v>37.960000000000008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80</v>
      </c>
      <c r="AY135" s="249" t="s">
        <v>170</v>
      </c>
    </row>
    <row r="136" s="2" customFormat="1" ht="37.8" customHeight="1">
      <c r="A136" s="37"/>
      <c r="B136" s="38"/>
      <c r="C136" s="225" t="s">
        <v>128</v>
      </c>
      <c r="D136" s="225" t="s">
        <v>172</v>
      </c>
      <c r="E136" s="226" t="s">
        <v>212</v>
      </c>
      <c r="F136" s="227" t="s">
        <v>213</v>
      </c>
      <c r="G136" s="228" t="s">
        <v>175</v>
      </c>
      <c r="H136" s="229">
        <v>189.80000000000001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792</v>
      </c>
    </row>
    <row r="137" s="13" customFormat="1">
      <c r="A137" s="13"/>
      <c r="B137" s="238"/>
      <c r="C137" s="239"/>
      <c r="D137" s="240" t="s">
        <v>178</v>
      </c>
      <c r="E137" s="239"/>
      <c r="F137" s="242" t="s">
        <v>793</v>
      </c>
      <c r="G137" s="239"/>
      <c r="H137" s="243">
        <v>189.80000000000001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4</v>
      </c>
      <c r="AX137" s="13" t="s">
        <v>80</v>
      </c>
      <c r="AY137" s="249" t="s">
        <v>170</v>
      </c>
    </row>
    <row r="138" s="2" customFormat="1" ht="24.15" customHeight="1">
      <c r="A138" s="37"/>
      <c r="B138" s="38"/>
      <c r="C138" s="225" t="s">
        <v>131</v>
      </c>
      <c r="D138" s="225" t="s">
        <v>172</v>
      </c>
      <c r="E138" s="226" t="s">
        <v>217</v>
      </c>
      <c r="F138" s="227" t="s">
        <v>218</v>
      </c>
      <c r="G138" s="228" t="s">
        <v>175</v>
      </c>
      <c r="H138" s="229">
        <v>84.959999999999994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794</v>
      </c>
    </row>
    <row r="139" s="13" customFormat="1">
      <c r="A139" s="13"/>
      <c r="B139" s="238"/>
      <c r="C139" s="239"/>
      <c r="D139" s="240" t="s">
        <v>178</v>
      </c>
      <c r="E139" s="241" t="s">
        <v>1</v>
      </c>
      <c r="F139" s="242" t="s">
        <v>795</v>
      </c>
      <c r="G139" s="239"/>
      <c r="H139" s="243">
        <v>84.959999999999994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84</v>
      </c>
      <c r="AV139" s="13" t="s">
        <v>84</v>
      </c>
      <c r="AW139" s="13" t="s">
        <v>33</v>
      </c>
      <c r="AX139" s="13" t="s">
        <v>76</v>
      </c>
      <c r="AY139" s="249" t="s">
        <v>170</v>
      </c>
    </row>
    <row r="140" s="2" customFormat="1" ht="33" customHeight="1">
      <c r="A140" s="37"/>
      <c r="B140" s="38"/>
      <c r="C140" s="225" t="s">
        <v>200</v>
      </c>
      <c r="D140" s="225" t="s">
        <v>172</v>
      </c>
      <c r="E140" s="226" t="s">
        <v>222</v>
      </c>
      <c r="F140" s="227" t="s">
        <v>223</v>
      </c>
      <c r="G140" s="228" t="s">
        <v>224</v>
      </c>
      <c r="H140" s="229">
        <v>72.123999999999995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796</v>
      </c>
    </row>
    <row r="141" s="13" customFormat="1">
      <c r="A141" s="13"/>
      <c r="B141" s="238"/>
      <c r="C141" s="239"/>
      <c r="D141" s="240" t="s">
        <v>178</v>
      </c>
      <c r="E141" s="239"/>
      <c r="F141" s="242" t="s">
        <v>797</v>
      </c>
      <c r="G141" s="239"/>
      <c r="H141" s="243">
        <v>72.123999999999995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178</v>
      </c>
      <c r="AU141" s="249" t="s">
        <v>84</v>
      </c>
      <c r="AV141" s="13" t="s">
        <v>84</v>
      </c>
      <c r="AW141" s="13" t="s">
        <v>4</v>
      </c>
      <c r="AX141" s="13" t="s">
        <v>80</v>
      </c>
      <c r="AY141" s="249" t="s">
        <v>170</v>
      </c>
    </row>
    <row r="142" s="2" customFormat="1" ht="24.15" customHeight="1">
      <c r="A142" s="37"/>
      <c r="B142" s="38"/>
      <c r="C142" s="225" t="s">
        <v>205</v>
      </c>
      <c r="D142" s="225" t="s">
        <v>172</v>
      </c>
      <c r="E142" s="226" t="s">
        <v>228</v>
      </c>
      <c r="F142" s="227" t="s">
        <v>229</v>
      </c>
      <c r="G142" s="228" t="s">
        <v>175</v>
      </c>
      <c r="H142" s="229">
        <v>84.959999999999994</v>
      </c>
      <c r="I142" s="230"/>
      <c r="J142" s="231">
        <f>ROUND(I142*H142,2)</f>
        <v>0</v>
      </c>
      <c r="K142" s="227" t="s">
        <v>176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125</v>
      </c>
      <c r="AT142" s="236" t="s">
        <v>172</v>
      </c>
      <c r="AU142" s="236" t="s">
        <v>84</v>
      </c>
      <c r="AY142" s="16" t="s">
        <v>170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125</v>
      </c>
      <c r="BM142" s="236" t="s">
        <v>798</v>
      </c>
    </row>
    <row r="143" s="13" customFormat="1">
      <c r="A143" s="13"/>
      <c r="B143" s="238"/>
      <c r="C143" s="239"/>
      <c r="D143" s="240" t="s">
        <v>178</v>
      </c>
      <c r="E143" s="241" t="s">
        <v>1</v>
      </c>
      <c r="F143" s="242" t="s">
        <v>799</v>
      </c>
      <c r="G143" s="239"/>
      <c r="H143" s="243">
        <v>84.960000000000008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178</v>
      </c>
      <c r="AU143" s="249" t="s">
        <v>84</v>
      </c>
      <c r="AV143" s="13" t="s">
        <v>84</v>
      </c>
      <c r="AW143" s="13" t="s">
        <v>33</v>
      </c>
      <c r="AX143" s="13" t="s">
        <v>76</v>
      </c>
      <c r="AY143" s="249" t="s">
        <v>170</v>
      </c>
    </row>
    <row r="144" s="2" customFormat="1" ht="24.15" customHeight="1">
      <c r="A144" s="37"/>
      <c r="B144" s="38"/>
      <c r="C144" s="225" t="s">
        <v>211</v>
      </c>
      <c r="D144" s="225" t="s">
        <v>172</v>
      </c>
      <c r="E144" s="226" t="s">
        <v>235</v>
      </c>
      <c r="F144" s="227" t="s">
        <v>236</v>
      </c>
      <c r="G144" s="228" t="s">
        <v>175</v>
      </c>
      <c r="H144" s="229">
        <v>28.32</v>
      </c>
      <c r="I144" s="230"/>
      <c r="J144" s="231">
        <f>ROUND(I144*H144,2)</f>
        <v>0</v>
      </c>
      <c r="K144" s="227" t="s">
        <v>176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125</v>
      </c>
      <c r="AT144" s="236" t="s">
        <v>172</v>
      </c>
      <c r="AU144" s="236" t="s">
        <v>84</v>
      </c>
      <c r="AY144" s="16" t="s">
        <v>170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125</v>
      </c>
      <c r="BM144" s="236" t="s">
        <v>800</v>
      </c>
    </row>
    <row r="145" s="13" customFormat="1">
      <c r="A145" s="13"/>
      <c r="B145" s="238"/>
      <c r="C145" s="239"/>
      <c r="D145" s="240" t="s">
        <v>178</v>
      </c>
      <c r="E145" s="241" t="s">
        <v>1</v>
      </c>
      <c r="F145" s="242" t="s">
        <v>801</v>
      </c>
      <c r="G145" s="239"/>
      <c r="H145" s="243">
        <v>28.32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84</v>
      </c>
      <c r="AV145" s="13" t="s">
        <v>84</v>
      </c>
      <c r="AW145" s="13" t="s">
        <v>33</v>
      </c>
      <c r="AX145" s="13" t="s">
        <v>76</v>
      </c>
      <c r="AY145" s="249" t="s">
        <v>170</v>
      </c>
    </row>
    <row r="146" s="2" customFormat="1" ht="16.5" customHeight="1">
      <c r="A146" s="37"/>
      <c r="B146" s="38"/>
      <c r="C146" s="250" t="s">
        <v>216</v>
      </c>
      <c r="D146" s="250" t="s">
        <v>239</v>
      </c>
      <c r="E146" s="251" t="s">
        <v>240</v>
      </c>
      <c r="F146" s="252" t="s">
        <v>241</v>
      </c>
      <c r="G146" s="253" t="s">
        <v>224</v>
      </c>
      <c r="H146" s="254">
        <v>57.600000000000001</v>
      </c>
      <c r="I146" s="255"/>
      <c r="J146" s="256">
        <f>ROUND(I146*H146,2)</f>
        <v>0</v>
      </c>
      <c r="K146" s="252" t="s">
        <v>176</v>
      </c>
      <c r="L146" s="257"/>
      <c r="M146" s="258" t="s">
        <v>1</v>
      </c>
      <c r="N146" s="259" t="s">
        <v>41</v>
      </c>
      <c r="O146" s="90"/>
      <c r="P146" s="234">
        <f>O146*H146</f>
        <v>0</v>
      </c>
      <c r="Q146" s="234">
        <v>1</v>
      </c>
      <c r="R146" s="234">
        <f>Q146*H146</f>
        <v>57.600000000000001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205</v>
      </c>
      <c r="AT146" s="236" t="s">
        <v>239</v>
      </c>
      <c r="AU146" s="236" t="s">
        <v>84</v>
      </c>
      <c r="AY146" s="16" t="s">
        <v>170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125</v>
      </c>
      <c r="BM146" s="236" t="s">
        <v>802</v>
      </c>
    </row>
    <row r="147" s="13" customFormat="1">
      <c r="A147" s="13"/>
      <c r="B147" s="238"/>
      <c r="C147" s="239"/>
      <c r="D147" s="240" t="s">
        <v>178</v>
      </c>
      <c r="E147" s="239"/>
      <c r="F147" s="242" t="s">
        <v>803</v>
      </c>
      <c r="G147" s="239"/>
      <c r="H147" s="243">
        <v>57.600000000000001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178</v>
      </c>
      <c r="AU147" s="249" t="s">
        <v>84</v>
      </c>
      <c r="AV147" s="13" t="s">
        <v>84</v>
      </c>
      <c r="AW147" s="13" t="s">
        <v>4</v>
      </c>
      <c r="AX147" s="13" t="s">
        <v>80</v>
      </c>
      <c r="AY147" s="249" t="s">
        <v>170</v>
      </c>
    </row>
    <row r="148" s="12" customFormat="1" ht="22.8" customHeight="1">
      <c r="A148" s="12"/>
      <c r="B148" s="209"/>
      <c r="C148" s="210"/>
      <c r="D148" s="211" t="s">
        <v>75</v>
      </c>
      <c r="E148" s="223" t="s">
        <v>125</v>
      </c>
      <c r="F148" s="223" t="s">
        <v>251</v>
      </c>
      <c r="G148" s="210"/>
      <c r="H148" s="210"/>
      <c r="I148" s="213"/>
      <c r="J148" s="224">
        <f>BK148</f>
        <v>0</v>
      </c>
      <c r="K148" s="210"/>
      <c r="L148" s="215"/>
      <c r="M148" s="216"/>
      <c r="N148" s="217"/>
      <c r="O148" s="217"/>
      <c r="P148" s="218">
        <f>SUM(P149:P150)</f>
        <v>0</v>
      </c>
      <c r="Q148" s="217"/>
      <c r="R148" s="218">
        <f>SUM(R149:R150)</f>
        <v>0</v>
      </c>
      <c r="S148" s="217"/>
      <c r="T148" s="21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80</v>
      </c>
      <c r="AT148" s="221" t="s">
        <v>75</v>
      </c>
      <c r="AU148" s="221" t="s">
        <v>80</v>
      </c>
      <c r="AY148" s="220" t="s">
        <v>170</v>
      </c>
      <c r="BK148" s="222">
        <f>SUM(BK149:BK150)</f>
        <v>0</v>
      </c>
    </row>
    <row r="149" s="2" customFormat="1" ht="24.15" customHeight="1">
      <c r="A149" s="37"/>
      <c r="B149" s="38"/>
      <c r="C149" s="225" t="s">
        <v>221</v>
      </c>
      <c r="D149" s="225" t="s">
        <v>172</v>
      </c>
      <c r="E149" s="226" t="s">
        <v>253</v>
      </c>
      <c r="F149" s="227" t="s">
        <v>254</v>
      </c>
      <c r="G149" s="228" t="s">
        <v>175</v>
      </c>
      <c r="H149" s="229">
        <v>9.4399999999999995</v>
      </c>
      <c r="I149" s="230"/>
      <c r="J149" s="231">
        <f>ROUND(I149*H149,2)</f>
        <v>0</v>
      </c>
      <c r="K149" s="227" t="s">
        <v>176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125</v>
      </c>
      <c r="AT149" s="236" t="s">
        <v>172</v>
      </c>
      <c r="AU149" s="236" t="s">
        <v>84</v>
      </c>
      <c r="AY149" s="16" t="s">
        <v>170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125</v>
      </c>
      <c r="BM149" s="236" t="s">
        <v>804</v>
      </c>
    </row>
    <row r="150" s="13" customFormat="1">
      <c r="A150" s="13"/>
      <c r="B150" s="238"/>
      <c r="C150" s="239"/>
      <c r="D150" s="240" t="s">
        <v>178</v>
      </c>
      <c r="E150" s="241" t="s">
        <v>1</v>
      </c>
      <c r="F150" s="242" t="s">
        <v>805</v>
      </c>
      <c r="G150" s="239"/>
      <c r="H150" s="243">
        <v>9.4400000000000013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33</v>
      </c>
      <c r="AX150" s="13" t="s">
        <v>76</v>
      </c>
      <c r="AY150" s="249" t="s">
        <v>170</v>
      </c>
    </row>
    <row r="151" s="12" customFormat="1" ht="22.8" customHeight="1">
      <c r="A151" s="12"/>
      <c r="B151" s="209"/>
      <c r="C151" s="210"/>
      <c r="D151" s="211" t="s">
        <v>75</v>
      </c>
      <c r="E151" s="223" t="s">
        <v>205</v>
      </c>
      <c r="F151" s="223" t="s">
        <v>276</v>
      </c>
      <c r="G151" s="210"/>
      <c r="H151" s="210"/>
      <c r="I151" s="213"/>
      <c r="J151" s="224">
        <f>BK151</f>
        <v>0</v>
      </c>
      <c r="K151" s="210"/>
      <c r="L151" s="215"/>
      <c r="M151" s="216"/>
      <c r="N151" s="217"/>
      <c r="O151" s="217"/>
      <c r="P151" s="218">
        <f>SUM(P152:P160)</f>
        <v>0</v>
      </c>
      <c r="Q151" s="217"/>
      <c r="R151" s="218">
        <f>SUM(R152:R160)</f>
        <v>0.148172</v>
      </c>
      <c r="S151" s="217"/>
      <c r="T151" s="219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0" t="s">
        <v>80</v>
      </c>
      <c r="AT151" s="221" t="s">
        <v>75</v>
      </c>
      <c r="AU151" s="221" t="s">
        <v>80</v>
      </c>
      <c r="AY151" s="220" t="s">
        <v>170</v>
      </c>
      <c r="BK151" s="222">
        <f>SUM(BK152:BK160)</f>
        <v>0</v>
      </c>
    </row>
    <row r="152" s="2" customFormat="1" ht="24.15" customHeight="1">
      <c r="A152" s="37"/>
      <c r="B152" s="38"/>
      <c r="C152" s="225" t="s">
        <v>227</v>
      </c>
      <c r="D152" s="225" t="s">
        <v>172</v>
      </c>
      <c r="E152" s="226" t="s">
        <v>806</v>
      </c>
      <c r="F152" s="227" t="s">
        <v>807</v>
      </c>
      <c r="G152" s="228" t="s">
        <v>279</v>
      </c>
      <c r="H152" s="229">
        <v>240</v>
      </c>
      <c r="I152" s="230"/>
      <c r="J152" s="231">
        <f>ROUND(I152*H152,2)</f>
        <v>0</v>
      </c>
      <c r="K152" s="227" t="s">
        <v>176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125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125</v>
      </c>
      <c r="BM152" s="236" t="s">
        <v>808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809</v>
      </c>
      <c r="G153" s="239"/>
      <c r="H153" s="243">
        <v>240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2" customFormat="1" ht="21.75" customHeight="1">
      <c r="A154" s="37"/>
      <c r="B154" s="38"/>
      <c r="C154" s="250" t="s">
        <v>234</v>
      </c>
      <c r="D154" s="250" t="s">
        <v>239</v>
      </c>
      <c r="E154" s="251" t="s">
        <v>810</v>
      </c>
      <c r="F154" s="252" t="s">
        <v>811</v>
      </c>
      <c r="G154" s="253" t="s">
        <v>279</v>
      </c>
      <c r="H154" s="254">
        <v>243.59999999999999</v>
      </c>
      <c r="I154" s="255"/>
      <c r="J154" s="256">
        <f>ROUND(I154*H154,2)</f>
        <v>0</v>
      </c>
      <c r="K154" s="252" t="s">
        <v>176</v>
      </c>
      <c r="L154" s="257"/>
      <c r="M154" s="258" t="s">
        <v>1</v>
      </c>
      <c r="N154" s="259" t="s">
        <v>41</v>
      </c>
      <c r="O154" s="90"/>
      <c r="P154" s="234">
        <f>O154*H154</f>
        <v>0</v>
      </c>
      <c r="Q154" s="234">
        <v>0.00027</v>
      </c>
      <c r="R154" s="234">
        <f>Q154*H154</f>
        <v>0.065771999999999997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205</v>
      </c>
      <c r="AT154" s="236" t="s">
        <v>239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125</v>
      </c>
      <c r="BM154" s="236" t="s">
        <v>812</v>
      </c>
    </row>
    <row r="155" s="13" customFormat="1">
      <c r="A155" s="13"/>
      <c r="B155" s="238"/>
      <c r="C155" s="239"/>
      <c r="D155" s="240" t="s">
        <v>178</v>
      </c>
      <c r="E155" s="239"/>
      <c r="F155" s="242" t="s">
        <v>813</v>
      </c>
      <c r="G155" s="239"/>
      <c r="H155" s="243">
        <v>243.59999999999999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4</v>
      </c>
      <c r="AX155" s="13" t="s">
        <v>80</v>
      </c>
      <c r="AY155" s="249" t="s">
        <v>170</v>
      </c>
    </row>
    <row r="156" s="2" customFormat="1" ht="16.5" customHeight="1">
      <c r="A156" s="37"/>
      <c r="B156" s="38"/>
      <c r="C156" s="225" t="s">
        <v>238</v>
      </c>
      <c r="D156" s="225" t="s">
        <v>172</v>
      </c>
      <c r="E156" s="226" t="s">
        <v>814</v>
      </c>
      <c r="F156" s="227" t="s">
        <v>815</v>
      </c>
      <c r="G156" s="228" t="s">
        <v>542</v>
      </c>
      <c r="H156" s="229">
        <v>2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0.01</v>
      </c>
      <c r="R156" s="234">
        <f>Q156*H156</f>
        <v>0.02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125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125</v>
      </c>
      <c r="BM156" s="236" t="s">
        <v>816</v>
      </c>
    </row>
    <row r="157" s="2" customFormat="1" ht="16.5" customHeight="1">
      <c r="A157" s="37"/>
      <c r="B157" s="38"/>
      <c r="C157" s="225" t="s">
        <v>8</v>
      </c>
      <c r="D157" s="225" t="s">
        <v>172</v>
      </c>
      <c r="E157" s="226" t="s">
        <v>604</v>
      </c>
      <c r="F157" s="227" t="s">
        <v>605</v>
      </c>
      <c r="G157" s="228" t="s">
        <v>279</v>
      </c>
      <c r="H157" s="229">
        <v>240</v>
      </c>
      <c r="I157" s="230"/>
      <c r="J157" s="231">
        <f>ROUND(I157*H157,2)</f>
        <v>0</v>
      </c>
      <c r="K157" s="227" t="s">
        <v>176</v>
      </c>
      <c r="L157" s="43"/>
      <c r="M157" s="232" t="s">
        <v>1</v>
      </c>
      <c r="N157" s="233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125</v>
      </c>
      <c r="AT157" s="236" t="s">
        <v>172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125</v>
      </c>
      <c r="BM157" s="236" t="s">
        <v>817</v>
      </c>
    </row>
    <row r="158" s="2" customFormat="1" ht="16.5" customHeight="1">
      <c r="A158" s="37"/>
      <c r="B158" s="38"/>
      <c r="C158" s="225" t="s">
        <v>252</v>
      </c>
      <c r="D158" s="225" t="s">
        <v>172</v>
      </c>
      <c r="E158" s="226" t="s">
        <v>638</v>
      </c>
      <c r="F158" s="227" t="s">
        <v>639</v>
      </c>
      <c r="G158" s="228" t="s">
        <v>279</v>
      </c>
      <c r="H158" s="229">
        <v>240</v>
      </c>
      <c r="I158" s="230"/>
      <c r="J158" s="231">
        <f>ROUND(I158*H158,2)</f>
        <v>0</v>
      </c>
      <c r="K158" s="227" t="s">
        <v>176</v>
      </c>
      <c r="L158" s="43"/>
      <c r="M158" s="232" t="s">
        <v>1</v>
      </c>
      <c r="N158" s="233" t="s">
        <v>41</v>
      </c>
      <c r="O158" s="90"/>
      <c r="P158" s="234">
        <f>O158*H158</f>
        <v>0</v>
      </c>
      <c r="Q158" s="234">
        <v>0.00019000000000000001</v>
      </c>
      <c r="R158" s="234">
        <f>Q158*H158</f>
        <v>0.045600000000000002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125</v>
      </c>
      <c r="AT158" s="236" t="s">
        <v>172</v>
      </c>
      <c r="AU158" s="236" t="s">
        <v>84</v>
      </c>
      <c r="AY158" s="16" t="s">
        <v>170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125</v>
      </c>
      <c r="BM158" s="236" t="s">
        <v>818</v>
      </c>
    </row>
    <row r="159" s="2" customFormat="1" ht="21.75" customHeight="1">
      <c r="A159" s="37"/>
      <c r="B159" s="38"/>
      <c r="C159" s="225" t="s">
        <v>257</v>
      </c>
      <c r="D159" s="225" t="s">
        <v>172</v>
      </c>
      <c r="E159" s="226" t="s">
        <v>819</v>
      </c>
      <c r="F159" s="227" t="s">
        <v>820</v>
      </c>
      <c r="G159" s="228" t="s">
        <v>279</v>
      </c>
      <c r="H159" s="229">
        <v>240</v>
      </c>
      <c r="I159" s="230"/>
      <c r="J159" s="231">
        <f>ROUND(I159*H159,2)</f>
        <v>0</v>
      </c>
      <c r="K159" s="227" t="s">
        <v>176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6.9999999999999994E-05</v>
      </c>
      <c r="R159" s="234">
        <f>Q159*H159</f>
        <v>0.016799999999999999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125</v>
      </c>
      <c r="AT159" s="236" t="s">
        <v>172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125</v>
      </c>
      <c r="BM159" s="236" t="s">
        <v>821</v>
      </c>
    </row>
    <row r="160" s="2" customFormat="1" ht="16.5" customHeight="1">
      <c r="A160" s="37"/>
      <c r="B160" s="38"/>
      <c r="C160" s="250" t="s">
        <v>262</v>
      </c>
      <c r="D160" s="250" t="s">
        <v>239</v>
      </c>
      <c r="E160" s="251" t="s">
        <v>641</v>
      </c>
      <c r="F160" s="252" t="s">
        <v>642</v>
      </c>
      <c r="G160" s="253" t="s">
        <v>542</v>
      </c>
      <c r="H160" s="254">
        <v>1</v>
      </c>
      <c r="I160" s="255"/>
      <c r="J160" s="256">
        <f>ROUND(I160*H160,2)</f>
        <v>0</v>
      </c>
      <c r="K160" s="252" t="s">
        <v>1</v>
      </c>
      <c r="L160" s="257"/>
      <c r="M160" s="258" t="s">
        <v>1</v>
      </c>
      <c r="N160" s="259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205</v>
      </c>
      <c r="AT160" s="236" t="s">
        <v>239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125</v>
      </c>
      <c r="BM160" s="236" t="s">
        <v>822</v>
      </c>
    </row>
    <row r="161" s="12" customFormat="1" ht="22.8" customHeight="1">
      <c r="A161" s="12"/>
      <c r="B161" s="209"/>
      <c r="C161" s="210"/>
      <c r="D161" s="211" t="s">
        <v>75</v>
      </c>
      <c r="E161" s="223" t="s">
        <v>513</v>
      </c>
      <c r="F161" s="223" t="s">
        <v>514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P162</f>
        <v>0</v>
      </c>
      <c r="Q161" s="217"/>
      <c r="R161" s="218">
        <f>R162</f>
        <v>0</v>
      </c>
      <c r="S161" s="217"/>
      <c r="T161" s="219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80</v>
      </c>
      <c r="AT161" s="221" t="s">
        <v>75</v>
      </c>
      <c r="AU161" s="221" t="s">
        <v>80</v>
      </c>
      <c r="AY161" s="220" t="s">
        <v>170</v>
      </c>
      <c r="BK161" s="222">
        <f>BK162</f>
        <v>0</v>
      </c>
    </row>
    <row r="162" s="2" customFormat="1" ht="24.15" customHeight="1">
      <c r="A162" s="37"/>
      <c r="B162" s="38"/>
      <c r="C162" s="225" t="s">
        <v>266</v>
      </c>
      <c r="D162" s="225" t="s">
        <v>172</v>
      </c>
      <c r="E162" s="226" t="s">
        <v>516</v>
      </c>
      <c r="F162" s="227" t="s">
        <v>517</v>
      </c>
      <c r="G162" s="228" t="s">
        <v>224</v>
      </c>
      <c r="H162" s="229">
        <v>0.14799999999999999</v>
      </c>
      <c r="I162" s="230"/>
      <c r="J162" s="231">
        <f>ROUND(I162*H162,2)</f>
        <v>0</v>
      </c>
      <c r="K162" s="227" t="s">
        <v>176</v>
      </c>
      <c r="L162" s="43"/>
      <c r="M162" s="264" t="s">
        <v>1</v>
      </c>
      <c r="N162" s="265" t="s">
        <v>41</v>
      </c>
      <c r="O162" s="266"/>
      <c r="P162" s="267">
        <f>O162*H162</f>
        <v>0</v>
      </c>
      <c r="Q162" s="267">
        <v>0</v>
      </c>
      <c r="R162" s="267">
        <f>Q162*H162</f>
        <v>0</v>
      </c>
      <c r="S162" s="267">
        <v>0</v>
      </c>
      <c r="T162" s="26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125</v>
      </c>
      <c r="AT162" s="236" t="s">
        <v>172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125</v>
      </c>
      <c r="BM162" s="236" t="s">
        <v>823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66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DnLnv1s3aU0xt9xWNFyXsvCf78/MsH7iUWrrazq8UUDf7ppaQueX7Dz2t54yjya5ShmQkk2TcHBJypqZppc/0A==" hashValue="qE/IzTcgJ7BRL5qhgZwt0a4EGqcd0J/j4iLrNZIN3OVdJ4lEOIIUmR54Iqg2H/SPr+ptzw49Hx70kooSSheRqg==" algorithmName="SHA-512" password="CC35"/>
  <autoFilter ref="C124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136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824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ROUND(J129,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ROUND((SUM(BE129:BE179)),  2)</f>
        <v>0</v>
      </c>
      <c r="G35" s="37"/>
      <c r="H35" s="37"/>
      <c r="I35" s="163">
        <v>0.20999999999999999</v>
      </c>
      <c r="J35" s="162">
        <f>ROUND(((SUM(BE129:BE179))*I35),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ROUND((SUM(BF129:BF179)),  2)</f>
        <v>0</v>
      </c>
      <c r="G36" s="37"/>
      <c r="H36" s="37"/>
      <c r="I36" s="163">
        <v>0.14999999999999999</v>
      </c>
      <c r="J36" s="162">
        <f>ROUND(((SUM(BF129:BF179))*I36),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ROUND((SUM(BG129:BG179)),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ROUND((SUM(BH129:BH179)),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ROUND((SUM(BI129:BI179)),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136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1.5 - přípojka plynu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J130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J131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147</v>
      </c>
      <c r="E101" s="195"/>
      <c r="F101" s="195"/>
      <c r="G101" s="195"/>
      <c r="H101" s="195"/>
      <c r="I101" s="195"/>
      <c r="J101" s="196">
        <f>J155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149</v>
      </c>
      <c r="E102" s="195"/>
      <c r="F102" s="195"/>
      <c r="G102" s="195"/>
      <c r="H102" s="195"/>
      <c r="I102" s="195"/>
      <c r="J102" s="196">
        <f>J158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150</v>
      </c>
      <c r="E103" s="195"/>
      <c r="F103" s="195"/>
      <c r="G103" s="195"/>
      <c r="H103" s="195"/>
      <c r="I103" s="195"/>
      <c r="J103" s="196">
        <f>J164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151</v>
      </c>
      <c r="E104" s="190"/>
      <c r="F104" s="190"/>
      <c r="G104" s="190"/>
      <c r="H104" s="190"/>
      <c r="I104" s="190"/>
      <c r="J104" s="191">
        <f>J167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825</v>
      </c>
      <c r="E105" s="195"/>
      <c r="F105" s="195"/>
      <c r="G105" s="195"/>
      <c r="H105" s="195"/>
      <c r="I105" s="195"/>
      <c r="J105" s="196">
        <f>J168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7"/>
      <c r="C106" s="188"/>
      <c r="D106" s="189" t="s">
        <v>826</v>
      </c>
      <c r="E106" s="190"/>
      <c r="F106" s="190"/>
      <c r="G106" s="190"/>
      <c r="H106" s="190"/>
      <c r="I106" s="190"/>
      <c r="J106" s="191">
        <f>J170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3"/>
      <c r="C107" s="132"/>
      <c r="D107" s="194" t="s">
        <v>827</v>
      </c>
      <c r="E107" s="195"/>
      <c r="F107" s="195"/>
      <c r="G107" s="195"/>
      <c r="H107" s="195"/>
      <c r="I107" s="195"/>
      <c r="J107" s="196">
        <f>J171</f>
        <v>0</v>
      </c>
      <c r="K107" s="132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155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82" t="str">
        <f>E7</f>
        <v>hazlov - obnovení a nové využití areálu zámku - etapa 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" customFormat="1" ht="12" customHeight="1">
      <c r="B118" s="20"/>
      <c r="C118" s="31" t="s">
        <v>135</v>
      </c>
      <c r="D118" s="21"/>
      <c r="E118" s="21"/>
      <c r="F118" s="21"/>
      <c r="G118" s="21"/>
      <c r="H118" s="21"/>
      <c r="I118" s="21"/>
      <c r="J118" s="21"/>
      <c r="K118" s="21"/>
      <c r="L118" s="19"/>
    </row>
    <row r="119" s="2" customFormat="1" ht="16.5" customHeight="1">
      <c r="A119" s="37"/>
      <c r="B119" s="38"/>
      <c r="C119" s="39"/>
      <c r="D119" s="39"/>
      <c r="E119" s="182" t="s">
        <v>136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137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E11</f>
        <v>1.5 - přípojka plynu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F14</f>
        <v xml:space="preserve"> </v>
      </c>
      <c r="G123" s="39"/>
      <c r="H123" s="39"/>
      <c r="I123" s="31" t="s">
        <v>22</v>
      </c>
      <c r="J123" s="78" t="str">
        <f>IF(J14="","",J14)</f>
        <v>16. 4. 2023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E17</f>
        <v xml:space="preserve"> </v>
      </c>
      <c r="G125" s="39"/>
      <c r="H125" s="39"/>
      <c r="I125" s="31" t="s">
        <v>29</v>
      </c>
      <c r="J125" s="35" t="str">
        <f>E23</f>
        <v>Atelier Stöeckl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27</v>
      </c>
      <c r="D126" s="39"/>
      <c r="E126" s="39"/>
      <c r="F126" s="26" t="str">
        <f>IF(E20="","",E20)</f>
        <v>Vyplň údaj</v>
      </c>
      <c r="G126" s="39"/>
      <c r="H126" s="39"/>
      <c r="I126" s="31" t="s">
        <v>31</v>
      </c>
      <c r="J126" s="35" t="str">
        <f>E26</f>
        <v>Zdeněk Pospíšil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98"/>
      <c r="B128" s="199"/>
      <c r="C128" s="200" t="s">
        <v>156</v>
      </c>
      <c r="D128" s="201" t="s">
        <v>61</v>
      </c>
      <c r="E128" s="201" t="s">
        <v>57</v>
      </c>
      <c r="F128" s="201" t="s">
        <v>58</v>
      </c>
      <c r="G128" s="201" t="s">
        <v>157</v>
      </c>
      <c r="H128" s="201" t="s">
        <v>158</v>
      </c>
      <c r="I128" s="201" t="s">
        <v>159</v>
      </c>
      <c r="J128" s="201" t="s">
        <v>141</v>
      </c>
      <c r="K128" s="202" t="s">
        <v>160</v>
      </c>
      <c r="L128" s="203"/>
      <c r="M128" s="99" t="s">
        <v>1</v>
      </c>
      <c r="N128" s="100" t="s">
        <v>40</v>
      </c>
      <c r="O128" s="100" t="s">
        <v>161</v>
      </c>
      <c r="P128" s="100" t="s">
        <v>162</v>
      </c>
      <c r="Q128" s="100" t="s">
        <v>163</v>
      </c>
      <c r="R128" s="100" t="s">
        <v>164</v>
      </c>
      <c r="S128" s="100" t="s">
        <v>165</v>
      </c>
      <c r="T128" s="101" t="s">
        <v>166</v>
      </c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</row>
    <row r="129" s="2" customFormat="1" ht="22.8" customHeight="1">
      <c r="A129" s="37"/>
      <c r="B129" s="38"/>
      <c r="C129" s="106" t="s">
        <v>167</v>
      </c>
      <c r="D129" s="39"/>
      <c r="E129" s="39"/>
      <c r="F129" s="39"/>
      <c r="G129" s="39"/>
      <c r="H129" s="39"/>
      <c r="I129" s="39"/>
      <c r="J129" s="204">
        <f>BK129</f>
        <v>0</v>
      </c>
      <c r="K129" s="39"/>
      <c r="L129" s="43"/>
      <c r="M129" s="102"/>
      <c r="N129" s="205"/>
      <c r="O129" s="103"/>
      <c r="P129" s="206">
        <f>P130+P167+P170</f>
        <v>0</v>
      </c>
      <c r="Q129" s="103"/>
      <c r="R129" s="206">
        <f>R130+R167+R170</f>
        <v>6.112584</v>
      </c>
      <c r="S129" s="103"/>
      <c r="T129" s="207">
        <f>T130+T167+T170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75</v>
      </c>
      <c r="AU129" s="16" t="s">
        <v>143</v>
      </c>
      <c r="BK129" s="208">
        <f>BK130+BK167+BK170</f>
        <v>0</v>
      </c>
    </row>
    <row r="130" s="12" customFormat="1" ht="25.92" customHeight="1">
      <c r="A130" s="12"/>
      <c r="B130" s="209"/>
      <c r="C130" s="210"/>
      <c r="D130" s="211" t="s">
        <v>75</v>
      </c>
      <c r="E130" s="212" t="s">
        <v>168</v>
      </c>
      <c r="F130" s="212" t="s">
        <v>169</v>
      </c>
      <c r="G130" s="210"/>
      <c r="H130" s="210"/>
      <c r="I130" s="213"/>
      <c r="J130" s="214">
        <f>BK130</f>
        <v>0</v>
      </c>
      <c r="K130" s="210"/>
      <c r="L130" s="215"/>
      <c r="M130" s="216"/>
      <c r="N130" s="217"/>
      <c r="O130" s="217"/>
      <c r="P130" s="218">
        <f>P131+P155+P158+P164</f>
        <v>0</v>
      </c>
      <c r="Q130" s="217"/>
      <c r="R130" s="218">
        <f>R131+R155+R158+R164</f>
        <v>6.1056800000000004</v>
      </c>
      <c r="S130" s="217"/>
      <c r="T130" s="219">
        <f>T131+T155+T158+T164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80</v>
      </c>
      <c r="AT130" s="221" t="s">
        <v>75</v>
      </c>
      <c r="AU130" s="221" t="s">
        <v>76</v>
      </c>
      <c r="AY130" s="220" t="s">
        <v>170</v>
      </c>
      <c r="BK130" s="222">
        <f>BK131+BK155+BK158+BK164</f>
        <v>0</v>
      </c>
    </row>
    <row r="131" s="12" customFormat="1" ht="22.8" customHeight="1">
      <c r="A131" s="12"/>
      <c r="B131" s="209"/>
      <c r="C131" s="210"/>
      <c r="D131" s="211" t="s">
        <v>75</v>
      </c>
      <c r="E131" s="223" t="s">
        <v>80</v>
      </c>
      <c r="F131" s="223" t="s">
        <v>171</v>
      </c>
      <c r="G131" s="210"/>
      <c r="H131" s="210"/>
      <c r="I131" s="213"/>
      <c r="J131" s="224">
        <f>BK131</f>
        <v>0</v>
      </c>
      <c r="K131" s="210"/>
      <c r="L131" s="215"/>
      <c r="M131" s="216"/>
      <c r="N131" s="217"/>
      <c r="O131" s="217"/>
      <c r="P131" s="218">
        <f>SUM(P132:P154)</f>
        <v>0</v>
      </c>
      <c r="Q131" s="217"/>
      <c r="R131" s="218">
        <f>SUM(R132:R154)</f>
        <v>6.0800000000000001</v>
      </c>
      <c r="S131" s="217"/>
      <c r="T131" s="219">
        <f>SUM(T132:T154)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0" t="s">
        <v>80</v>
      </c>
      <c r="AT131" s="221" t="s">
        <v>75</v>
      </c>
      <c r="AU131" s="221" t="s">
        <v>80</v>
      </c>
      <c r="AY131" s="220" t="s">
        <v>170</v>
      </c>
      <c r="BK131" s="222">
        <f>SUM(BK132:BK154)</f>
        <v>0</v>
      </c>
    </row>
    <row r="132" s="2" customFormat="1" ht="33" customHeight="1">
      <c r="A132" s="37"/>
      <c r="B132" s="38"/>
      <c r="C132" s="225" t="s">
        <v>80</v>
      </c>
      <c r="D132" s="225" t="s">
        <v>172</v>
      </c>
      <c r="E132" s="226" t="s">
        <v>651</v>
      </c>
      <c r="F132" s="227" t="s">
        <v>652</v>
      </c>
      <c r="G132" s="228" t="s">
        <v>175</v>
      </c>
      <c r="H132" s="229">
        <v>9.1199999999999992</v>
      </c>
      <c r="I132" s="230"/>
      <c r="J132" s="231">
        <f>ROUND(I132*H132,2)</f>
        <v>0</v>
      </c>
      <c r="K132" s="227" t="s">
        <v>176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125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125</v>
      </c>
      <c r="BM132" s="236" t="s">
        <v>828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829</v>
      </c>
      <c r="G133" s="239"/>
      <c r="H133" s="243">
        <v>9.120000000000001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2" customFormat="1" ht="24.15" customHeight="1">
      <c r="A134" s="37"/>
      <c r="B134" s="38"/>
      <c r="C134" s="225" t="s">
        <v>84</v>
      </c>
      <c r="D134" s="225" t="s">
        <v>172</v>
      </c>
      <c r="E134" s="226" t="s">
        <v>185</v>
      </c>
      <c r="F134" s="227" t="s">
        <v>186</v>
      </c>
      <c r="G134" s="228" t="s">
        <v>175</v>
      </c>
      <c r="H134" s="229">
        <v>3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830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831</v>
      </c>
      <c r="G135" s="239"/>
      <c r="H135" s="243">
        <v>3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2" customFormat="1" ht="24.15" customHeight="1">
      <c r="A136" s="37"/>
      <c r="B136" s="38"/>
      <c r="C136" s="225" t="s">
        <v>116</v>
      </c>
      <c r="D136" s="225" t="s">
        <v>172</v>
      </c>
      <c r="E136" s="226" t="s">
        <v>189</v>
      </c>
      <c r="F136" s="227" t="s">
        <v>190</v>
      </c>
      <c r="G136" s="228" t="s">
        <v>175</v>
      </c>
      <c r="H136" s="229">
        <v>2.3999999999999999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832</v>
      </c>
    </row>
    <row r="137" s="13" customFormat="1">
      <c r="A137" s="13"/>
      <c r="B137" s="238"/>
      <c r="C137" s="239"/>
      <c r="D137" s="240" t="s">
        <v>178</v>
      </c>
      <c r="E137" s="241" t="s">
        <v>1</v>
      </c>
      <c r="F137" s="242" t="s">
        <v>833</v>
      </c>
      <c r="G137" s="239"/>
      <c r="H137" s="243">
        <v>2.3999999999999999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33</v>
      </c>
      <c r="AX137" s="13" t="s">
        <v>76</v>
      </c>
      <c r="AY137" s="249" t="s">
        <v>170</v>
      </c>
    </row>
    <row r="138" s="2" customFormat="1" ht="37.8" customHeight="1">
      <c r="A138" s="37"/>
      <c r="B138" s="38"/>
      <c r="C138" s="225" t="s">
        <v>125</v>
      </c>
      <c r="D138" s="225" t="s">
        <v>172</v>
      </c>
      <c r="E138" s="226" t="s">
        <v>201</v>
      </c>
      <c r="F138" s="227" t="s">
        <v>202</v>
      </c>
      <c r="G138" s="228" t="s">
        <v>175</v>
      </c>
      <c r="H138" s="229">
        <v>16.640000000000001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834</v>
      </c>
    </row>
    <row r="139" s="13" customFormat="1">
      <c r="A139" s="13"/>
      <c r="B139" s="238"/>
      <c r="C139" s="239"/>
      <c r="D139" s="240" t="s">
        <v>178</v>
      </c>
      <c r="E139" s="241" t="s">
        <v>1</v>
      </c>
      <c r="F139" s="242" t="s">
        <v>835</v>
      </c>
      <c r="G139" s="239"/>
      <c r="H139" s="243">
        <v>16.640000000000001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84</v>
      </c>
      <c r="AV139" s="13" t="s">
        <v>84</v>
      </c>
      <c r="AW139" s="13" t="s">
        <v>33</v>
      </c>
      <c r="AX139" s="13" t="s">
        <v>76</v>
      </c>
      <c r="AY139" s="249" t="s">
        <v>170</v>
      </c>
    </row>
    <row r="140" s="2" customFormat="1" ht="37.8" customHeight="1">
      <c r="A140" s="37"/>
      <c r="B140" s="38"/>
      <c r="C140" s="225" t="s">
        <v>128</v>
      </c>
      <c r="D140" s="225" t="s">
        <v>172</v>
      </c>
      <c r="E140" s="226" t="s">
        <v>836</v>
      </c>
      <c r="F140" s="227" t="s">
        <v>837</v>
      </c>
      <c r="G140" s="228" t="s">
        <v>175</v>
      </c>
      <c r="H140" s="229">
        <v>4.5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</v>
      </c>
      <c r="R140" s="234">
        <f>Q140*H140</f>
        <v>0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838</v>
      </c>
    </row>
    <row r="141" s="2" customFormat="1" ht="37.8" customHeight="1">
      <c r="A141" s="37"/>
      <c r="B141" s="38"/>
      <c r="C141" s="225" t="s">
        <v>131</v>
      </c>
      <c r="D141" s="225" t="s">
        <v>172</v>
      </c>
      <c r="E141" s="226" t="s">
        <v>206</v>
      </c>
      <c r="F141" s="227" t="s">
        <v>207</v>
      </c>
      <c r="G141" s="228" t="s">
        <v>175</v>
      </c>
      <c r="H141" s="229">
        <v>3.7999999999999998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839</v>
      </c>
    </row>
    <row r="142" s="13" customFormat="1">
      <c r="A142" s="13"/>
      <c r="B142" s="238"/>
      <c r="C142" s="239"/>
      <c r="D142" s="240" t="s">
        <v>178</v>
      </c>
      <c r="E142" s="241" t="s">
        <v>1</v>
      </c>
      <c r="F142" s="242" t="s">
        <v>840</v>
      </c>
      <c r="G142" s="239"/>
      <c r="H142" s="243">
        <v>3.7999999999999989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178</v>
      </c>
      <c r="AU142" s="249" t="s">
        <v>84</v>
      </c>
      <c r="AV142" s="13" t="s">
        <v>84</v>
      </c>
      <c r="AW142" s="13" t="s">
        <v>33</v>
      </c>
      <c r="AX142" s="13" t="s">
        <v>76</v>
      </c>
      <c r="AY142" s="249" t="s">
        <v>170</v>
      </c>
    </row>
    <row r="143" s="2" customFormat="1" ht="37.8" customHeight="1">
      <c r="A143" s="37"/>
      <c r="B143" s="38"/>
      <c r="C143" s="225" t="s">
        <v>200</v>
      </c>
      <c r="D143" s="225" t="s">
        <v>172</v>
      </c>
      <c r="E143" s="226" t="s">
        <v>212</v>
      </c>
      <c r="F143" s="227" t="s">
        <v>213</v>
      </c>
      <c r="G143" s="228" t="s">
        <v>175</v>
      </c>
      <c r="H143" s="229">
        <v>19</v>
      </c>
      <c r="I143" s="230"/>
      <c r="J143" s="231">
        <f>ROUND(I143*H143,2)</f>
        <v>0</v>
      </c>
      <c r="K143" s="227" t="s">
        <v>176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125</v>
      </c>
      <c r="AT143" s="236" t="s">
        <v>172</v>
      </c>
      <c r="AU143" s="236" t="s">
        <v>84</v>
      </c>
      <c r="AY143" s="16" t="s">
        <v>170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125</v>
      </c>
      <c r="BM143" s="236" t="s">
        <v>841</v>
      </c>
    </row>
    <row r="144" s="13" customFormat="1">
      <c r="A144" s="13"/>
      <c r="B144" s="238"/>
      <c r="C144" s="239"/>
      <c r="D144" s="240" t="s">
        <v>178</v>
      </c>
      <c r="E144" s="239"/>
      <c r="F144" s="242" t="s">
        <v>842</v>
      </c>
      <c r="G144" s="239"/>
      <c r="H144" s="243">
        <v>19</v>
      </c>
      <c r="I144" s="244"/>
      <c r="J144" s="239"/>
      <c r="K144" s="239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178</v>
      </c>
      <c r="AU144" s="249" t="s">
        <v>84</v>
      </c>
      <c r="AV144" s="13" t="s">
        <v>84</v>
      </c>
      <c r="AW144" s="13" t="s">
        <v>4</v>
      </c>
      <c r="AX144" s="13" t="s">
        <v>80</v>
      </c>
      <c r="AY144" s="249" t="s">
        <v>170</v>
      </c>
    </row>
    <row r="145" s="2" customFormat="1" ht="24.15" customHeight="1">
      <c r="A145" s="37"/>
      <c r="B145" s="38"/>
      <c r="C145" s="225" t="s">
        <v>205</v>
      </c>
      <c r="D145" s="225" t="s">
        <v>172</v>
      </c>
      <c r="E145" s="226" t="s">
        <v>217</v>
      </c>
      <c r="F145" s="227" t="s">
        <v>218</v>
      </c>
      <c r="G145" s="228" t="s">
        <v>175</v>
      </c>
      <c r="H145" s="229">
        <v>8.3200000000000003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843</v>
      </c>
    </row>
    <row r="146" s="13" customFormat="1">
      <c r="A146" s="13"/>
      <c r="B146" s="238"/>
      <c r="C146" s="239"/>
      <c r="D146" s="240" t="s">
        <v>178</v>
      </c>
      <c r="E146" s="241" t="s">
        <v>1</v>
      </c>
      <c r="F146" s="242" t="s">
        <v>844</v>
      </c>
      <c r="G146" s="239"/>
      <c r="H146" s="243">
        <v>8.3200000000000003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33</v>
      </c>
      <c r="AX146" s="13" t="s">
        <v>76</v>
      </c>
      <c r="AY146" s="249" t="s">
        <v>170</v>
      </c>
    </row>
    <row r="147" s="2" customFormat="1" ht="33" customHeight="1">
      <c r="A147" s="37"/>
      <c r="B147" s="38"/>
      <c r="C147" s="225" t="s">
        <v>211</v>
      </c>
      <c r="D147" s="225" t="s">
        <v>172</v>
      </c>
      <c r="E147" s="226" t="s">
        <v>222</v>
      </c>
      <c r="F147" s="227" t="s">
        <v>223</v>
      </c>
      <c r="G147" s="228" t="s">
        <v>224</v>
      </c>
      <c r="H147" s="229">
        <v>8.5500000000000007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845</v>
      </c>
    </row>
    <row r="148" s="13" customFormat="1">
      <c r="A148" s="13"/>
      <c r="B148" s="238"/>
      <c r="C148" s="239"/>
      <c r="D148" s="240" t="s">
        <v>178</v>
      </c>
      <c r="E148" s="239"/>
      <c r="F148" s="242" t="s">
        <v>846</v>
      </c>
      <c r="G148" s="239"/>
      <c r="H148" s="243">
        <v>8.5500000000000007</v>
      </c>
      <c r="I148" s="244"/>
      <c r="J148" s="239"/>
      <c r="K148" s="239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178</v>
      </c>
      <c r="AU148" s="249" t="s">
        <v>84</v>
      </c>
      <c r="AV148" s="13" t="s">
        <v>84</v>
      </c>
      <c r="AW148" s="13" t="s">
        <v>4</v>
      </c>
      <c r="AX148" s="13" t="s">
        <v>80</v>
      </c>
      <c r="AY148" s="249" t="s">
        <v>170</v>
      </c>
    </row>
    <row r="149" s="2" customFormat="1" ht="24.15" customHeight="1">
      <c r="A149" s="37"/>
      <c r="B149" s="38"/>
      <c r="C149" s="225" t="s">
        <v>216</v>
      </c>
      <c r="D149" s="225" t="s">
        <v>172</v>
      </c>
      <c r="E149" s="226" t="s">
        <v>228</v>
      </c>
      <c r="F149" s="227" t="s">
        <v>229</v>
      </c>
      <c r="G149" s="228" t="s">
        <v>175</v>
      </c>
      <c r="H149" s="229">
        <v>8.3200000000000003</v>
      </c>
      <c r="I149" s="230"/>
      <c r="J149" s="231">
        <f>ROUND(I149*H149,2)</f>
        <v>0</v>
      </c>
      <c r="K149" s="227" t="s">
        <v>176</v>
      </c>
      <c r="L149" s="43"/>
      <c r="M149" s="232" t="s">
        <v>1</v>
      </c>
      <c r="N149" s="233" t="s">
        <v>41</v>
      </c>
      <c r="O149" s="90"/>
      <c r="P149" s="234">
        <f>O149*H149</f>
        <v>0</v>
      </c>
      <c r="Q149" s="234">
        <v>0</v>
      </c>
      <c r="R149" s="234">
        <f>Q149*H149</f>
        <v>0</v>
      </c>
      <c r="S149" s="234">
        <v>0</v>
      </c>
      <c r="T149" s="23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6" t="s">
        <v>125</v>
      </c>
      <c r="AT149" s="236" t="s">
        <v>172</v>
      </c>
      <c r="AU149" s="236" t="s">
        <v>84</v>
      </c>
      <c r="AY149" s="16" t="s">
        <v>170</v>
      </c>
      <c r="BE149" s="237">
        <f>IF(N149="základní",J149,0)</f>
        <v>0</v>
      </c>
      <c r="BF149" s="237">
        <f>IF(N149="snížená",J149,0)</f>
        <v>0</v>
      </c>
      <c r="BG149" s="237">
        <f>IF(N149="zákl. přenesená",J149,0)</f>
        <v>0</v>
      </c>
      <c r="BH149" s="237">
        <f>IF(N149="sníž. přenesená",J149,0)</f>
        <v>0</v>
      </c>
      <c r="BI149" s="237">
        <f>IF(N149="nulová",J149,0)</f>
        <v>0</v>
      </c>
      <c r="BJ149" s="16" t="s">
        <v>80</v>
      </c>
      <c r="BK149" s="237">
        <f>ROUND(I149*H149,2)</f>
        <v>0</v>
      </c>
      <c r="BL149" s="16" t="s">
        <v>125</v>
      </c>
      <c r="BM149" s="236" t="s">
        <v>847</v>
      </c>
    </row>
    <row r="150" s="13" customFormat="1">
      <c r="A150" s="13"/>
      <c r="B150" s="238"/>
      <c r="C150" s="239"/>
      <c r="D150" s="240" t="s">
        <v>178</v>
      </c>
      <c r="E150" s="241" t="s">
        <v>1</v>
      </c>
      <c r="F150" s="242" t="s">
        <v>848</v>
      </c>
      <c r="G150" s="239"/>
      <c r="H150" s="243">
        <v>8.3200000000000003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178</v>
      </c>
      <c r="AU150" s="249" t="s">
        <v>84</v>
      </c>
      <c r="AV150" s="13" t="s">
        <v>84</v>
      </c>
      <c r="AW150" s="13" t="s">
        <v>33</v>
      </c>
      <c r="AX150" s="13" t="s">
        <v>76</v>
      </c>
      <c r="AY150" s="249" t="s">
        <v>170</v>
      </c>
    </row>
    <row r="151" s="2" customFormat="1" ht="24.15" customHeight="1">
      <c r="A151" s="37"/>
      <c r="B151" s="38"/>
      <c r="C151" s="225" t="s">
        <v>221</v>
      </c>
      <c r="D151" s="225" t="s">
        <v>172</v>
      </c>
      <c r="E151" s="226" t="s">
        <v>235</v>
      </c>
      <c r="F151" s="227" t="s">
        <v>236</v>
      </c>
      <c r="G151" s="228" t="s">
        <v>175</v>
      </c>
      <c r="H151" s="229">
        <v>3.04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125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125</v>
      </c>
      <c r="BM151" s="236" t="s">
        <v>849</v>
      </c>
    </row>
    <row r="152" s="13" customFormat="1">
      <c r="A152" s="13"/>
      <c r="B152" s="238"/>
      <c r="C152" s="239"/>
      <c r="D152" s="240" t="s">
        <v>178</v>
      </c>
      <c r="E152" s="241" t="s">
        <v>1</v>
      </c>
      <c r="F152" s="242" t="s">
        <v>850</v>
      </c>
      <c r="G152" s="239"/>
      <c r="H152" s="243">
        <v>3.0400000000000005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178</v>
      </c>
      <c r="AU152" s="249" t="s">
        <v>84</v>
      </c>
      <c r="AV152" s="13" t="s">
        <v>84</v>
      </c>
      <c r="AW152" s="13" t="s">
        <v>33</v>
      </c>
      <c r="AX152" s="13" t="s">
        <v>76</v>
      </c>
      <c r="AY152" s="249" t="s">
        <v>170</v>
      </c>
    </row>
    <row r="153" s="2" customFormat="1" ht="16.5" customHeight="1">
      <c r="A153" s="37"/>
      <c r="B153" s="38"/>
      <c r="C153" s="250" t="s">
        <v>227</v>
      </c>
      <c r="D153" s="250" t="s">
        <v>239</v>
      </c>
      <c r="E153" s="251" t="s">
        <v>240</v>
      </c>
      <c r="F153" s="252" t="s">
        <v>241</v>
      </c>
      <c r="G153" s="253" t="s">
        <v>224</v>
      </c>
      <c r="H153" s="254">
        <v>6.0800000000000001</v>
      </c>
      <c r="I153" s="255"/>
      <c r="J153" s="256">
        <f>ROUND(I153*H153,2)</f>
        <v>0</v>
      </c>
      <c r="K153" s="252" t="s">
        <v>176</v>
      </c>
      <c r="L153" s="257"/>
      <c r="M153" s="258" t="s">
        <v>1</v>
      </c>
      <c r="N153" s="259" t="s">
        <v>41</v>
      </c>
      <c r="O153" s="90"/>
      <c r="P153" s="234">
        <f>O153*H153</f>
        <v>0</v>
      </c>
      <c r="Q153" s="234">
        <v>1</v>
      </c>
      <c r="R153" s="234">
        <f>Q153*H153</f>
        <v>6.0800000000000001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205</v>
      </c>
      <c r="AT153" s="236" t="s">
        <v>239</v>
      </c>
      <c r="AU153" s="236" t="s">
        <v>84</v>
      </c>
      <c r="AY153" s="16" t="s">
        <v>170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125</v>
      </c>
      <c r="BM153" s="236" t="s">
        <v>851</v>
      </c>
    </row>
    <row r="154" s="13" customFormat="1">
      <c r="A154" s="13"/>
      <c r="B154" s="238"/>
      <c r="C154" s="239"/>
      <c r="D154" s="240" t="s">
        <v>178</v>
      </c>
      <c r="E154" s="239"/>
      <c r="F154" s="242" t="s">
        <v>852</v>
      </c>
      <c r="G154" s="239"/>
      <c r="H154" s="243">
        <v>6.0800000000000001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178</v>
      </c>
      <c r="AU154" s="249" t="s">
        <v>84</v>
      </c>
      <c r="AV154" s="13" t="s">
        <v>84</v>
      </c>
      <c r="AW154" s="13" t="s">
        <v>4</v>
      </c>
      <c r="AX154" s="13" t="s">
        <v>80</v>
      </c>
      <c r="AY154" s="249" t="s">
        <v>170</v>
      </c>
    </row>
    <row r="155" s="12" customFormat="1" ht="22.8" customHeight="1">
      <c r="A155" s="12"/>
      <c r="B155" s="209"/>
      <c r="C155" s="210"/>
      <c r="D155" s="211" t="s">
        <v>75</v>
      </c>
      <c r="E155" s="223" t="s">
        <v>125</v>
      </c>
      <c r="F155" s="223" t="s">
        <v>251</v>
      </c>
      <c r="G155" s="210"/>
      <c r="H155" s="210"/>
      <c r="I155" s="213"/>
      <c r="J155" s="224">
        <f>BK155</f>
        <v>0</v>
      </c>
      <c r="K155" s="210"/>
      <c r="L155" s="215"/>
      <c r="M155" s="216"/>
      <c r="N155" s="217"/>
      <c r="O155" s="217"/>
      <c r="P155" s="218">
        <f>SUM(P156:P157)</f>
        <v>0</v>
      </c>
      <c r="Q155" s="217"/>
      <c r="R155" s="218">
        <f>SUM(R156:R157)</f>
        <v>0</v>
      </c>
      <c r="S155" s="217"/>
      <c r="T155" s="219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0" t="s">
        <v>80</v>
      </c>
      <c r="AT155" s="221" t="s">
        <v>75</v>
      </c>
      <c r="AU155" s="221" t="s">
        <v>80</v>
      </c>
      <c r="AY155" s="220" t="s">
        <v>170</v>
      </c>
      <c r="BK155" s="222">
        <f>SUM(BK156:BK157)</f>
        <v>0</v>
      </c>
    </row>
    <row r="156" s="2" customFormat="1" ht="24.15" customHeight="1">
      <c r="A156" s="37"/>
      <c r="B156" s="38"/>
      <c r="C156" s="225" t="s">
        <v>234</v>
      </c>
      <c r="D156" s="225" t="s">
        <v>172</v>
      </c>
      <c r="E156" s="226" t="s">
        <v>253</v>
      </c>
      <c r="F156" s="227" t="s">
        <v>254</v>
      </c>
      <c r="G156" s="228" t="s">
        <v>175</v>
      </c>
      <c r="H156" s="229">
        <v>0.76000000000000001</v>
      </c>
      <c r="I156" s="230"/>
      <c r="J156" s="231">
        <f>ROUND(I156*H156,2)</f>
        <v>0</v>
      </c>
      <c r="K156" s="227" t="s">
        <v>176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125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125</v>
      </c>
      <c r="BM156" s="236" t="s">
        <v>853</v>
      </c>
    </row>
    <row r="157" s="13" customFormat="1">
      <c r="A157" s="13"/>
      <c r="B157" s="238"/>
      <c r="C157" s="239"/>
      <c r="D157" s="240" t="s">
        <v>178</v>
      </c>
      <c r="E157" s="241" t="s">
        <v>1</v>
      </c>
      <c r="F157" s="242" t="s">
        <v>854</v>
      </c>
      <c r="G157" s="239"/>
      <c r="H157" s="243">
        <v>0.76000000000000012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178</v>
      </c>
      <c r="AU157" s="249" t="s">
        <v>84</v>
      </c>
      <c r="AV157" s="13" t="s">
        <v>84</v>
      </c>
      <c r="AW157" s="13" t="s">
        <v>33</v>
      </c>
      <c r="AX157" s="13" t="s">
        <v>76</v>
      </c>
      <c r="AY157" s="249" t="s">
        <v>170</v>
      </c>
    </row>
    <row r="158" s="12" customFormat="1" ht="22.8" customHeight="1">
      <c r="A158" s="12"/>
      <c r="B158" s="209"/>
      <c r="C158" s="210"/>
      <c r="D158" s="211" t="s">
        <v>75</v>
      </c>
      <c r="E158" s="223" t="s">
        <v>205</v>
      </c>
      <c r="F158" s="223" t="s">
        <v>276</v>
      </c>
      <c r="G158" s="210"/>
      <c r="H158" s="210"/>
      <c r="I158" s="213"/>
      <c r="J158" s="224">
        <f>BK158</f>
        <v>0</v>
      </c>
      <c r="K158" s="210"/>
      <c r="L158" s="215"/>
      <c r="M158" s="216"/>
      <c r="N158" s="217"/>
      <c r="O158" s="217"/>
      <c r="P158" s="218">
        <f>SUM(P159:P163)</f>
        <v>0</v>
      </c>
      <c r="Q158" s="217"/>
      <c r="R158" s="218">
        <f>SUM(R159:R163)</f>
        <v>0.025680000000000001</v>
      </c>
      <c r="S158" s="217"/>
      <c r="T158" s="21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0" t="s">
        <v>80</v>
      </c>
      <c r="AT158" s="221" t="s">
        <v>75</v>
      </c>
      <c r="AU158" s="221" t="s">
        <v>80</v>
      </c>
      <c r="AY158" s="220" t="s">
        <v>170</v>
      </c>
      <c r="BK158" s="222">
        <f>SUM(BK159:BK163)</f>
        <v>0</v>
      </c>
    </row>
    <row r="159" s="2" customFormat="1" ht="16.5" customHeight="1">
      <c r="A159" s="37"/>
      <c r="B159" s="38"/>
      <c r="C159" s="225" t="s">
        <v>238</v>
      </c>
      <c r="D159" s="225" t="s">
        <v>172</v>
      </c>
      <c r="E159" s="226" t="s">
        <v>855</v>
      </c>
      <c r="F159" s="227" t="s">
        <v>856</v>
      </c>
      <c r="G159" s="228" t="s">
        <v>542</v>
      </c>
      <c r="H159" s="229">
        <v>2</v>
      </c>
      <c r="I159" s="230"/>
      <c r="J159" s="231">
        <f>ROUND(I159*H159,2)</f>
        <v>0</v>
      </c>
      <c r="K159" s="227" t="s">
        <v>1</v>
      </c>
      <c r="L159" s="43"/>
      <c r="M159" s="232" t="s">
        <v>1</v>
      </c>
      <c r="N159" s="233" t="s">
        <v>41</v>
      </c>
      <c r="O159" s="90"/>
      <c r="P159" s="234">
        <f>O159*H159</f>
        <v>0</v>
      </c>
      <c r="Q159" s="234">
        <v>0.01</v>
      </c>
      <c r="R159" s="234">
        <f>Q159*H159</f>
        <v>0.02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125</v>
      </c>
      <c r="AT159" s="236" t="s">
        <v>172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125</v>
      </c>
      <c r="BM159" s="236" t="s">
        <v>857</v>
      </c>
    </row>
    <row r="160" s="2" customFormat="1" ht="16.5" customHeight="1">
      <c r="A160" s="37"/>
      <c r="B160" s="38"/>
      <c r="C160" s="225" t="s">
        <v>8</v>
      </c>
      <c r="D160" s="225" t="s">
        <v>172</v>
      </c>
      <c r="E160" s="226" t="s">
        <v>638</v>
      </c>
      <c r="F160" s="227" t="s">
        <v>639</v>
      </c>
      <c r="G160" s="228" t="s">
        <v>279</v>
      </c>
      <c r="H160" s="229">
        <v>20</v>
      </c>
      <c r="I160" s="230"/>
      <c r="J160" s="231">
        <f>ROUND(I160*H160,2)</f>
        <v>0</v>
      </c>
      <c r="K160" s="227" t="s">
        <v>176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0.00019000000000000001</v>
      </c>
      <c r="R160" s="234">
        <f>Q160*H160</f>
        <v>0.0038000000000000004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125</v>
      </c>
      <c r="AT160" s="236" t="s">
        <v>172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125</v>
      </c>
      <c r="BM160" s="236" t="s">
        <v>858</v>
      </c>
    </row>
    <row r="161" s="2" customFormat="1" ht="24.15" customHeight="1">
      <c r="A161" s="37"/>
      <c r="B161" s="38"/>
      <c r="C161" s="250" t="s">
        <v>252</v>
      </c>
      <c r="D161" s="250" t="s">
        <v>239</v>
      </c>
      <c r="E161" s="251" t="s">
        <v>859</v>
      </c>
      <c r="F161" s="252" t="s">
        <v>860</v>
      </c>
      <c r="G161" s="253" t="s">
        <v>247</v>
      </c>
      <c r="H161" s="254">
        <v>1</v>
      </c>
      <c r="I161" s="255"/>
      <c r="J161" s="256">
        <f>ROUND(I161*H161,2)</f>
        <v>0</v>
      </c>
      <c r="K161" s="252" t="s">
        <v>1</v>
      </c>
      <c r="L161" s="257"/>
      <c r="M161" s="258" t="s">
        <v>1</v>
      </c>
      <c r="N161" s="259" t="s">
        <v>41</v>
      </c>
      <c r="O161" s="90"/>
      <c r="P161" s="234">
        <f>O161*H161</f>
        <v>0</v>
      </c>
      <c r="Q161" s="234">
        <v>8.0000000000000007E-05</v>
      </c>
      <c r="R161" s="234">
        <f>Q161*H161</f>
        <v>8.0000000000000007E-05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205</v>
      </c>
      <c r="AT161" s="236" t="s">
        <v>239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125</v>
      </c>
      <c r="BM161" s="236" t="s">
        <v>861</v>
      </c>
    </row>
    <row r="162" s="2" customFormat="1" ht="21.75" customHeight="1">
      <c r="A162" s="37"/>
      <c r="B162" s="38"/>
      <c r="C162" s="225" t="s">
        <v>257</v>
      </c>
      <c r="D162" s="225" t="s">
        <v>172</v>
      </c>
      <c r="E162" s="226" t="s">
        <v>644</v>
      </c>
      <c r="F162" s="227" t="s">
        <v>645</v>
      </c>
      <c r="G162" s="228" t="s">
        <v>279</v>
      </c>
      <c r="H162" s="229">
        <v>20</v>
      </c>
      <c r="I162" s="230"/>
      <c r="J162" s="231">
        <f>ROUND(I162*H162,2)</f>
        <v>0</v>
      </c>
      <c r="K162" s="227" t="s">
        <v>176</v>
      </c>
      <c r="L162" s="43"/>
      <c r="M162" s="232" t="s">
        <v>1</v>
      </c>
      <c r="N162" s="233" t="s">
        <v>41</v>
      </c>
      <c r="O162" s="90"/>
      <c r="P162" s="234">
        <f>O162*H162</f>
        <v>0</v>
      </c>
      <c r="Q162" s="234">
        <v>9.0000000000000006E-05</v>
      </c>
      <c r="R162" s="234">
        <f>Q162*H162</f>
        <v>0.0018000000000000002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125</v>
      </c>
      <c r="AT162" s="236" t="s">
        <v>172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125</v>
      </c>
      <c r="BM162" s="236" t="s">
        <v>862</v>
      </c>
    </row>
    <row r="163" s="2" customFormat="1" ht="16.5" customHeight="1">
      <c r="A163" s="37"/>
      <c r="B163" s="38"/>
      <c r="C163" s="250" t="s">
        <v>262</v>
      </c>
      <c r="D163" s="250" t="s">
        <v>239</v>
      </c>
      <c r="E163" s="251" t="s">
        <v>641</v>
      </c>
      <c r="F163" s="252" t="s">
        <v>642</v>
      </c>
      <c r="G163" s="253" t="s">
        <v>542</v>
      </c>
      <c r="H163" s="254">
        <v>1</v>
      </c>
      <c r="I163" s="255"/>
      <c r="J163" s="256">
        <f>ROUND(I163*H163,2)</f>
        <v>0</v>
      </c>
      <c r="K163" s="252" t="s">
        <v>1</v>
      </c>
      <c r="L163" s="257"/>
      <c r="M163" s="258" t="s">
        <v>1</v>
      </c>
      <c r="N163" s="259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205</v>
      </c>
      <c r="AT163" s="236" t="s">
        <v>239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125</v>
      </c>
      <c r="BM163" s="236" t="s">
        <v>863</v>
      </c>
    </row>
    <row r="164" s="12" customFormat="1" ht="22.8" customHeight="1">
      <c r="A164" s="12"/>
      <c r="B164" s="209"/>
      <c r="C164" s="210"/>
      <c r="D164" s="211" t="s">
        <v>75</v>
      </c>
      <c r="E164" s="223" t="s">
        <v>513</v>
      </c>
      <c r="F164" s="223" t="s">
        <v>514</v>
      </c>
      <c r="G164" s="210"/>
      <c r="H164" s="210"/>
      <c r="I164" s="213"/>
      <c r="J164" s="224">
        <f>BK164</f>
        <v>0</v>
      </c>
      <c r="K164" s="210"/>
      <c r="L164" s="215"/>
      <c r="M164" s="216"/>
      <c r="N164" s="217"/>
      <c r="O164" s="217"/>
      <c r="P164" s="218">
        <f>SUM(P165:P166)</f>
        <v>0</v>
      </c>
      <c r="Q164" s="217"/>
      <c r="R164" s="218">
        <f>SUM(R165:R166)</f>
        <v>0</v>
      </c>
      <c r="S164" s="217"/>
      <c r="T164" s="219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0" t="s">
        <v>80</v>
      </c>
      <c r="AT164" s="221" t="s">
        <v>75</v>
      </c>
      <c r="AU164" s="221" t="s">
        <v>80</v>
      </c>
      <c r="AY164" s="220" t="s">
        <v>170</v>
      </c>
      <c r="BK164" s="222">
        <f>SUM(BK165:BK166)</f>
        <v>0</v>
      </c>
    </row>
    <row r="165" s="2" customFormat="1" ht="24.15" customHeight="1">
      <c r="A165" s="37"/>
      <c r="B165" s="38"/>
      <c r="C165" s="225" t="s">
        <v>266</v>
      </c>
      <c r="D165" s="225" t="s">
        <v>172</v>
      </c>
      <c r="E165" s="226" t="s">
        <v>516</v>
      </c>
      <c r="F165" s="227" t="s">
        <v>517</v>
      </c>
      <c r="G165" s="228" t="s">
        <v>224</v>
      </c>
      <c r="H165" s="229">
        <v>0.033000000000000002</v>
      </c>
      <c r="I165" s="230"/>
      <c r="J165" s="231">
        <f>ROUND(I165*H165,2)</f>
        <v>0</v>
      </c>
      <c r="K165" s="227" t="s">
        <v>176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125</v>
      </c>
      <c r="AT165" s="236" t="s">
        <v>172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125</v>
      </c>
      <c r="BM165" s="236" t="s">
        <v>864</v>
      </c>
    </row>
    <row r="166" s="13" customFormat="1">
      <c r="A166" s="13"/>
      <c r="B166" s="238"/>
      <c r="C166" s="239"/>
      <c r="D166" s="240" t="s">
        <v>178</v>
      </c>
      <c r="E166" s="241" t="s">
        <v>1</v>
      </c>
      <c r="F166" s="242" t="s">
        <v>865</v>
      </c>
      <c r="G166" s="239"/>
      <c r="H166" s="243">
        <v>0.0329999999999998</v>
      </c>
      <c r="I166" s="244"/>
      <c r="J166" s="239"/>
      <c r="K166" s="239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178</v>
      </c>
      <c r="AU166" s="249" t="s">
        <v>84</v>
      </c>
      <c r="AV166" s="13" t="s">
        <v>84</v>
      </c>
      <c r="AW166" s="13" t="s">
        <v>33</v>
      </c>
      <c r="AX166" s="13" t="s">
        <v>76</v>
      </c>
      <c r="AY166" s="249" t="s">
        <v>170</v>
      </c>
    </row>
    <row r="167" s="12" customFormat="1" ht="25.92" customHeight="1">
      <c r="A167" s="12"/>
      <c r="B167" s="209"/>
      <c r="C167" s="210"/>
      <c r="D167" s="211" t="s">
        <v>75</v>
      </c>
      <c r="E167" s="212" t="s">
        <v>520</v>
      </c>
      <c r="F167" s="212" t="s">
        <v>521</v>
      </c>
      <c r="G167" s="210"/>
      <c r="H167" s="210"/>
      <c r="I167" s="213"/>
      <c r="J167" s="214">
        <f>BK167</f>
        <v>0</v>
      </c>
      <c r="K167" s="210"/>
      <c r="L167" s="215"/>
      <c r="M167" s="216"/>
      <c r="N167" s="217"/>
      <c r="O167" s="217"/>
      <c r="P167" s="218">
        <f>P168</f>
        <v>0</v>
      </c>
      <c r="Q167" s="217"/>
      <c r="R167" s="218">
        <f>R168</f>
        <v>0.00060999999999999997</v>
      </c>
      <c r="S167" s="217"/>
      <c r="T167" s="219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0" t="s">
        <v>84</v>
      </c>
      <c r="AT167" s="221" t="s">
        <v>75</v>
      </c>
      <c r="AU167" s="221" t="s">
        <v>76</v>
      </c>
      <c r="AY167" s="220" t="s">
        <v>170</v>
      </c>
      <c r="BK167" s="222">
        <f>BK168</f>
        <v>0</v>
      </c>
    </row>
    <row r="168" s="12" customFormat="1" ht="22.8" customHeight="1">
      <c r="A168" s="12"/>
      <c r="B168" s="209"/>
      <c r="C168" s="210"/>
      <c r="D168" s="211" t="s">
        <v>75</v>
      </c>
      <c r="E168" s="223" t="s">
        <v>866</v>
      </c>
      <c r="F168" s="223" t="s">
        <v>867</v>
      </c>
      <c r="G168" s="210"/>
      <c r="H168" s="210"/>
      <c r="I168" s="213"/>
      <c r="J168" s="224">
        <f>BK168</f>
        <v>0</v>
      </c>
      <c r="K168" s="210"/>
      <c r="L168" s="215"/>
      <c r="M168" s="216"/>
      <c r="N168" s="217"/>
      <c r="O168" s="217"/>
      <c r="P168" s="218">
        <f>P169</f>
        <v>0</v>
      </c>
      <c r="Q168" s="217"/>
      <c r="R168" s="218">
        <f>R169</f>
        <v>0.00060999999999999997</v>
      </c>
      <c r="S168" s="217"/>
      <c r="T168" s="21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0" t="s">
        <v>84</v>
      </c>
      <c r="AT168" s="221" t="s">
        <v>75</v>
      </c>
      <c r="AU168" s="221" t="s">
        <v>80</v>
      </c>
      <c r="AY168" s="220" t="s">
        <v>170</v>
      </c>
      <c r="BK168" s="222">
        <f>BK169</f>
        <v>0</v>
      </c>
    </row>
    <row r="169" s="2" customFormat="1" ht="24.15" customHeight="1">
      <c r="A169" s="37"/>
      <c r="B169" s="38"/>
      <c r="C169" s="225" t="s">
        <v>271</v>
      </c>
      <c r="D169" s="225" t="s">
        <v>172</v>
      </c>
      <c r="E169" s="226" t="s">
        <v>868</v>
      </c>
      <c r="F169" s="227" t="s">
        <v>869</v>
      </c>
      <c r="G169" s="228" t="s">
        <v>247</v>
      </c>
      <c r="H169" s="229">
        <v>1</v>
      </c>
      <c r="I169" s="230"/>
      <c r="J169" s="231">
        <f>ROUND(I169*H169,2)</f>
        <v>0</v>
      </c>
      <c r="K169" s="227" t="s">
        <v>176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0.00060999999999999997</v>
      </c>
      <c r="R169" s="234">
        <f>Q169*H169</f>
        <v>0.00060999999999999997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252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252</v>
      </c>
      <c r="BM169" s="236" t="s">
        <v>870</v>
      </c>
    </row>
    <row r="170" s="12" customFormat="1" ht="25.92" customHeight="1">
      <c r="A170" s="12"/>
      <c r="B170" s="209"/>
      <c r="C170" s="210"/>
      <c r="D170" s="211" t="s">
        <v>75</v>
      </c>
      <c r="E170" s="212" t="s">
        <v>239</v>
      </c>
      <c r="F170" s="212" t="s">
        <v>871</v>
      </c>
      <c r="G170" s="210"/>
      <c r="H170" s="210"/>
      <c r="I170" s="213"/>
      <c r="J170" s="214">
        <f>BK170</f>
        <v>0</v>
      </c>
      <c r="K170" s="210"/>
      <c r="L170" s="215"/>
      <c r="M170" s="216"/>
      <c r="N170" s="217"/>
      <c r="O170" s="217"/>
      <c r="P170" s="218">
        <f>P171</f>
        <v>0</v>
      </c>
      <c r="Q170" s="217"/>
      <c r="R170" s="218">
        <f>R171</f>
        <v>0.0062940000000000001</v>
      </c>
      <c r="S170" s="217"/>
      <c r="T170" s="219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0" t="s">
        <v>116</v>
      </c>
      <c r="AT170" s="221" t="s">
        <v>75</v>
      </c>
      <c r="AU170" s="221" t="s">
        <v>76</v>
      </c>
      <c r="AY170" s="220" t="s">
        <v>170</v>
      </c>
      <c r="BK170" s="222">
        <f>BK171</f>
        <v>0</v>
      </c>
    </row>
    <row r="171" s="12" customFormat="1" ht="22.8" customHeight="1">
      <c r="A171" s="12"/>
      <c r="B171" s="209"/>
      <c r="C171" s="210"/>
      <c r="D171" s="211" t="s">
        <v>75</v>
      </c>
      <c r="E171" s="223" t="s">
        <v>872</v>
      </c>
      <c r="F171" s="223" t="s">
        <v>873</v>
      </c>
      <c r="G171" s="210"/>
      <c r="H171" s="210"/>
      <c r="I171" s="213"/>
      <c r="J171" s="224">
        <f>BK171</f>
        <v>0</v>
      </c>
      <c r="K171" s="210"/>
      <c r="L171" s="215"/>
      <c r="M171" s="216"/>
      <c r="N171" s="217"/>
      <c r="O171" s="217"/>
      <c r="P171" s="218">
        <f>SUM(P172:P179)</f>
        <v>0</v>
      </c>
      <c r="Q171" s="217"/>
      <c r="R171" s="218">
        <f>SUM(R172:R179)</f>
        <v>0.0062940000000000001</v>
      </c>
      <c r="S171" s="217"/>
      <c r="T171" s="219">
        <f>SUM(T172:T179)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0" t="s">
        <v>116</v>
      </c>
      <c r="AT171" s="221" t="s">
        <v>75</v>
      </c>
      <c r="AU171" s="221" t="s">
        <v>80</v>
      </c>
      <c r="AY171" s="220" t="s">
        <v>170</v>
      </c>
      <c r="BK171" s="222">
        <f>SUM(BK172:BK179)</f>
        <v>0</v>
      </c>
    </row>
    <row r="172" s="2" customFormat="1" ht="24.15" customHeight="1">
      <c r="A172" s="37"/>
      <c r="B172" s="38"/>
      <c r="C172" s="225" t="s">
        <v>7</v>
      </c>
      <c r="D172" s="225" t="s">
        <v>172</v>
      </c>
      <c r="E172" s="226" t="s">
        <v>874</v>
      </c>
      <c r="F172" s="227" t="s">
        <v>875</v>
      </c>
      <c r="G172" s="228" t="s">
        <v>247</v>
      </c>
      <c r="H172" s="229">
        <v>1</v>
      </c>
      <c r="I172" s="230"/>
      <c r="J172" s="231">
        <f>ROUND(I172*H172,2)</f>
        <v>0</v>
      </c>
      <c r="K172" s="227" t="s">
        <v>176</v>
      </c>
      <c r="L172" s="43"/>
      <c r="M172" s="232" t="s">
        <v>1</v>
      </c>
      <c r="N172" s="233" t="s">
        <v>41</v>
      </c>
      <c r="O172" s="90"/>
      <c r="P172" s="234">
        <f>O172*H172</f>
        <v>0</v>
      </c>
      <c r="Q172" s="234">
        <v>2.0000000000000002E-05</v>
      </c>
      <c r="R172" s="234">
        <f>Q172*H172</f>
        <v>2.0000000000000002E-05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460</v>
      </c>
      <c r="AT172" s="236" t="s">
        <v>172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460</v>
      </c>
      <c r="BM172" s="236" t="s">
        <v>876</v>
      </c>
    </row>
    <row r="173" s="2" customFormat="1" ht="16.5" customHeight="1">
      <c r="A173" s="37"/>
      <c r="B173" s="38"/>
      <c r="C173" s="250" t="s">
        <v>282</v>
      </c>
      <c r="D173" s="250" t="s">
        <v>239</v>
      </c>
      <c r="E173" s="251" t="s">
        <v>877</v>
      </c>
      <c r="F173" s="252" t="s">
        <v>878</v>
      </c>
      <c r="G173" s="253" t="s">
        <v>247</v>
      </c>
      <c r="H173" s="254">
        <v>1</v>
      </c>
      <c r="I173" s="255"/>
      <c r="J173" s="256">
        <f>ROUND(I173*H173,2)</f>
        <v>0</v>
      </c>
      <c r="K173" s="252" t="s">
        <v>176</v>
      </c>
      <c r="L173" s="257"/>
      <c r="M173" s="258" t="s">
        <v>1</v>
      </c>
      <c r="N173" s="259" t="s">
        <v>41</v>
      </c>
      <c r="O173" s="90"/>
      <c r="P173" s="234">
        <f>O173*H173</f>
        <v>0</v>
      </c>
      <c r="Q173" s="234">
        <v>0.00051000000000000004</v>
      </c>
      <c r="R173" s="234">
        <f>Q173*H173</f>
        <v>0.00051000000000000004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879</v>
      </c>
      <c r="AT173" s="236" t="s">
        <v>239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460</v>
      </c>
      <c r="BM173" s="236" t="s">
        <v>880</v>
      </c>
    </row>
    <row r="174" s="2" customFormat="1" ht="24.15" customHeight="1">
      <c r="A174" s="37"/>
      <c r="B174" s="38"/>
      <c r="C174" s="225" t="s">
        <v>286</v>
      </c>
      <c r="D174" s="225" t="s">
        <v>172</v>
      </c>
      <c r="E174" s="226" t="s">
        <v>881</v>
      </c>
      <c r="F174" s="227" t="s">
        <v>882</v>
      </c>
      <c r="G174" s="228" t="s">
        <v>279</v>
      </c>
      <c r="H174" s="229">
        <v>20</v>
      </c>
      <c r="I174" s="230"/>
      <c r="J174" s="231">
        <f>ROUND(I174*H174,2)</f>
        <v>0</v>
      </c>
      <c r="K174" s="227" t="s">
        <v>176</v>
      </c>
      <c r="L174" s="43"/>
      <c r="M174" s="232" t="s">
        <v>1</v>
      </c>
      <c r="N174" s="233" t="s">
        <v>41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460</v>
      </c>
      <c r="AT174" s="236" t="s">
        <v>172</v>
      </c>
      <c r="AU174" s="236" t="s">
        <v>84</v>
      </c>
      <c r="AY174" s="16" t="s">
        <v>170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460</v>
      </c>
      <c r="BM174" s="236" t="s">
        <v>883</v>
      </c>
    </row>
    <row r="175" s="2" customFormat="1" ht="21.75" customHeight="1">
      <c r="A175" s="37"/>
      <c r="B175" s="38"/>
      <c r="C175" s="250" t="s">
        <v>291</v>
      </c>
      <c r="D175" s="250" t="s">
        <v>239</v>
      </c>
      <c r="E175" s="251" t="s">
        <v>884</v>
      </c>
      <c r="F175" s="252" t="s">
        <v>885</v>
      </c>
      <c r="G175" s="253" t="s">
        <v>279</v>
      </c>
      <c r="H175" s="254">
        <v>20.300000000000001</v>
      </c>
      <c r="I175" s="255"/>
      <c r="J175" s="256">
        <f>ROUND(I175*H175,2)</f>
        <v>0</v>
      </c>
      <c r="K175" s="252" t="s">
        <v>176</v>
      </c>
      <c r="L175" s="257"/>
      <c r="M175" s="258" t="s">
        <v>1</v>
      </c>
      <c r="N175" s="259" t="s">
        <v>41</v>
      </c>
      <c r="O175" s="90"/>
      <c r="P175" s="234">
        <f>O175*H175</f>
        <v>0</v>
      </c>
      <c r="Q175" s="234">
        <v>0.00027999999999999998</v>
      </c>
      <c r="R175" s="234">
        <f>Q175*H175</f>
        <v>0.0056839999999999998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886</v>
      </c>
      <c r="AT175" s="236" t="s">
        <v>239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886</v>
      </c>
      <c r="BM175" s="236" t="s">
        <v>887</v>
      </c>
    </row>
    <row r="176" s="13" customFormat="1">
      <c r="A176" s="13"/>
      <c r="B176" s="238"/>
      <c r="C176" s="239"/>
      <c r="D176" s="240" t="s">
        <v>178</v>
      </c>
      <c r="E176" s="239"/>
      <c r="F176" s="242" t="s">
        <v>888</v>
      </c>
      <c r="G176" s="239"/>
      <c r="H176" s="243">
        <v>20.300000000000001</v>
      </c>
      <c r="I176" s="244"/>
      <c r="J176" s="239"/>
      <c r="K176" s="239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178</v>
      </c>
      <c r="AU176" s="249" t="s">
        <v>84</v>
      </c>
      <c r="AV176" s="13" t="s">
        <v>84</v>
      </c>
      <c r="AW176" s="13" t="s">
        <v>4</v>
      </c>
      <c r="AX176" s="13" t="s">
        <v>80</v>
      </c>
      <c r="AY176" s="249" t="s">
        <v>170</v>
      </c>
    </row>
    <row r="177" s="2" customFormat="1" ht="16.5" customHeight="1">
      <c r="A177" s="37"/>
      <c r="B177" s="38"/>
      <c r="C177" s="250" t="s">
        <v>296</v>
      </c>
      <c r="D177" s="250" t="s">
        <v>239</v>
      </c>
      <c r="E177" s="251" t="s">
        <v>889</v>
      </c>
      <c r="F177" s="252" t="s">
        <v>890</v>
      </c>
      <c r="G177" s="253" t="s">
        <v>247</v>
      </c>
      <c r="H177" s="254">
        <v>1</v>
      </c>
      <c r="I177" s="255"/>
      <c r="J177" s="256">
        <f>ROUND(I177*H177,2)</f>
        <v>0</v>
      </c>
      <c r="K177" s="252" t="s">
        <v>176</v>
      </c>
      <c r="L177" s="257"/>
      <c r="M177" s="258" t="s">
        <v>1</v>
      </c>
      <c r="N177" s="259" t="s">
        <v>41</v>
      </c>
      <c r="O177" s="90"/>
      <c r="P177" s="234">
        <f>O177*H177</f>
        <v>0</v>
      </c>
      <c r="Q177" s="234">
        <v>8.0000000000000007E-05</v>
      </c>
      <c r="R177" s="234">
        <f>Q177*H177</f>
        <v>8.0000000000000007E-05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205</v>
      </c>
      <c r="AT177" s="236" t="s">
        <v>239</v>
      </c>
      <c r="AU177" s="236" t="s">
        <v>84</v>
      </c>
      <c r="AY177" s="16" t="s">
        <v>170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125</v>
      </c>
      <c r="BM177" s="236" t="s">
        <v>891</v>
      </c>
    </row>
    <row r="178" s="2" customFormat="1" ht="21.75" customHeight="1">
      <c r="A178" s="37"/>
      <c r="B178" s="38"/>
      <c r="C178" s="225" t="s">
        <v>301</v>
      </c>
      <c r="D178" s="225" t="s">
        <v>172</v>
      </c>
      <c r="E178" s="226" t="s">
        <v>892</v>
      </c>
      <c r="F178" s="227" t="s">
        <v>893</v>
      </c>
      <c r="G178" s="228" t="s">
        <v>279</v>
      </c>
      <c r="H178" s="229">
        <v>20</v>
      </c>
      <c r="I178" s="230"/>
      <c r="J178" s="231">
        <f>ROUND(I178*H178,2)</f>
        <v>0</v>
      </c>
      <c r="K178" s="227" t="s">
        <v>176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460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460</v>
      </c>
      <c r="BM178" s="236" t="s">
        <v>894</v>
      </c>
    </row>
    <row r="179" s="2" customFormat="1" ht="16.5" customHeight="1">
      <c r="A179" s="37"/>
      <c r="B179" s="38"/>
      <c r="C179" s="225" t="s">
        <v>305</v>
      </c>
      <c r="D179" s="225" t="s">
        <v>172</v>
      </c>
      <c r="E179" s="226" t="s">
        <v>895</v>
      </c>
      <c r="F179" s="227" t="s">
        <v>896</v>
      </c>
      <c r="G179" s="228" t="s">
        <v>542</v>
      </c>
      <c r="H179" s="229">
        <v>1</v>
      </c>
      <c r="I179" s="230"/>
      <c r="J179" s="231">
        <f>ROUND(I179*H179,2)</f>
        <v>0</v>
      </c>
      <c r="K179" s="227" t="s">
        <v>1</v>
      </c>
      <c r="L179" s="43"/>
      <c r="M179" s="264" t="s">
        <v>1</v>
      </c>
      <c r="N179" s="265" t="s">
        <v>41</v>
      </c>
      <c r="O179" s="266"/>
      <c r="P179" s="267">
        <f>O179*H179</f>
        <v>0</v>
      </c>
      <c r="Q179" s="267">
        <v>0</v>
      </c>
      <c r="R179" s="267">
        <f>Q179*H179</f>
        <v>0</v>
      </c>
      <c r="S179" s="267">
        <v>0</v>
      </c>
      <c r="T179" s="26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460</v>
      </c>
      <c r="AT179" s="236" t="s">
        <v>172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460</v>
      </c>
      <c r="BM179" s="236" t="s">
        <v>897</v>
      </c>
    </row>
    <row r="180" s="2" customFormat="1" ht="6.96" customHeight="1">
      <c r="A180" s="37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UkGDhL+FKpgO0x/54zOhChDtCdp72x3EhAkbGVHVRroe14YgvwObSzINw1Kk6U9vw/SU9Xur6yQI1Rzwpyzmtw==" hashValue="7QKUq5XIbufIJgezgy1vsqrDC0zmwT2GJuKIZg5wDvOdNsoXMMwpE/k0zhai8SRWdUUncgIoXZ/QTJowoiRmtw==" algorithmName="SHA-512" password="CC35"/>
  <autoFilter ref="C128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106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898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899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ROUND((SUM(BE127:BE237)),  2)</f>
        <v>0</v>
      </c>
      <c r="G35" s="37"/>
      <c r="H35" s="37"/>
      <c r="I35" s="163">
        <v>0.20999999999999999</v>
      </c>
      <c r="J35" s="162">
        <f>ROUND(((SUM(BE127:BE237))*I35),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ROUND((SUM(BF127:BF237)),  2)</f>
        <v>0</v>
      </c>
      <c r="G36" s="37"/>
      <c r="H36" s="37"/>
      <c r="I36" s="163">
        <v>0.14999999999999999</v>
      </c>
      <c r="J36" s="162">
        <f>ROUND(((SUM(BF127:BF237))*I36),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ROUND((SUM(BG127:BG237)),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ROUND((SUM(BH127:BH237)),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ROUND((SUM(BI127:BI237)),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898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2.1 - elektroinstalace - etapa 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148</v>
      </c>
      <c r="E101" s="195"/>
      <c r="F101" s="195"/>
      <c r="G101" s="195"/>
      <c r="H101" s="195"/>
      <c r="I101" s="195"/>
      <c r="J101" s="196">
        <f>J140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900</v>
      </c>
      <c r="E102" s="195"/>
      <c r="F102" s="195"/>
      <c r="G102" s="195"/>
      <c r="H102" s="195"/>
      <c r="I102" s="195"/>
      <c r="J102" s="196">
        <f>J143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826</v>
      </c>
      <c r="E103" s="190"/>
      <c r="F103" s="190"/>
      <c r="G103" s="190"/>
      <c r="H103" s="190"/>
      <c r="I103" s="190"/>
      <c r="J103" s="191">
        <f>J149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901</v>
      </c>
      <c r="E104" s="195"/>
      <c r="F104" s="195"/>
      <c r="G104" s="195"/>
      <c r="H104" s="195"/>
      <c r="I104" s="195"/>
      <c r="J104" s="196">
        <f>J150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902</v>
      </c>
      <c r="E105" s="195"/>
      <c r="F105" s="195"/>
      <c r="G105" s="195"/>
      <c r="H105" s="195"/>
      <c r="I105" s="195"/>
      <c r="J105" s="196">
        <f>J194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155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hazlov - obnovení a nové využití areálu zámku - etapa 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135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898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137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2.1 - elektroinstalace - etapa I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16. 4. 2023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>Atelier Stöeckl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>Zdeněk Pospíšil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156</v>
      </c>
      <c r="D126" s="201" t="s">
        <v>61</v>
      </c>
      <c r="E126" s="201" t="s">
        <v>57</v>
      </c>
      <c r="F126" s="201" t="s">
        <v>58</v>
      </c>
      <c r="G126" s="201" t="s">
        <v>157</v>
      </c>
      <c r="H126" s="201" t="s">
        <v>158</v>
      </c>
      <c r="I126" s="201" t="s">
        <v>159</v>
      </c>
      <c r="J126" s="201" t="s">
        <v>141</v>
      </c>
      <c r="K126" s="202" t="s">
        <v>160</v>
      </c>
      <c r="L126" s="203"/>
      <c r="M126" s="99" t="s">
        <v>1</v>
      </c>
      <c r="N126" s="100" t="s">
        <v>40</v>
      </c>
      <c r="O126" s="100" t="s">
        <v>161</v>
      </c>
      <c r="P126" s="100" t="s">
        <v>162</v>
      </c>
      <c r="Q126" s="100" t="s">
        <v>163</v>
      </c>
      <c r="R126" s="100" t="s">
        <v>164</v>
      </c>
      <c r="S126" s="100" t="s">
        <v>165</v>
      </c>
      <c r="T126" s="101" t="s">
        <v>166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167</v>
      </c>
      <c r="D127" s="39"/>
      <c r="E127" s="39"/>
      <c r="F127" s="39"/>
      <c r="G127" s="39"/>
      <c r="H127" s="39"/>
      <c r="I127" s="39"/>
      <c r="J127" s="204">
        <f>BK127</f>
        <v>0</v>
      </c>
      <c r="K127" s="39"/>
      <c r="L127" s="43"/>
      <c r="M127" s="102"/>
      <c r="N127" s="205"/>
      <c r="O127" s="103"/>
      <c r="P127" s="206">
        <f>P128+P149</f>
        <v>0</v>
      </c>
      <c r="Q127" s="103"/>
      <c r="R127" s="206">
        <f>R128+R149</f>
        <v>13.231310600000001</v>
      </c>
      <c r="S127" s="103"/>
      <c r="T127" s="207">
        <f>T128+T149</f>
        <v>10.333499999999999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143</v>
      </c>
      <c r="BK127" s="208">
        <f>BK128+BK149</f>
        <v>0</v>
      </c>
    </row>
    <row r="128" s="12" customFormat="1" ht="25.92" customHeight="1">
      <c r="A128" s="12"/>
      <c r="B128" s="209"/>
      <c r="C128" s="210"/>
      <c r="D128" s="211" t="s">
        <v>75</v>
      </c>
      <c r="E128" s="212" t="s">
        <v>168</v>
      </c>
      <c r="F128" s="212" t="s">
        <v>169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P129+P140+P143</f>
        <v>0</v>
      </c>
      <c r="Q128" s="217"/>
      <c r="R128" s="218">
        <f>R129+R140+R143</f>
        <v>12.445</v>
      </c>
      <c r="S128" s="217"/>
      <c r="T128" s="219">
        <f>T129+T140+T143</f>
        <v>9.4974999999999987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80</v>
      </c>
      <c r="AT128" s="221" t="s">
        <v>75</v>
      </c>
      <c r="AU128" s="221" t="s">
        <v>76</v>
      </c>
      <c r="AY128" s="220" t="s">
        <v>170</v>
      </c>
      <c r="BK128" s="222">
        <f>BK129+BK140+BK143</f>
        <v>0</v>
      </c>
    </row>
    <row r="129" s="12" customFormat="1" ht="22.8" customHeight="1">
      <c r="A129" s="12"/>
      <c r="B129" s="209"/>
      <c r="C129" s="210"/>
      <c r="D129" s="211" t="s">
        <v>75</v>
      </c>
      <c r="E129" s="223" t="s">
        <v>80</v>
      </c>
      <c r="F129" s="223" t="s">
        <v>171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SUM(P130:P139)</f>
        <v>0</v>
      </c>
      <c r="Q129" s="217"/>
      <c r="R129" s="218">
        <f>SUM(R130:R139)</f>
        <v>0</v>
      </c>
      <c r="S129" s="217"/>
      <c r="T129" s="219">
        <f>SUM(T130:T139)</f>
        <v>9.4974999999999987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80</v>
      </c>
      <c r="AY129" s="220" t="s">
        <v>170</v>
      </c>
      <c r="BK129" s="222">
        <f>SUM(BK130:BK139)</f>
        <v>0</v>
      </c>
    </row>
    <row r="130" s="2" customFormat="1" ht="33" customHeight="1">
      <c r="A130" s="37"/>
      <c r="B130" s="38"/>
      <c r="C130" s="225" t="s">
        <v>80</v>
      </c>
      <c r="D130" s="225" t="s">
        <v>172</v>
      </c>
      <c r="E130" s="226" t="s">
        <v>903</v>
      </c>
      <c r="F130" s="227" t="s">
        <v>904</v>
      </c>
      <c r="G130" s="228" t="s">
        <v>195</v>
      </c>
      <c r="H130" s="229">
        <v>32.75</v>
      </c>
      <c r="I130" s="230"/>
      <c r="J130" s="231">
        <f>ROUND(I130*H130,2)</f>
        <v>0</v>
      </c>
      <c r="K130" s="227" t="s">
        <v>176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9.4974999999999987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125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905</v>
      </c>
    </row>
    <row r="131" s="13" customFormat="1">
      <c r="A131" s="13"/>
      <c r="B131" s="238"/>
      <c r="C131" s="239"/>
      <c r="D131" s="240" t="s">
        <v>178</v>
      </c>
      <c r="E131" s="241" t="s">
        <v>1</v>
      </c>
      <c r="F131" s="242" t="s">
        <v>906</v>
      </c>
      <c r="G131" s="239"/>
      <c r="H131" s="243">
        <v>32.75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178</v>
      </c>
      <c r="AU131" s="249" t="s">
        <v>84</v>
      </c>
      <c r="AV131" s="13" t="s">
        <v>84</v>
      </c>
      <c r="AW131" s="13" t="s">
        <v>33</v>
      </c>
      <c r="AX131" s="13" t="s">
        <v>76</v>
      </c>
      <c r="AY131" s="249" t="s">
        <v>170</v>
      </c>
    </row>
    <row r="132" s="2" customFormat="1" ht="33" customHeight="1">
      <c r="A132" s="37"/>
      <c r="B132" s="38"/>
      <c r="C132" s="225" t="s">
        <v>84</v>
      </c>
      <c r="D132" s="225" t="s">
        <v>172</v>
      </c>
      <c r="E132" s="226" t="s">
        <v>907</v>
      </c>
      <c r="F132" s="227" t="s">
        <v>908</v>
      </c>
      <c r="G132" s="228" t="s">
        <v>175</v>
      </c>
      <c r="H132" s="229">
        <v>0.71599999999999997</v>
      </c>
      <c r="I132" s="230"/>
      <c r="J132" s="231">
        <f>ROUND(I132*H132,2)</f>
        <v>0</v>
      </c>
      <c r="K132" s="227" t="s">
        <v>176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460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460</v>
      </c>
      <c r="BM132" s="236" t="s">
        <v>909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910</v>
      </c>
      <c r="G133" s="239"/>
      <c r="H133" s="243">
        <v>0.216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13" customFormat="1">
      <c r="A134" s="13"/>
      <c r="B134" s="238"/>
      <c r="C134" s="239"/>
      <c r="D134" s="240" t="s">
        <v>178</v>
      </c>
      <c r="E134" s="241" t="s">
        <v>1</v>
      </c>
      <c r="F134" s="242" t="s">
        <v>911</v>
      </c>
      <c r="G134" s="239"/>
      <c r="H134" s="243">
        <v>0.5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178</v>
      </c>
      <c r="AU134" s="249" t="s">
        <v>84</v>
      </c>
      <c r="AV134" s="13" t="s">
        <v>84</v>
      </c>
      <c r="AW134" s="13" t="s">
        <v>33</v>
      </c>
      <c r="AX134" s="13" t="s">
        <v>76</v>
      </c>
      <c r="AY134" s="249" t="s">
        <v>170</v>
      </c>
    </row>
    <row r="135" s="2" customFormat="1" ht="37.8" customHeight="1">
      <c r="A135" s="37"/>
      <c r="B135" s="38"/>
      <c r="C135" s="225" t="s">
        <v>116</v>
      </c>
      <c r="D135" s="225" t="s">
        <v>172</v>
      </c>
      <c r="E135" s="226" t="s">
        <v>206</v>
      </c>
      <c r="F135" s="227" t="s">
        <v>207</v>
      </c>
      <c r="G135" s="228" t="s">
        <v>175</v>
      </c>
      <c r="H135" s="229">
        <v>0.71599999999999997</v>
      </c>
      <c r="I135" s="230"/>
      <c r="J135" s="231">
        <f>ROUND(I135*H135,2)</f>
        <v>0</v>
      </c>
      <c r="K135" s="227" t="s">
        <v>176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125</v>
      </c>
      <c r="AT135" s="236" t="s">
        <v>172</v>
      </c>
      <c r="AU135" s="236" t="s">
        <v>84</v>
      </c>
      <c r="AY135" s="16" t="s">
        <v>170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80</v>
      </c>
      <c r="BK135" s="237">
        <f>ROUND(I135*H135,2)</f>
        <v>0</v>
      </c>
      <c r="BL135" s="16" t="s">
        <v>125</v>
      </c>
      <c r="BM135" s="236" t="s">
        <v>912</v>
      </c>
    </row>
    <row r="136" s="2" customFormat="1" ht="37.8" customHeight="1">
      <c r="A136" s="37"/>
      <c r="B136" s="38"/>
      <c r="C136" s="225" t="s">
        <v>125</v>
      </c>
      <c r="D136" s="225" t="s">
        <v>172</v>
      </c>
      <c r="E136" s="226" t="s">
        <v>212</v>
      </c>
      <c r="F136" s="227" t="s">
        <v>213</v>
      </c>
      <c r="G136" s="228" t="s">
        <v>175</v>
      </c>
      <c r="H136" s="229">
        <v>3.5800000000000001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913</v>
      </c>
    </row>
    <row r="137" s="13" customFormat="1">
      <c r="A137" s="13"/>
      <c r="B137" s="238"/>
      <c r="C137" s="239"/>
      <c r="D137" s="240" t="s">
        <v>178</v>
      </c>
      <c r="E137" s="239"/>
      <c r="F137" s="242" t="s">
        <v>914</v>
      </c>
      <c r="G137" s="239"/>
      <c r="H137" s="243">
        <v>3.5800000000000001</v>
      </c>
      <c r="I137" s="244"/>
      <c r="J137" s="239"/>
      <c r="K137" s="239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178</v>
      </c>
      <c r="AU137" s="249" t="s">
        <v>84</v>
      </c>
      <c r="AV137" s="13" t="s">
        <v>84</v>
      </c>
      <c r="AW137" s="13" t="s">
        <v>4</v>
      </c>
      <c r="AX137" s="13" t="s">
        <v>80</v>
      </c>
      <c r="AY137" s="249" t="s">
        <v>170</v>
      </c>
    </row>
    <row r="138" s="2" customFormat="1" ht="33" customHeight="1">
      <c r="A138" s="37"/>
      <c r="B138" s="38"/>
      <c r="C138" s="225" t="s">
        <v>128</v>
      </c>
      <c r="D138" s="225" t="s">
        <v>172</v>
      </c>
      <c r="E138" s="226" t="s">
        <v>222</v>
      </c>
      <c r="F138" s="227" t="s">
        <v>223</v>
      </c>
      <c r="G138" s="228" t="s">
        <v>224</v>
      </c>
      <c r="H138" s="229">
        <v>1.3600000000000001</v>
      </c>
      <c r="I138" s="230"/>
      <c r="J138" s="231">
        <f>ROUND(I138*H138,2)</f>
        <v>0</v>
      </c>
      <c r="K138" s="227" t="s">
        <v>176</v>
      </c>
      <c r="L138" s="43"/>
      <c r="M138" s="232" t="s">
        <v>1</v>
      </c>
      <c r="N138" s="233" t="s">
        <v>41</v>
      </c>
      <c r="O138" s="90"/>
      <c r="P138" s="234">
        <f>O138*H138</f>
        <v>0</v>
      </c>
      <c r="Q138" s="234">
        <v>0</v>
      </c>
      <c r="R138" s="234">
        <f>Q138*H138</f>
        <v>0</v>
      </c>
      <c r="S138" s="234">
        <v>0</v>
      </c>
      <c r="T138" s="23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6" t="s">
        <v>125</v>
      </c>
      <c r="AT138" s="236" t="s">
        <v>172</v>
      </c>
      <c r="AU138" s="236" t="s">
        <v>84</v>
      </c>
      <c r="AY138" s="16" t="s">
        <v>170</v>
      </c>
      <c r="BE138" s="237">
        <f>IF(N138="základní",J138,0)</f>
        <v>0</v>
      </c>
      <c r="BF138" s="237">
        <f>IF(N138="snížená",J138,0)</f>
        <v>0</v>
      </c>
      <c r="BG138" s="237">
        <f>IF(N138="zákl. přenesená",J138,0)</f>
        <v>0</v>
      </c>
      <c r="BH138" s="237">
        <f>IF(N138="sníž. přenesená",J138,0)</f>
        <v>0</v>
      </c>
      <c r="BI138" s="237">
        <f>IF(N138="nulová",J138,0)</f>
        <v>0</v>
      </c>
      <c r="BJ138" s="16" t="s">
        <v>80</v>
      </c>
      <c r="BK138" s="237">
        <f>ROUND(I138*H138,2)</f>
        <v>0</v>
      </c>
      <c r="BL138" s="16" t="s">
        <v>125</v>
      </c>
      <c r="BM138" s="236" t="s">
        <v>915</v>
      </c>
    </row>
    <row r="139" s="13" customFormat="1">
      <c r="A139" s="13"/>
      <c r="B139" s="238"/>
      <c r="C139" s="239"/>
      <c r="D139" s="240" t="s">
        <v>178</v>
      </c>
      <c r="E139" s="239"/>
      <c r="F139" s="242" t="s">
        <v>916</v>
      </c>
      <c r="G139" s="239"/>
      <c r="H139" s="243">
        <v>1.3600000000000001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178</v>
      </c>
      <c r="AU139" s="249" t="s">
        <v>84</v>
      </c>
      <c r="AV139" s="13" t="s">
        <v>84</v>
      </c>
      <c r="AW139" s="13" t="s">
        <v>4</v>
      </c>
      <c r="AX139" s="13" t="s">
        <v>80</v>
      </c>
      <c r="AY139" s="249" t="s">
        <v>170</v>
      </c>
    </row>
    <row r="140" s="12" customFormat="1" ht="22.8" customHeight="1">
      <c r="A140" s="12"/>
      <c r="B140" s="209"/>
      <c r="C140" s="210"/>
      <c r="D140" s="211" t="s">
        <v>75</v>
      </c>
      <c r="E140" s="223" t="s">
        <v>128</v>
      </c>
      <c r="F140" s="223" t="s">
        <v>270</v>
      </c>
      <c r="G140" s="210"/>
      <c r="H140" s="210"/>
      <c r="I140" s="213"/>
      <c r="J140" s="224">
        <f>BK140</f>
        <v>0</v>
      </c>
      <c r="K140" s="210"/>
      <c r="L140" s="215"/>
      <c r="M140" s="216"/>
      <c r="N140" s="217"/>
      <c r="O140" s="217"/>
      <c r="P140" s="218">
        <f>SUM(P141:P142)</f>
        <v>0</v>
      </c>
      <c r="Q140" s="217"/>
      <c r="R140" s="218">
        <f>SUM(R141:R142)</f>
        <v>12.445</v>
      </c>
      <c r="S140" s="217"/>
      <c r="T140" s="219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0" t="s">
        <v>80</v>
      </c>
      <c r="AT140" s="221" t="s">
        <v>75</v>
      </c>
      <c r="AU140" s="221" t="s">
        <v>80</v>
      </c>
      <c r="AY140" s="220" t="s">
        <v>170</v>
      </c>
      <c r="BK140" s="222">
        <f>SUM(BK141:BK142)</f>
        <v>0</v>
      </c>
    </row>
    <row r="141" s="2" customFormat="1" ht="37.8" customHeight="1">
      <c r="A141" s="37"/>
      <c r="B141" s="38"/>
      <c r="C141" s="225" t="s">
        <v>131</v>
      </c>
      <c r="D141" s="225" t="s">
        <v>172</v>
      </c>
      <c r="E141" s="226" t="s">
        <v>917</v>
      </c>
      <c r="F141" s="227" t="s">
        <v>918</v>
      </c>
      <c r="G141" s="228" t="s">
        <v>195</v>
      </c>
      <c r="H141" s="229">
        <v>32.75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0.38</v>
      </c>
      <c r="R141" s="234">
        <f>Q141*H141</f>
        <v>12.445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919</v>
      </c>
    </row>
    <row r="142" s="2" customFormat="1" ht="33" customHeight="1">
      <c r="A142" s="37"/>
      <c r="B142" s="38"/>
      <c r="C142" s="225" t="s">
        <v>200</v>
      </c>
      <c r="D142" s="225" t="s">
        <v>172</v>
      </c>
      <c r="E142" s="226" t="s">
        <v>920</v>
      </c>
      <c r="F142" s="227" t="s">
        <v>921</v>
      </c>
      <c r="G142" s="228" t="s">
        <v>224</v>
      </c>
      <c r="H142" s="229">
        <v>12.445</v>
      </c>
      <c r="I142" s="230"/>
      <c r="J142" s="231">
        <f>ROUND(I142*H142,2)</f>
        <v>0</v>
      </c>
      <c r="K142" s="227" t="s">
        <v>176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</v>
      </c>
      <c r="R142" s="234">
        <f>Q142*H142</f>
        <v>0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125</v>
      </c>
      <c r="AT142" s="236" t="s">
        <v>172</v>
      </c>
      <c r="AU142" s="236" t="s">
        <v>84</v>
      </c>
      <c r="AY142" s="16" t="s">
        <v>170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125</v>
      </c>
      <c r="BM142" s="236" t="s">
        <v>922</v>
      </c>
    </row>
    <row r="143" s="12" customFormat="1" ht="22.8" customHeight="1">
      <c r="A143" s="12"/>
      <c r="B143" s="209"/>
      <c r="C143" s="210"/>
      <c r="D143" s="211" t="s">
        <v>75</v>
      </c>
      <c r="E143" s="223" t="s">
        <v>923</v>
      </c>
      <c r="F143" s="223" t="s">
        <v>924</v>
      </c>
      <c r="G143" s="210"/>
      <c r="H143" s="210"/>
      <c r="I143" s="213"/>
      <c r="J143" s="224">
        <f>BK143</f>
        <v>0</v>
      </c>
      <c r="K143" s="210"/>
      <c r="L143" s="215"/>
      <c r="M143" s="216"/>
      <c r="N143" s="217"/>
      <c r="O143" s="217"/>
      <c r="P143" s="218">
        <f>SUM(P144:P148)</f>
        <v>0</v>
      </c>
      <c r="Q143" s="217"/>
      <c r="R143" s="218">
        <f>SUM(R144:R148)</f>
        <v>0</v>
      </c>
      <c r="S143" s="217"/>
      <c r="T143" s="219">
        <f>SUM(T144:T148)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0" t="s">
        <v>80</v>
      </c>
      <c r="AT143" s="221" t="s">
        <v>75</v>
      </c>
      <c r="AU143" s="221" t="s">
        <v>80</v>
      </c>
      <c r="AY143" s="220" t="s">
        <v>170</v>
      </c>
      <c r="BK143" s="222">
        <f>SUM(BK144:BK148)</f>
        <v>0</v>
      </c>
    </row>
    <row r="144" s="2" customFormat="1" ht="21.75" customHeight="1">
      <c r="A144" s="37"/>
      <c r="B144" s="38"/>
      <c r="C144" s="225" t="s">
        <v>205</v>
      </c>
      <c r="D144" s="225" t="s">
        <v>172</v>
      </c>
      <c r="E144" s="226" t="s">
        <v>925</v>
      </c>
      <c r="F144" s="227" t="s">
        <v>926</v>
      </c>
      <c r="G144" s="228" t="s">
        <v>224</v>
      </c>
      <c r="H144" s="229">
        <v>9.4979999999999993</v>
      </c>
      <c r="I144" s="230"/>
      <c r="J144" s="231">
        <f>ROUND(I144*H144,2)</f>
        <v>0</v>
      </c>
      <c r="K144" s="227" t="s">
        <v>176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125</v>
      </c>
      <c r="AT144" s="236" t="s">
        <v>172</v>
      </c>
      <c r="AU144" s="236" t="s">
        <v>84</v>
      </c>
      <c r="AY144" s="16" t="s">
        <v>170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125</v>
      </c>
      <c r="BM144" s="236" t="s">
        <v>927</v>
      </c>
    </row>
    <row r="145" s="2" customFormat="1" ht="24.15" customHeight="1">
      <c r="A145" s="37"/>
      <c r="B145" s="38"/>
      <c r="C145" s="225" t="s">
        <v>211</v>
      </c>
      <c r="D145" s="225" t="s">
        <v>172</v>
      </c>
      <c r="E145" s="226" t="s">
        <v>928</v>
      </c>
      <c r="F145" s="227" t="s">
        <v>929</v>
      </c>
      <c r="G145" s="228" t="s">
        <v>224</v>
      </c>
      <c r="H145" s="229">
        <v>132.97200000000001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930</v>
      </c>
    </row>
    <row r="146" s="13" customFormat="1">
      <c r="A146" s="13"/>
      <c r="B146" s="238"/>
      <c r="C146" s="239"/>
      <c r="D146" s="240" t="s">
        <v>178</v>
      </c>
      <c r="E146" s="239"/>
      <c r="F146" s="242" t="s">
        <v>931</v>
      </c>
      <c r="G146" s="239"/>
      <c r="H146" s="243">
        <v>132.97200000000001</v>
      </c>
      <c r="I146" s="244"/>
      <c r="J146" s="239"/>
      <c r="K146" s="239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178</v>
      </c>
      <c r="AU146" s="249" t="s">
        <v>84</v>
      </c>
      <c r="AV146" s="13" t="s">
        <v>84</v>
      </c>
      <c r="AW146" s="13" t="s">
        <v>4</v>
      </c>
      <c r="AX146" s="13" t="s">
        <v>80</v>
      </c>
      <c r="AY146" s="249" t="s">
        <v>170</v>
      </c>
    </row>
    <row r="147" s="2" customFormat="1" ht="24.15" customHeight="1">
      <c r="A147" s="37"/>
      <c r="B147" s="38"/>
      <c r="C147" s="225" t="s">
        <v>216</v>
      </c>
      <c r="D147" s="225" t="s">
        <v>172</v>
      </c>
      <c r="E147" s="226" t="s">
        <v>932</v>
      </c>
      <c r="F147" s="227" t="s">
        <v>933</v>
      </c>
      <c r="G147" s="228" t="s">
        <v>224</v>
      </c>
      <c r="H147" s="229">
        <v>9.4979999999999993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934</v>
      </c>
    </row>
    <row r="148" s="2" customFormat="1" ht="44.25" customHeight="1">
      <c r="A148" s="37"/>
      <c r="B148" s="38"/>
      <c r="C148" s="225" t="s">
        <v>221</v>
      </c>
      <c r="D148" s="225" t="s">
        <v>172</v>
      </c>
      <c r="E148" s="226" t="s">
        <v>935</v>
      </c>
      <c r="F148" s="227" t="s">
        <v>936</v>
      </c>
      <c r="G148" s="228" t="s">
        <v>224</v>
      </c>
      <c r="H148" s="229">
        <v>9.4979999999999993</v>
      </c>
      <c r="I148" s="230"/>
      <c r="J148" s="231">
        <f>ROUND(I148*H148,2)</f>
        <v>0</v>
      </c>
      <c r="K148" s="227" t="s">
        <v>176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125</v>
      </c>
      <c r="AT148" s="236" t="s">
        <v>172</v>
      </c>
      <c r="AU148" s="236" t="s">
        <v>84</v>
      </c>
      <c r="AY148" s="16" t="s">
        <v>170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125</v>
      </c>
      <c r="BM148" s="236" t="s">
        <v>937</v>
      </c>
    </row>
    <row r="149" s="12" customFormat="1" ht="25.92" customHeight="1">
      <c r="A149" s="12"/>
      <c r="B149" s="209"/>
      <c r="C149" s="210"/>
      <c r="D149" s="211" t="s">
        <v>75</v>
      </c>
      <c r="E149" s="212" t="s">
        <v>239</v>
      </c>
      <c r="F149" s="212" t="s">
        <v>871</v>
      </c>
      <c r="G149" s="210"/>
      <c r="H149" s="210"/>
      <c r="I149" s="213"/>
      <c r="J149" s="214">
        <f>BK149</f>
        <v>0</v>
      </c>
      <c r="K149" s="210"/>
      <c r="L149" s="215"/>
      <c r="M149" s="216"/>
      <c r="N149" s="217"/>
      <c r="O149" s="217"/>
      <c r="P149" s="218">
        <f>P150+P194</f>
        <v>0</v>
      </c>
      <c r="Q149" s="217"/>
      <c r="R149" s="218">
        <f>R150+R194</f>
        <v>0.78631059999999997</v>
      </c>
      <c r="S149" s="217"/>
      <c r="T149" s="219">
        <f>T150+T194</f>
        <v>0.83600000000000008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116</v>
      </c>
      <c r="AT149" s="221" t="s">
        <v>75</v>
      </c>
      <c r="AU149" s="221" t="s">
        <v>76</v>
      </c>
      <c r="AY149" s="220" t="s">
        <v>170</v>
      </c>
      <c r="BK149" s="222">
        <f>BK150+BK194</f>
        <v>0</v>
      </c>
    </row>
    <row r="150" s="12" customFormat="1" ht="22.8" customHeight="1">
      <c r="A150" s="12"/>
      <c r="B150" s="209"/>
      <c r="C150" s="210"/>
      <c r="D150" s="211" t="s">
        <v>75</v>
      </c>
      <c r="E150" s="223" t="s">
        <v>938</v>
      </c>
      <c r="F150" s="223" t="s">
        <v>939</v>
      </c>
      <c r="G150" s="210"/>
      <c r="H150" s="210"/>
      <c r="I150" s="213"/>
      <c r="J150" s="224">
        <f>BK150</f>
        <v>0</v>
      </c>
      <c r="K150" s="210"/>
      <c r="L150" s="215"/>
      <c r="M150" s="216"/>
      <c r="N150" s="217"/>
      <c r="O150" s="217"/>
      <c r="P150" s="218">
        <f>SUM(P151:P193)</f>
        <v>0</v>
      </c>
      <c r="Q150" s="217"/>
      <c r="R150" s="218">
        <f>SUM(R151:R193)</f>
        <v>0.45777900000000005</v>
      </c>
      <c r="S150" s="217"/>
      <c r="T150" s="219">
        <f>SUM(T151:T193)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0" t="s">
        <v>116</v>
      </c>
      <c r="AT150" s="221" t="s">
        <v>75</v>
      </c>
      <c r="AU150" s="221" t="s">
        <v>80</v>
      </c>
      <c r="AY150" s="220" t="s">
        <v>170</v>
      </c>
      <c r="BK150" s="222">
        <f>SUM(BK151:BK193)</f>
        <v>0</v>
      </c>
    </row>
    <row r="151" s="2" customFormat="1" ht="24.15" customHeight="1">
      <c r="A151" s="37"/>
      <c r="B151" s="38"/>
      <c r="C151" s="225" t="s">
        <v>227</v>
      </c>
      <c r="D151" s="225" t="s">
        <v>172</v>
      </c>
      <c r="E151" s="226" t="s">
        <v>940</v>
      </c>
      <c r="F151" s="227" t="s">
        <v>941</v>
      </c>
      <c r="G151" s="228" t="s">
        <v>247</v>
      </c>
      <c r="H151" s="229">
        <v>12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460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460</v>
      </c>
      <c r="BM151" s="236" t="s">
        <v>942</v>
      </c>
    </row>
    <row r="152" s="2" customFormat="1" ht="24.15" customHeight="1">
      <c r="A152" s="37"/>
      <c r="B152" s="38"/>
      <c r="C152" s="225" t="s">
        <v>234</v>
      </c>
      <c r="D152" s="225" t="s">
        <v>172</v>
      </c>
      <c r="E152" s="226" t="s">
        <v>943</v>
      </c>
      <c r="F152" s="227" t="s">
        <v>944</v>
      </c>
      <c r="G152" s="228" t="s">
        <v>247</v>
      </c>
      <c r="H152" s="229">
        <v>28</v>
      </c>
      <c r="I152" s="230"/>
      <c r="J152" s="231">
        <f>ROUND(I152*H152,2)</f>
        <v>0</v>
      </c>
      <c r="K152" s="227" t="s">
        <v>176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460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460</v>
      </c>
      <c r="BM152" s="236" t="s">
        <v>945</v>
      </c>
    </row>
    <row r="153" s="13" customFormat="1">
      <c r="A153" s="13"/>
      <c r="B153" s="238"/>
      <c r="C153" s="239"/>
      <c r="D153" s="240" t="s">
        <v>178</v>
      </c>
      <c r="E153" s="241" t="s">
        <v>1</v>
      </c>
      <c r="F153" s="242" t="s">
        <v>946</v>
      </c>
      <c r="G153" s="239"/>
      <c r="H153" s="243">
        <v>28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178</v>
      </c>
      <c r="AU153" s="249" t="s">
        <v>84</v>
      </c>
      <c r="AV153" s="13" t="s">
        <v>84</v>
      </c>
      <c r="AW153" s="13" t="s">
        <v>33</v>
      </c>
      <c r="AX153" s="13" t="s">
        <v>76</v>
      </c>
      <c r="AY153" s="249" t="s">
        <v>170</v>
      </c>
    </row>
    <row r="154" s="2" customFormat="1" ht="24.15" customHeight="1">
      <c r="A154" s="37"/>
      <c r="B154" s="38"/>
      <c r="C154" s="225" t="s">
        <v>238</v>
      </c>
      <c r="D154" s="225" t="s">
        <v>172</v>
      </c>
      <c r="E154" s="226" t="s">
        <v>947</v>
      </c>
      <c r="F154" s="227" t="s">
        <v>948</v>
      </c>
      <c r="G154" s="228" t="s">
        <v>247</v>
      </c>
      <c r="H154" s="229">
        <v>8</v>
      </c>
      <c r="I154" s="230"/>
      <c r="J154" s="231">
        <f>ROUND(I154*H154,2)</f>
        <v>0</v>
      </c>
      <c r="K154" s="227" t="s">
        <v>176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460</v>
      </c>
      <c r="AT154" s="236" t="s">
        <v>172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460</v>
      </c>
      <c r="BM154" s="236" t="s">
        <v>949</v>
      </c>
    </row>
    <row r="155" s="2" customFormat="1" ht="16.5" customHeight="1">
      <c r="A155" s="37"/>
      <c r="B155" s="38"/>
      <c r="C155" s="225" t="s">
        <v>8</v>
      </c>
      <c r="D155" s="225" t="s">
        <v>172</v>
      </c>
      <c r="E155" s="226" t="s">
        <v>950</v>
      </c>
      <c r="F155" s="227" t="s">
        <v>951</v>
      </c>
      <c r="G155" s="228" t="s">
        <v>247</v>
      </c>
      <c r="H155" s="229">
        <v>3</v>
      </c>
      <c r="I155" s="230"/>
      <c r="J155" s="231">
        <f>ROUND(I155*H155,2)</f>
        <v>0</v>
      </c>
      <c r="K155" s="227" t="s">
        <v>1</v>
      </c>
      <c r="L155" s="43"/>
      <c r="M155" s="232" t="s">
        <v>1</v>
      </c>
      <c r="N155" s="233" t="s">
        <v>41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460</v>
      </c>
      <c r="AT155" s="236" t="s">
        <v>172</v>
      </c>
      <c r="AU155" s="236" t="s">
        <v>84</v>
      </c>
      <c r="AY155" s="16" t="s">
        <v>170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460</v>
      </c>
      <c r="BM155" s="236" t="s">
        <v>952</v>
      </c>
    </row>
    <row r="156" s="2" customFormat="1" ht="24.15" customHeight="1">
      <c r="A156" s="37"/>
      <c r="B156" s="38"/>
      <c r="C156" s="225" t="s">
        <v>252</v>
      </c>
      <c r="D156" s="225" t="s">
        <v>172</v>
      </c>
      <c r="E156" s="226" t="s">
        <v>953</v>
      </c>
      <c r="F156" s="227" t="s">
        <v>954</v>
      </c>
      <c r="G156" s="228" t="s">
        <v>247</v>
      </c>
      <c r="H156" s="229">
        <v>2</v>
      </c>
      <c r="I156" s="230"/>
      <c r="J156" s="231">
        <f>ROUND(I156*H156,2)</f>
        <v>0</v>
      </c>
      <c r="K156" s="227" t="s">
        <v>176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460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460</v>
      </c>
      <c r="BM156" s="236" t="s">
        <v>955</v>
      </c>
    </row>
    <row r="157" s="2" customFormat="1" ht="24.15" customHeight="1">
      <c r="A157" s="37"/>
      <c r="B157" s="38"/>
      <c r="C157" s="250" t="s">
        <v>257</v>
      </c>
      <c r="D157" s="250" t="s">
        <v>239</v>
      </c>
      <c r="E157" s="251" t="s">
        <v>956</v>
      </c>
      <c r="F157" s="252" t="s">
        <v>957</v>
      </c>
      <c r="G157" s="253" t="s">
        <v>247</v>
      </c>
      <c r="H157" s="254">
        <v>2</v>
      </c>
      <c r="I157" s="255"/>
      <c r="J157" s="256">
        <f>ROUND(I157*H157,2)</f>
        <v>0</v>
      </c>
      <c r="K157" s="252" t="s">
        <v>1</v>
      </c>
      <c r="L157" s="257"/>
      <c r="M157" s="258" t="s">
        <v>1</v>
      </c>
      <c r="N157" s="259" t="s">
        <v>41</v>
      </c>
      <c r="O157" s="90"/>
      <c r="P157" s="234">
        <f>O157*H157</f>
        <v>0</v>
      </c>
      <c r="Q157" s="234">
        <v>0.00611</v>
      </c>
      <c r="R157" s="234">
        <f>Q157*H157</f>
        <v>0.01222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879</v>
      </c>
      <c r="AT157" s="236" t="s">
        <v>239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460</v>
      </c>
      <c r="BM157" s="236" t="s">
        <v>958</v>
      </c>
    </row>
    <row r="158" s="2" customFormat="1" ht="24.15" customHeight="1">
      <c r="A158" s="37"/>
      <c r="B158" s="38"/>
      <c r="C158" s="225" t="s">
        <v>262</v>
      </c>
      <c r="D158" s="225" t="s">
        <v>172</v>
      </c>
      <c r="E158" s="226" t="s">
        <v>959</v>
      </c>
      <c r="F158" s="227" t="s">
        <v>960</v>
      </c>
      <c r="G158" s="228" t="s">
        <v>247</v>
      </c>
      <c r="H158" s="229">
        <v>2</v>
      </c>
      <c r="I158" s="230"/>
      <c r="J158" s="231">
        <f>ROUND(I158*H158,2)</f>
        <v>0</v>
      </c>
      <c r="K158" s="227" t="s">
        <v>176</v>
      </c>
      <c r="L158" s="43"/>
      <c r="M158" s="232" t="s">
        <v>1</v>
      </c>
      <c r="N158" s="233" t="s">
        <v>41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460</v>
      </c>
      <c r="AT158" s="236" t="s">
        <v>172</v>
      </c>
      <c r="AU158" s="236" t="s">
        <v>84</v>
      </c>
      <c r="AY158" s="16" t="s">
        <v>170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460</v>
      </c>
      <c r="BM158" s="236" t="s">
        <v>961</v>
      </c>
    </row>
    <row r="159" s="2" customFormat="1" ht="24.15" customHeight="1">
      <c r="A159" s="37"/>
      <c r="B159" s="38"/>
      <c r="C159" s="250" t="s">
        <v>266</v>
      </c>
      <c r="D159" s="250" t="s">
        <v>239</v>
      </c>
      <c r="E159" s="251" t="s">
        <v>962</v>
      </c>
      <c r="F159" s="252" t="s">
        <v>963</v>
      </c>
      <c r="G159" s="253" t="s">
        <v>247</v>
      </c>
      <c r="H159" s="254">
        <v>2</v>
      </c>
      <c r="I159" s="255"/>
      <c r="J159" s="256">
        <f>ROUND(I159*H159,2)</f>
        <v>0</v>
      </c>
      <c r="K159" s="252" t="s">
        <v>1</v>
      </c>
      <c r="L159" s="257"/>
      <c r="M159" s="258" t="s">
        <v>1</v>
      </c>
      <c r="N159" s="259" t="s">
        <v>41</v>
      </c>
      <c r="O159" s="90"/>
      <c r="P159" s="234">
        <f>O159*H159</f>
        <v>0</v>
      </c>
      <c r="Q159" s="234">
        <v>0.050000000000000003</v>
      </c>
      <c r="R159" s="234">
        <f>Q159*H159</f>
        <v>0.10000000000000001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879</v>
      </c>
      <c r="AT159" s="236" t="s">
        <v>239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460</v>
      </c>
      <c r="BM159" s="236" t="s">
        <v>964</v>
      </c>
    </row>
    <row r="160" s="2" customFormat="1" ht="16.5" customHeight="1">
      <c r="A160" s="37"/>
      <c r="B160" s="38"/>
      <c r="C160" s="225" t="s">
        <v>271</v>
      </c>
      <c r="D160" s="225" t="s">
        <v>172</v>
      </c>
      <c r="E160" s="226" t="s">
        <v>965</v>
      </c>
      <c r="F160" s="227" t="s">
        <v>966</v>
      </c>
      <c r="G160" s="228" t="s">
        <v>279</v>
      </c>
      <c r="H160" s="229">
        <v>12</v>
      </c>
      <c r="I160" s="230"/>
      <c r="J160" s="231">
        <f>ROUND(I160*H160,2)</f>
        <v>0</v>
      </c>
      <c r="K160" s="227" t="s">
        <v>1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460</v>
      </c>
      <c r="AT160" s="236" t="s">
        <v>172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460</v>
      </c>
      <c r="BM160" s="236" t="s">
        <v>967</v>
      </c>
    </row>
    <row r="161" s="2" customFormat="1" ht="16.5" customHeight="1">
      <c r="A161" s="37"/>
      <c r="B161" s="38"/>
      <c r="C161" s="225" t="s">
        <v>7</v>
      </c>
      <c r="D161" s="225" t="s">
        <v>172</v>
      </c>
      <c r="E161" s="226" t="s">
        <v>968</v>
      </c>
      <c r="F161" s="227" t="s">
        <v>969</v>
      </c>
      <c r="G161" s="228" t="s">
        <v>247</v>
      </c>
      <c r="H161" s="229">
        <v>3</v>
      </c>
      <c r="I161" s="230"/>
      <c r="J161" s="231">
        <f>ROUND(I161*H161,2)</f>
        <v>0</v>
      </c>
      <c r="K161" s="227" t="s">
        <v>1</v>
      </c>
      <c r="L161" s="43"/>
      <c r="M161" s="232" t="s">
        <v>1</v>
      </c>
      <c r="N161" s="233" t="s">
        <v>41</v>
      </c>
      <c r="O161" s="90"/>
      <c r="P161" s="234">
        <f>O161*H161</f>
        <v>0</v>
      </c>
      <c r="Q161" s="234">
        <v>0</v>
      </c>
      <c r="R161" s="234">
        <f>Q161*H161</f>
        <v>0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460</v>
      </c>
      <c r="AT161" s="236" t="s">
        <v>172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460</v>
      </c>
      <c r="BM161" s="236" t="s">
        <v>970</v>
      </c>
    </row>
    <row r="162" s="2" customFormat="1" ht="16.5" customHeight="1">
      <c r="A162" s="37"/>
      <c r="B162" s="38"/>
      <c r="C162" s="225" t="s">
        <v>282</v>
      </c>
      <c r="D162" s="225" t="s">
        <v>172</v>
      </c>
      <c r="E162" s="226" t="s">
        <v>971</v>
      </c>
      <c r="F162" s="227" t="s">
        <v>972</v>
      </c>
      <c r="G162" s="228" t="s">
        <v>247</v>
      </c>
      <c r="H162" s="229">
        <v>2</v>
      </c>
      <c r="I162" s="230"/>
      <c r="J162" s="231">
        <f>ROUND(I162*H162,2)</f>
        <v>0</v>
      </c>
      <c r="K162" s="227" t="s">
        <v>176</v>
      </c>
      <c r="L162" s="43"/>
      <c r="M162" s="232" t="s">
        <v>1</v>
      </c>
      <c r="N162" s="233" t="s">
        <v>41</v>
      </c>
      <c r="O162" s="90"/>
      <c r="P162" s="234">
        <f>O162*H162</f>
        <v>0</v>
      </c>
      <c r="Q162" s="234">
        <v>0</v>
      </c>
      <c r="R162" s="234">
        <f>Q162*H162</f>
        <v>0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460</v>
      </c>
      <c r="AT162" s="236" t="s">
        <v>172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460</v>
      </c>
      <c r="BM162" s="236" t="s">
        <v>973</v>
      </c>
    </row>
    <row r="163" s="2" customFormat="1" ht="24.15" customHeight="1">
      <c r="A163" s="37"/>
      <c r="B163" s="38"/>
      <c r="C163" s="250" t="s">
        <v>286</v>
      </c>
      <c r="D163" s="250" t="s">
        <v>239</v>
      </c>
      <c r="E163" s="251" t="s">
        <v>974</v>
      </c>
      <c r="F163" s="252" t="s">
        <v>975</v>
      </c>
      <c r="G163" s="253" t="s">
        <v>247</v>
      </c>
      <c r="H163" s="254">
        <v>2</v>
      </c>
      <c r="I163" s="255"/>
      <c r="J163" s="256">
        <f>ROUND(I163*H163,2)</f>
        <v>0</v>
      </c>
      <c r="K163" s="252" t="s">
        <v>1</v>
      </c>
      <c r="L163" s="257"/>
      <c r="M163" s="258" t="s">
        <v>1</v>
      </c>
      <c r="N163" s="259" t="s">
        <v>41</v>
      </c>
      <c r="O163" s="90"/>
      <c r="P163" s="234">
        <f>O163*H163</f>
        <v>0</v>
      </c>
      <c r="Q163" s="234">
        <v>0.001</v>
      </c>
      <c r="R163" s="234">
        <f>Q163*H163</f>
        <v>0.002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879</v>
      </c>
      <c r="AT163" s="236" t="s">
        <v>239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460</v>
      </c>
      <c r="BM163" s="236" t="s">
        <v>976</v>
      </c>
    </row>
    <row r="164" s="2" customFormat="1" ht="21.75" customHeight="1">
      <c r="A164" s="37"/>
      <c r="B164" s="38"/>
      <c r="C164" s="225" t="s">
        <v>291</v>
      </c>
      <c r="D164" s="225" t="s">
        <v>172</v>
      </c>
      <c r="E164" s="226" t="s">
        <v>977</v>
      </c>
      <c r="F164" s="227" t="s">
        <v>978</v>
      </c>
      <c r="G164" s="228" t="s">
        <v>279</v>
      </c>
      <c r="H164" s="229">
        <v>5</v>
      </c>
      <c r="I164" s="230"/>
      <c r="J164" s="231">
        <f>ROUND(I164*H164,2)</f>
        <v>0</v>
      </c>
      <c r="K164" s="227" t="s">
        <v>1</v>
      </c>
      <c r="L164" s="43"/>
      <c r="M164" s="232" t="s">
        <v>1</v>
      </c>
      <c r="N164" s="233" t="s">
        <v>41</v>
      </c>
      <c r="O164" s="90"/>
      <c r="P164" s="234">
        <f>O164*H164</f>
        <v>0</v>
      </c>
      <c r="Q164" s="234">
        <v>0</v>
      </c>
      <c r="R164" s="234">
        <f>Q164*H164</f>
        <v>0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460</v>
      </c>
      <c r="AT164" s="236" t="s">
        <v>172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460</v>
      </c>
      <c r="BM164" s="236" t="s">
        <v>979</v>
      </c>
    </row>
    <row r="165" s="2" customFormat="1" ht="21.75" customHeight="1">
      <c r="A165" s="37"/>
      <c r="B165" s="38"/>
      <c r="C165" s="225" t="s">
        <v>296</v>
      </c>
      <c r="D165" s="225" t="s">
        <v>172</v>
      </c>
      <c r="E165" s="226" t="s">
        <v>980</v>
      </c>
      <c r="F165" s="227" t="s">
        <v>981</v>
      </c>
      <c r="G165" s="228" t="s">
        <v>247</v>
      </c>
      <c r="H165" s="229">
        <v>1</v>
      </c>
      <c r="I165" s="230"/>
      <c r="J165" s="231">
        <f>ROUND(I165*H165,2)</f>
        <v>0</v>
      </c>
      <c r="K165" s="227" t="s">
        <v>1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460</v>
      </c>
      <c r="AT165" s="236" t="s">
        <v>172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460</v>
      </c>
      <c r="BM165" s="236" t="s">
        <v>982</v>
      </c>
    </row>
    <row r="166" s="2" customFormat="1" ht="37.8" customHeight="1">
      <c r="A166" s="37"/>
      <c r="B166" s="38"/>
      <c r="C166" s="225" t="s">
        <v>301</v>
      </c>
      <c r="D166" s="225" t="s">
        <v>172</v>
      </c>
      <c r="E166" s="226" t="s">
        <v>983</v>
      </c>
      <c r="F166" s="227" t="s">
        <v>984</v>
      </c>
      <c r="G166" s="228" t="s">
        <v>279</v>
      </c>
      <c r="H166" s="229">
        <v>148</v>
      </c>
      <c r="I166" s="230"/>
      <c r="J166" s="231">
        <f>ROUND(I166*H166,2)</f>
        <v>0</v>
      </c>
      <c r="K166" s="227" t="s">
        <v>176</v>
      </c>
      <c r="L166" s="43"/>
      <c r="M166" s="232" t="s">
        <v>1</v>
      </c>
      <c r="N166" s="233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460</v>
      </c>
      <c r="AT166" s="236" t="s">
        <v>172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460</v>
      </c>
      <c r="BM166" s="236" t="s">
        <v>985</v>
      </c>
    </row>
    <row r="167" s="2" customFormat="1" ht="16.5" customHeight="1">
      <c r="A167" s="37"/>
      <c r="B167" s="38"/>
      <c r="C167" s="250" t="s">
        <v>305</v>
      </c>
      <c r="D167" s="250" t="s">
        <v>239</v>
      </c>
      <c r="E167" s="251" t="s">
        <v>986</v>
      </c>
      <c r="F167" s="252" t="s">
        <v>987</v>
      </c>
      <c r="G167" s="253" t="s">
        <v>988</v>
      </c>
      <c r="H167" s="254">
        <v>148</v>
      </c>
      <c r="I167" s="255"/>
      <c r="J167" s="256">
        <f>ROUND(I167*H167,2)</f>
        <v>0</v>
      </c>
      <c r="K167" s="252" t="s">
        <v>176</v>
      </c>
      <c r="L167" s="257"/>
      <c r="M167" s="258" t="s">
        <v>1</v>
      </c>
      <c r="N167" s="259" t="s">
        <v>41</v>
      </c>
      <c r="O167" s="90"/>
      <c r="P167" s="234">
        <f>O167*H167</f>
        <v>0</v>
      </c>
      <c r="Q167" s="234">
        <v>0.001</v>
      </c>
      <c r="R167" s="234">
        <f>Q167*H167</f>
        <v>0.14799999999999999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879</v>
      </c>
      <c r="AT167" s="236" t="s">
        <v>239</v>
      </c>
      <c r="AU167" s="236" t="s">
        <v>84</v>
      </c>
      <c r="AY167" s="16" t="s">
        <v>170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460</v>
      </c>
      <c r="BM167" s="236" t="s">
        <v>989</v>
      </c>
    </row>
    <row r="168" s="2" customFormat="1" ht="24.15" customHeight="1">
      <c r="A168" s="37"/>
      <c r="B168" s="38"/>
      <c r="C168" s="250" t="s">
        <v>309</v>
      </c>
      <c r="D168" s="250" t="s">
        <v>239</v>
      </c>
      <c r="E168" s="251" t="s">
        <v>990</v>
      </c>
      <c r="F168" s="252" t="s">
        <v>991</v>
      </c>
      <c r="G168" s="253" t="s">
        <v>247</v>
      </c>
      <c r="H168" s="254">
        <v>12</v>
      </c>
      <c r="I168" s="255"/>
      <c r="J168" s="256">
        <f>ROUND(I168*H168,2)</f>
        <v>0</v>
      </c>
      <c r="K168" s="252" t="s">
        <v>176</v>
      </c>
      <c r="L168" s="257"/>
      <c r="M168" s="258" t="s">
        <v>1</v>
      </c>
      <c r="N168" s="259" t="s">
        <v>41</v>
      </c>
      <c r="O168" s="90"/>
      <c r="P168" s="234">
        <f>O168*H168</f>
        <v>0</v>
      </c>
      <c r="Q168" s="234">
        <v>0.00025999999999999998</v>
      </c>
      <c r="R168" s="234">
        <f>Q168*H168</f>
        <v>0.0031199999999999995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879</v>
      </c>
      <c r="AT168" s="236" t="s">
        <v>239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460</v>
      </c>
      <c r="BM168" s="236" t="s">
        <v>992</v>
      </c>
    </row>
    <row r="169" s="2" customFormat="1" ht="21.75" customHeight="1">
      <c r="A169" s="37"/>
      <c r="B169" s="38"/>
      <c r="C169" s="225" t="s">
        <v>314</v>
      </c>
      <c r="D169" s="225" t="s">
        <v>172</v>
      </c>
      <c r="E169" s="226" t="s">
        <v>993</v>
      </c>
      <c r="F169" s="227" t="s">
        <v>994</v>
      </c>
      <c r="G169" s="228" t="s">
        <v>247</v>
      </c>
      <c r="H169" s="229">
        <v>2</v>
      </c>
      <c r="I169" s="230"/>
      <c r="J169" s="231">
        <f>ROUND(I169*H169,2)</f>
        <v>0</v>
      </c>
      <c r="K169" s="227" t="s">
        <v>176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460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460</v>
      </c>
      <c r="BM169" s="236" t="s">
        <v>995</v>
      </c>
    </row>
    <row r="170" s="2" customFormat="1" ht="16.5" customHeight="1">
      <c r="A170" s="37"/>
      <c r="B170" s="38"/>
      <c r="C170" s="250" t="s">
        <v>318</v>
      </c>
      <c r="D170" s="250" t="s">
        <v>239</v>
      </c>
      <c r="E170" s="251" t="s">
        <v>996</v>
      </c>
      <c r="F170" s="252" t="s">
        <v>997</v>
      </c>
      <c r="G170" s="253" t="s">
        <v>247</v>
      </c>
      <c r="H170" s="254">
        <v>2</v>
      </c>
      <c r="I170" s="255"/>
      <c r="J170" s="256">
        <f>ROUND(I170*H170,2)</f>
        <v>0</v>
      </c>
      <c r="K170" s="252" t="s">
        <v>1</v>
      </c>
      <c r="L170" s="257"/>
      <c r="M170" s="258" t="s">
        <v>1</v>
      </c>
      <c r="N170" s="259" t="s">
        <v>41</v>
      </c>
      <c r="O170" s="90"/>
      <c r="P170" s="234">
        <f>O170*H170</f>
        <v>0</v>
      </c>
      <c r="Q170" s="234">
        <v>0.00016000000000000001</v>
      </c>
      <c r="R170" s="234">
        <f>Q170*H170</f>
        <v>0.00032000000000000003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879</v>
      </c>
      <c r="AT170" s="236" t="s">
        <v>239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460</v>
      </c>
      <c r="BM170" s="236" t="s">
        <v>998</v>
      </c>
    </row>
    <row r="171" s="2" customFormat="1" ht="37.8" customHeight="1">
      <c r="A171" s="37"/>
      <c r="B171" s="38"/>
      <c r="C171" s="225" t="s">
        <v>322</v>
      </c>
      <c r="D171" s="225" t="s">
        <v>172</v>
      </c>
      <c r="E171" s="226" t="s">
        <v>999</v>
      </c>
      <c r="F171" s="227" t="s">
        <v>1000</v>
      </c>
      <c r="G171" s="228" t="s">
        <v>279</v>
      </c>
      <c r="H171" s="229">
        <v>13</v>
      </c>
      <c r="I171" s="230"/>
      <c r="J171" s="231">
        <f>ROUND(I171*H171,2)</f>
        <v>0</v>
      </c>
      <c r="K171" s="227" t="s">
        <v>176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460</v>
      </c>
      <c r="AT171" s="236" t="s">
        <v>172</v>
      </c>
      <c r="AU171" s="236" t="s">
        <v>84</v>
      </c>
      <c r="AY171" s="16" t="s">
        <v>170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460</v>
      </c>
      <c r="BM171" s="236" t="s">
        <v>1001</v>
      </c>
    </row>
    <row r="172" s="2" customFormat="1" ht="24.15" customHeight="1">
      <c r="A172" s="37"/>
      <c r="B172" s="38"/>
      <c r="C172" s="250" t="s">
        <v>326</v>
      </c>
      <c r="D172" s="250" t="s">
        <v>239</v>
      </c>
      <c r="E172" s="251" t="s">
        <v>1002</v>
      </c>
      <c r="F172" s="252" t="s">
        <v>1003</v>
      </c>
      <c r="G172" s="253" t="s">
        <v>279</v>
      </c>
      <c r="H172" s="254">
        <v>14.949999999999999</v>
      </c>
      <c r="I172" s="255"/>
      <c r="J172" s="256">
        <f>ROUND(I172*H172,2)</f>
        <v>0</v>
      </c>
      <c r="K172" s="252" t="s">
        <v>176</v>
      </c>
      <c r="L172" s="257"/>
      <c r="M172" s="258" t="s">
        <v>1</v>
      </c>
      <c r="N172" s="259" t="s">
        <v>41</v>
      </c>
      <c r="O172" s="90"/>
      <c r="P172" s="234">
        <f>O172*H172</f>
        <v>0</v>
      </c>
      <c r="Q172" s="234">
        <v>0.00012</v>
      </c>
      <c r="R172" s="234">
        <f>Q172*H172</f>
        <v>0.001794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886</v>
      </c>
      <c r="AT172" s="236" t="s">
        <v>239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886</v>
      </c>
      <c r="BM172" s="236" t="s">
        <v>1004</v>
      </c>
    </row>
    <row r="173" s="2" customFormat="1">
      <c r="A173" s="37"/>
      <c r="B173" s="38"/>
      <c r="C173" s="39"/>
      <c r="D173" s="240" t="s">
        <v>249</v>
      </c>
      <c r="E173" s="39"/>
      <c r="F173" s="260" t="s">
        <v>1005</v>
      </c>
      <c r="G173" s="39"/>
      <c r="H173" s="39"/>
      <c r="I173" s="261"/>
      <c r="J173" s="39"/>
      <c r="K173" s="39"/>
      <c r="L173" s="43"/>
      <c r="M173" s="262"/>
      <c r="N173" s="263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249</v>
      </c>
      <c r="AU173" s="16" t="s">
        <v>84</v>
      </c>
    </row>
    <row r="174" s="13" customFormat="1">
      <c r="A174" s="13"/>
      <c r="B174" s="238"/>
      <c r="C174" s="239"/>
      <c r="D174" s="240" t="s">
        <v>178</v>
      </c>
      <c r="E174" s="239"/>
      <c r="F174" s="242" t="s">
        <v>1006</v>
      </c>
      <c r="G174" s="239"/>
      <c r="H174" s="243">
        <v>14.949999999999999</v>
      </c>
      <c r="I174" s="244"/>
      <c r="J174" s="239"/>
      <c r="K174" s="239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178</v>
      </c>
      <c r="AU174" s="249" t="s">
        <v>84</v>
      </c>
      <c r="AV174" s="13" t="s">
        <v>84</v>
      </c>
      <c r="AW174" s="13" t="s">
        <v>4</v>
      </c>
      <c r="AX174" s="13" t="s">
        <v>80</v>
      </c>
      <c r="AY174" s="249" t="s">
        <v>170</v>
      </c>
    </row>
    <row r="175" s="2" customFormat="1" ht="37.8" customHeight="1">
      <c r="A175" s="37"/>
      <c r="B175" s="38"/>
      <c r="C175" s="225" t="s">
        <v>330</v>
      </c>
      <c r="D175" s="225" t="s">
        <v>172</v>
      </c>
      <c r="E175" s="226" t="s">
        <v>1007</v>
      </c>
      <c r="F175" s="227" t="s">
        <v>1008</v>
      </c>
      <c r="G175" s="228" t="s">
        <v>279</v>
      </c>
      <c r="H175" s="229">
        <v>149</v>
      </c>
      <c r="I175" s="230"/>
      <c r="J175" s="231">
        <f>ROUND(I175*H175,2)</f>
        <v>0</v>
      </c>
      <c r="K175" s="227" t="s">
        <v>176</v>
      </c>
      <c r="L175" s="43"/>
      <c r="M175" s="232" t="s">
        <v>1</v>
      </c>
      <c r="N175" s="233" t="s">
        <v>41</v>
      </c>
      <c r="O175" s="90"/>
      <c r="P175" s="234">
        <f>O175*H175</f>
        <v>0</v>
      </c>
      <c r="Q175" s="234">
        <v>0</v>
      </c>
      <c r="R175" s="234">
        <f>Q175*H175</f>
        <v>0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460</v>
      </c>
      <c r="AT175" s="236" t="s">
        <v>172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460</v>
      </c>
      <c r="BM175" s="236" t="s">
        <v>1009</v>
      </c>
    </row>
    <row r="176" s="2" customFormat="1" ht="24.15" customHeight="1">
      <c r="A176" s="37"/>
      <c r="B176" s="38"/>
      <c r="C176" s="250" t="s">
        <v>334</v>
      </c>
      <c r="D176" s="250" t="s">
        <v>239</v>
      </c>
      <c r="E176" s="251" t="s">
        <v>1010</v>
      </c>
      <c r="F176" s="252" t="s">
        <v>1011</v>
      </c>
      <c r="G176" s="253" t="s">
        <v>279</v>
      </c>
      <c r="H176" s="254">
        <v>171.34999999999999</v>
      </c>
      <c r="I176" s="255"/>
      <c r="J176" s="256">
        <f>ROUND(I176*H176,2)</f>
        <v>0</v>
      </c>
      <c r="K176" s="252" t="s">
        <v>176</v>
      </c>
      <c r="L176" s="257"/>
      <c r="M176" s="258" t="s">
        <v>1</v>
      </c>
      <c r="N176" s="259" t="s">
        <v>41</v>
      </c>
      <c r="O176" s="90"/>
      <c r="P176" s="234">
        <f>O176*H176</f>
        <v>0</v>
      </c>
      <c r="Q176" s="234">
        <v>0.00013999999999999999</v>
      </c>
      <c r="R176" s="234">
        <f>Q176*H176</f>
        <v>0.023988999999999996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886</v>
      </c>
      <c r="AT176" s="236" t="s">
        <v>239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886</v>
      </c>
      <c r="BM176" s="236" t="s">
        <v>1012</v>
      </c>
    </row>
    <row r="177" s="2" customFormat="1">
      <c r="A177" s="37"/>
      <c r="B177" s="38"/>
      <c r="C177" s="39"/>
      <c r="D177" s="240" t="s">
        <v>249</v>
      </c>
      <c r="E177" s="39"/>
      <c r="F177" s="260" t="s">
        <v>1013</v>
      </c>
      <c r="G177" s="39"/>
      <c r="H177" s="39"/>
      <c r="I177" s="261"/>
      <c r="J177" s="39"/>
      <c r="K177" s="39"/>
      <c r="L177" s="43"/>
      <c r="M177" s="262"/>
      <c r="N177" s="263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249</v>
      </c>
      <c r="AU177" s="16" t="s">
        <v>84</v>
      </c>
    </row>
    <row r="178" s="13" customFormat="1">
      <c r="A178" s="13"/>
      <c r="B178" s="238"/>
      <c r="C178" s="239"/>
      <c r="D178" s="240" t="s">
        <v>178</v>
      </c>
      <c r="E178" s="239"/>
      <c r="F178" s="242" t="s">
        <v>1014</v>
      </c>
      <c r="G178" s="239"/>
      <c r="H178" s="243">
        <v>171.34999999999999</v>
      </c>
      <c r="I178" s="244"/>
      <c r="J178" s="239"/>
      <c r="K178" s="239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178</v>
      </c>
      <c r="AU178" s="249" t="s">
        <v>84</v>
      </c>
      <c r="AV178" s="13" t="s">
        <v>84</v>
      </c>
      <c r="AW178" s="13" t="s">
        <v>4</v>
      </c>
      <c r="AX178" s="13" t="s">
        <v>80</v>
      </c>
      <c r="AY178" s="249" t="s">
        <v>170</v>
      </c>
    </row>
    <row r="179" s="2" customFormat="1" ht="37.8" customHeight="1">
      <c r="A179" s="37"/>
      <c r="B179" s="38"/>
      <c r="C179" s="225" t="s">
        <v>338</v>
      </c>
      <c r="D179" s="225" t="s">
        <v>172</v>
      </c>
      <c r="E179" s="226" t="s">
        <v>1015</v>
      </c>
      <c r="F179" s="227" t="s">
        <v>1016</v>
      </c>
      <c r="G179" s="228" t="s">
        <v>279</v>
      </c>
      <c r="H179" s="229">
        <v>226</v>
      </c>
      <c r="I179" s="230"/>
      <c r="J179" s="231">
        <f>ROUND(I179*H179,2)</f>
        <v>0</v>
      </c>
      <c r="K179" s="227" t="s">
        <v>176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460</v>
      </c>
      <c r="AT179" s="236" t="s">
        <v>172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460</v>
      </c>
      <c r="BM179" s="236" t="s">
        <v>1017</v>
      </c>
    </row>
    <row r="180" s="2" customFormat="1" ht="24.15" customHeight="1">
      <c r="A180" s="37"/>
      <c r="B180" s="38"/>
      <c r="C180" s="250" t="s">
        <v>342</v>
      </c>
      <c r="D180" s="250" t="s">
        <v>239</v>
      </c>
      <c r="E180" s="251" t="s">
        <v>1018</v>
      </c>
      <c r="F180" s="252" t="s">
        <v>1019</v>
      </c>
      <c r="G180" s="253" t="s">
        <v>279</v>
      </c>
      <c r="H180" s="254">
        <v>259.89999999999998</v>
      </c>
      <c r="I180" s="255"/>
      <c r="J180" s="256">
        <f>ROUND(I180*H180,2)</f>
        <v>0</v>
      </c>
      <c r="K180" s="252" t="s">
        <v>176</v>
      </c>
      <c r="L180" s="257"/>
      <c r="M180" s="258" t="s">
        <v>1</v>
      </c>
      <c r="N180" s="259" t="s">
        <v>41</v>
      </c>
      <c r="O180" s="90"/>
      <c r="P180" s="234">
        <f>O180*H180</f>
        <v>0</v>
      </c>
      <c r="Q180" s="234">
        <v>0.00064000000000000005</v>
      </c>
      <c r="R180" s="234">
        <f>Q180*H180</f>
        <v>0.16633600000000001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886</v>
      </c>
      <c r="AT180" s="236" t="s">
        <v>239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886</v>
      </c>
      <c r="BM180" s="236" t="s">
        <v>1020</v>
      </c>
    </row>
    <row r="181" s="2" customFormat="1">
      <c r="A181" s="37"/>
      <c r="B181" s="38"/>
      <c r="C181" s="39"/>
      <c r="D181" s="240" t="s">
        <v>249</v>
      </c>
      <c r="E181" s="39"/>
      <c r="F181" s="260" t="s">
        <v>1021</v>
      </c>
      <c r="G181" s="39"/>
      <c r="H181" s="39"/>
      <c r="I181" s="261"/>
      <c r="J181" s="39"/>
      <c r="K181" s="39"/>
      <c r="L181" s="43"/>
      <c r="M181" s="262"/>
      <c r="N181" s="263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249</v>
      </c>
      <c r="AU181" s="16" t="s">
        <v>84</v>
      </c>
    </row>
    <row r="182" s="13" customFormat="1">
      <c r="A182" s="13"/>
      <c r="B182" s="238"/>
      <c r="C182" s="239"/>
      <c r="D182" s="240" t="s">
        <v>178</v>
      </c>
      <c r="E182" s="239"/>
      <c r="F182" s="242" t="s">
        <v>1022</v>
      </c>
      <c r="G182" s="239"/>
      <c r="H182" s="243">
        <v>259.89999999999998</v>
      </c>
      <c r="I182" s="244"/>
      <c r="J182" s="239"/>
      <c r="K182" s="239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178</v>
      </c>
      <c r="AU182" s="249" t="s">
        <v>84</v>
      </c>
      <c r="AV182" s="13" t="s">
        <v>84</v>
      </c>
      <c r="AW182" s="13" t="s">
        <v>4</v>
      </c>
      <c r="AX182" s="13" t="s">
        <v>80</v>
      </c>
      <c r="AY182" s="249" t="s">
        <v>170</v>
      </c>
    </row>
    <row r="183" s="2" customFormat="1" ht="21.75" customHeight="1">
      <c r="A183" s="37"/>
      <c r="B183" s="38"/>
      <c r="C183" s="225" t="s">
        <v>347</v>
      </c>
      <c r="D183" s="225" t="s">
        <v>172</v>
      </c>
      <c r="E183" s="226" t="s">
        <v>1023</v>
      </c>
      <c r="F183" s="227" t="s">
        <v>1024</v>
      </c>
      <c r="G183" s="228" t="s">
        <v>279</v>
      </c>
      <c r="H183" s="229">
        <v>82</v>
      </c>
      <c r="I183" s="230"/>
      <c r="J183" s="231">
        <f>ROUND(I183*H183,2)</f>
        <v>0</v>
      </c>
      <c r="K183" s="227" t="s">
        <v>1</v>
      </c>
      <c r="L183" s="43"/>
      <c r="M183" s="232" t="s">
        <v>1</v>
      </c>
      <c r="N183" s="233" t="s">
        <v>41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460</v>
      </c>
      <c r="AT183" s="236" t="s">
        <v>172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460</v>
      </c>
      <c r="BM183" s="236" t="s">
        <v>1025</v>
      </c>
    </row>
    <row r="184" s="2" customFormat="1" ht="16.5" customHeight="1">
      <c r="A184" s="37"/>
      <c r="B184" s="38"/>
      <c r="C184" s="225" t="s">
        <v>351</v>
      </c>
      <c r="D184" s="225" t="s">
        <v>172</v>
      </c>
      <c r="E184" s="226" t="s">
        <v>1026</v>
      </c>
      <c r="F184" s="227" t="s">
        <v>1027</v>
      </c>
      <c r="G184" s="228" t="s">
        <v>542</v>
      </c>
      <c r="H184" s="229">
        <v>1</v>
      </c>
      <c r="I184" s="230"/>
      <c r="J184" s="231">
        <f>ROUND(I184*H184,2)</f>
        <v>0</v>
      </c>
      <c r="K184" s="227" t="s">
        <v>1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460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460</v>
      </c>
      <c r="BM184" s="236" t="s">
        <v>1028</v>
      </c>
    </row>
    <row r="185" s="2" customFormat="1" ht="16.5" customHeight="1">
      <c r="A185" s="37"/>
      <c r="B185" s="38"/>
      <c r="C185" s="250" t="s">
        <v>355</v>
      </c>
      <c r="D185" s="250" t="s">
        <v>239</v>
      </c>
      <c r="E185" s="251" t="s">
        <v>1029</v>
      </c>
      <c r="F185" s="252" t="s">
        <v>1030</v>
      </c>
      <c r="G185" s="253" t="s">
        <v>542</v>
      </c>
      <c r="H185" s="254">
        <v>1</v>
      </c>
      <c r="I185" s="255"/>
      <c r="J185" s="256">
        <f>ROUND(I185*H185,2)</f>
        <v>0</v>
      </c>
      <c r="K185" s="252" t="s">
        <v>1</v>
      </c>
      <c r="L185" s="257"/>
      <c r="M185" s="258" t="s">
        <v>1</v>
      </c>
      <c r="N185" s="259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886</v>
      </c>
      <c r="AT185" s="236" t="s">
        <v>239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886</v>
      </c>
      <c r="BM185" s="236" t="s">
        <v>1031</v>
      </c>
    </row>
    <row r="186" s="2" customFormat="1" ht="16.5" customHeight="1">
      <c r="A186" s="37"/>
      <c r="B186" s="38"/>
      <c r="C186" s="225" t="s">
        <v>359</v>
      </c>
      <c r="D186" s="225" t="s">
        <v>172</v>
      </c>
      <c r="E186" s="226" t="s">
        <v>1032</v>
      </c>
      <c r="F186" s="227" t="s">
        <v>1033</v>
      </c>
      <c r="G186" s="228" t="s">
        <v>1034</v>
      </c>
      <c r="H186" s="229">
        <v>1</v>
      </c>
      <c r="I186" s="230"/>
      <c r="J186" s="231">
        <f>ROUND(I186*H186,2)</f>
        <v>0</v>
      </c>
      <c r="K186" s="227" t="s">
        <v>1</v>
      </c>
      <c r="L186" s="43"/>
      <c r="M186" s="232" t="s">
        <v>1</v>
      </c>
      <c r="N186" s="233" t="s">
        <v>41</v>
      </c>
      <c r="O186" s="90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460</v>
      </c>
      <c r="AT186" s="236" t="s">
        <v>172</v>
      </c>
      <c r="AU186" s="236" t="s">
        <v>84</v>
      </c>
      <c r="AY186" s="16" t="s">
        <v>170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460</v>
      </c>
      <c r="BM186" s="236" t="s">
        <v>1035</v>
      </c>
    </row>
    <row r="187" s="2" customFormat="1" ht="16.5" customHeight="1">
      <c r="A187" s="37"/>
      <c r="B187" s="38"/>
      <c r="C187" s="225" t="s">
        <v>363</v>
      </c>
      <c r="D187" s="225" t="s">
        <v>172</v>
      </c>
      <c r="E187" s="226" t="s">
        <v>1036</v>
      </c>
      <c r="F187" s="227" t="s">
        <v>1037</v>
      </c>
      <c r="G187" s="228" t="s">
        <v>542</v>
      </c>
      <c r="H187" s="229">
        <v>1</v>
      </c>
      <c r="I187" s="230"/>
      <c r="J187" s="231">
        <f>ROUND(I187*H187,2)</f>
        <v>0</v>
      </c>
      <c r="K187" s="227" t="s">
        <v>1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460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460</v>
      </c>
      <c r="BM187" s="236" t="s">
        <v>1038</v>
      </c>
    </row>
    <row r="188" s="2" customFormat="1" ht="24.15" customHeight="1">
      <c r="A188" s="37"/>
      <c r="B188" s="38"/>
      <c r="C188" s="225" t="s">
        <v>367</v>
      </c>
      <c r="D188" s="225" t="s">
        <v>172</v>
      </c>
      <c r="E188" s="226" t="s">
        <v>1039</v>
      </c>
      <c r="F188" s="227" t="s">
        <v>1040</v>
      </c>
      <c r="G188" s="228" t="s">
        <v>247</v>
      </c>
      <c r="H188" s="229">
        <v>1</v>
      </c>
      <c r="I188" s="230"/>
      <c r="J188" s="231">
        <f>ROUND(I188*H188,2)</f>
        <v>0</v>
      </c>
      <c r="K188" s="227" t="s">
        <v>176</v>
      </c>
      <c r="L188" s="43"/>
      <c r="M188" s="232" t="s">
        <v>1</v>
      </c>
      <c r="N188" s="233" t="s">
        <v>41</v>
      </c>
      <c r="O188" s="90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460</v>
      </c>
      <c r="AT188" s="236" t="s">
        <v>172</v>
      </c>
      <c r="AU188" s="236" t="s">
        <v>84</v>
      </c>
      <c r="AY188" s="16" t="s">
        <v>170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460</v>
      </c>
      <c r="BM188" s="236" t="s">
        <v>1041</v>
      </c>
    </row>
    <row r="189" s="2" customFormat="1" ht="24.15" customHeight="1">
      <c r="A189" s="37"/>
      <c r="B189" s="38"/>
      <c r="C189" s="225" t="s">
        <v>372</v>
      </c>
      <c r="D189" s="225" t="s">
        <v>172</v>
      </c>
      <c r="E189" s="226" t="s">
        <v>1042</v>
      </c>
      <c r="F189" s="227" t="s">
        <v>1043</v>
      </c>
      <c r="G189" s="228" t="s">
        <v>247</v>
      </c>
      <c r="H189" s="229">
        <v>8</v>
      </c>
      <c r="I189" s="230"/>
      <c r="J189" s="231">
        <f>ROUND(I189*H189,2)</f>
        <v>0</v>
      </c>
      <c r="K189" s="227" t="s">
        <v>176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460</v>
      </c>
      <c r="AT189" s="236" t="s">
        <v>172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460</v>
      </c>
      <c r="BM189" s="236" t="s">
        <v>1044</v>
      </c>
    </row>
    <row r="190" s="2" customFormat="1" ht="24.15" customHeight="1">
      <c r="A190" s="37"/>
      <c r="B190" s="38"/>
      <c r="C190" s="225" t="s">
        <v>376</v>
      </c>
      <c r="D190" s="225" t="s">
        <v>172</v>
      </c>
      <c r="E190" s="226" t="s">
        <v>1045</v>
      </c>
      <c r="F190" s="227" t="s">
        <v>1046</v>
      </c>
      <c r="G190" s="228" t="s">
        <v>247</v>
      </c>
      <c r="H190" s="229">
        <v>1</v>
      </c>
      <c r="I190" s="230"/>
      <c r="J190" s="231">
        <f>ROUND(I190*H190,2)</f>
        <v>0</v>
      </c>
      <c r="K190" s="227" t="s">
        <v>176</v>
      </c>
      <c r="L190" s="43"/>
      <c r="M190" s="232" t="s">
        <v>1</v>
      </c>
      <c r="N190" s="233" t="s">
        <v>41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460</v>
      </c>
      <c r="AT190" s="236" t="s">
        <v>172</v>
      </c>
      <c r="AU190" s="236" t="s">
        <v>84</v>
      </c>
      <c r="AY190" s="16" t="s">
        <v>170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460</v>
      </c>
      <c r="BM190" s="236" t="s">
        <v>1047</v>
      </c>
    </row>
    <row r="191" s="2" customFormat="1" ht="21.75" customHeight="1">
      <c r="A191" s="37"/>
      <c r="B191" s="38"/>
      <c r="C191" s="225" t="s">
        <v>380</v>
      </c>
      <c r="D191" s="225" t="s">
        <v>172</v>
      </c>
      <c r="E191" s="226" t="s">
        <v>1048</v>
      </c>
      <c r="F191" s="227" t="s">
        <v>1049</v>
      </c>
      <c r="G191" s="228" t="s">
        <v>247</v>
      </c>
      <c r="H191" s="229">
        <v>1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460</v>
      </c>
      <c r="AT191" s="236" t="s">
        <v>172</v>
      </c>
      <c r="AU191" s="236" t="s">
        <v>84</v>
      </c>
      <c r="AY191" s="16" t="s">
        <v>170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460</v>
      </c>
      <c r="BM191" s="236" t="s">
        <v>1050</v>
      </c>
    </row>
    <row r="192" s="2" customFormat="1" ht="16.5" customHeight="1">
      <c r="A192" s="37"/>
      <c r="B192" s="38"/>
      <c r="C192" s="225" t="s">
        <v>384</v>
      </c>
      <c r="D192" s="225" t="s">
        <v>172</v>
      </c>
      <c r="E192" s="226" t="s">
        <v>1051</v>
      </c>
      <c r="F192" s="227" t="s">
        <v>1052</v>
      </c>
      <c r="G192" s="228" t="s">
        <v>247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460</v>
      </c>
      <c r="AT192" s="236" t="s">
        <v>172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460</v>
      </c>
      <c r="BM192" s="236" t="s">
        <v>1053</v>
      </c>
    </row>
    <row r="193" s="2" customFormat="1" ht="16.5" customHeight="1">
      <c r="A193" s="37"/>
      <c r="B193" s="38"/>
      <c r="C193" s="225" t="s">
        <v>388</v>
      </c>
      <c r="D193" s="225" t="s">
        <v>172</v>
      </c>
      <c r="E193" s="226" t="s">
        <v>1054</v>
      </c>
      <c r="F193" s="227" t="s">
        <v>1055</v>
      </c>
      <c r="G193" s="228" t="s">
        <v>247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460</v>
      </c>
      <c r="AT193" s="236" t="s">
        <v>172</v>
      </c>
      <c r="AU193" s="236" t="s">
        <v>84</v>
      </c>
      <c r="AY193" s="16" t="s">
        <v>170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460</v>
      </c>
      <c r="BM193" s="236" t="s">
        <v>1056</v>
      </c>
    </row>
    <row r="194" s="12" customFormat="1" ht="22.8" customHeight="1">
      <c r="A194" s="12"/>
      <c r="B194" s="209"/>
      <c r="C194" s="210"/>
      <c r="D194" s="211" t="s">
        <v>75</v>
      </c>
      <c r="E194" s="223" t="s">
        <v>1057</v>
      </c>
      <c r="F194" s="223" t="s">
        <v>1058</v>
      </c>
      <c r="G194" s="210"/>
      <c r="H194" s="210"/>
      <c r="I194" s="213"/>
      <c r="J194" s="224">
        <f>BK194</f>
        <v>0</v>
      </c>
      <c r="K194" s="210"/>
      <c r="L194" s="215"/>
      <c r="M194" s="216"/>
      <c r="N194" s="217"/>
      <c r="O194" s="217"/>
      <c r="P194" s="218">
        <f>SUM(P195:P237)</f>
        <v>0</v>
      </c>
      <c r="Q194" s="217"/>
      <c r="R194" s="218">
        <f>SUM(R195:R237)</f>
        <v>0.32853159999999998</v>
      </c>
      <c r="S194" s="217"/>
      <c r="T194" s="219">
        <f>SUM(T195:T237)</f>
        <v>0.83600000000000008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0" t="s">
        <v>116</v>
      </c>
      <c r="AT194" s="221" t="s">
        <v>75</v>
      </c>
      <c r="AU194" s="221" t="s">
        <v>80</v>
      </c>
      <c r="AY194" s="220" t="s">
        <v>170</v>
      </c>
      <c r="BK194" s="222">
        <f>SUM(BK195:BK237)</f>
        <v>0</v>
      </c>
    </row>
    <row r="195" s="2" customFormat="1" ht="24.15" customHeight="1">
      <c r="A195" s="37"/>
      <c r="B195" s="38"/>
      <c r="C195" s="225" t="s">
        <v>393</v>
      </c>
      <c r="D195" s="225" t="s">
        <v>172</v>
      </c>
      <c r="E195" s="226" t="s">
        <v>1059</v>
      </c>
      <c r="F195" s="227" t="s">
        <v>1060</v>
      </c>
      <c r="G195" s="228" t="s">
        <v>1061</v>
      </c>
      <c r="H195" s="229">
        <v>0.13200000000000001</v>
      </c>
      <c r="I195" s="230"/>
      <c r="J195" s="231">
        <f>ROUND(I195*H195,2)</f>
        <v>0</v>
      </c>
      <c r="K195" s="227" t="s">
        <v>176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0.0088000000000000005</v>
      </c>
      <c r="R195" s="234">
        <f>Q195*H195</f>
        <v>0.0011616000000000001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460</v>
      </c>
      <c r="AT195" s="236" t="s">
        <v>172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460</v>
      </c>
      <c r="BM195" s="236" t="s">
        <v>1062</v>
      </c>
    </row>
    <row r="196" s="2" customFormat="1" ht="16.5" customHeight="1">
      <c r="A196" s="37"/>
      <c r="B196" s="38"/>
      <c r="C196" s="225" t="s">
        <v>398</v>
      </c>
      <c r="D196" s="225" t="s">
        <v>172</v>
      </c>
      <c r="E196" s="226" t="s">
        <v>1063</v>
      </c>
      <c r="F196" s="227" t="s">
        <v>1064</v>
      </c>
      <c r="G196" s="228" t="s">
        <v>247</v>
      </c>
      <c r="H196" s="229">
        <v>2</v>
      </c>
      <c r="I196" s="230"/>
      <c r="J196" s="231">
        <f>ROUND(I196*H196,2)</f>
        <v>0</v>
      </c>
      <c r="K196" s="227" t="s">
        <v>1</v>
      </c>
      <c r="L196" s="43"/>
      <c r="M196" s="232" t="s">
        <v>1</v>
      </c>
      <c r="N196" s="233" t="s">
        <v>41</v>
      </c>
      <c r="O196" s="90"/>
      <c r="P196" s="234">
        <f>O196*H196</f>
        <v>0</v>
      </c>
      <c r="Q196" s="234">
        <v>0.0088000000000000005</v>
      </c>
      <c r="R196" s="234">
        <f>Q196*H196</f>
        <v>0.017600000000000001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460</v>
      </c>
      <c r="AT196" s="236" t="s">
        <v>172</v>
      </c>
      <c r="AU196" s="236" t="s">
        <v>84</v>
      </c>
      <c r="AY196" s="16" t="s">
        <v>170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80</v>
      </c>
      <c r="BK196" s="237">
        <f>ROUND(I196*H196,2)</f>
        <v>0</v>
      </c>
      <c r="BL196" s="16" t="s">
        <v>460</v>
      </c>
      <c r="BM196" s="236" t="s">
        <v>1065</v>
      </c>
    </row>
    <row r="197" s="2" customFormat="1" ht="16.5" customHeight="1">
      <c r="A197" s="37"/>
      <c r="B197" s="38"/>
      <c r="C197" s="225" t="s">
        <v>402</v>
      </c>
      <c r="D197" s="225" t="s">
        <v>172</v>
      </c>
      <c r="E197" s="226" t="s">
        <v>1066</v>
      </c>
      <c r="F197" s="227" t="s">
        <v>1067</v>
      </c>
      <c r="G197" s="228" t="s">
        <v>247</v>
      </c>
      <c r="H197" s="229">
        <v>1</v>
      </c>
      <c r="I197" s="230"/>
      <c r="J197" s="231">
        <f>ROUND(I197*H197,2)</f>
        <v>0</v>
      </c>
      <c r="K197" s="227" t="s">
        <v>1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460</v>
      </c>
      <c r="AT197" s="236" t="s">
        <v>172</v>
      </c>
      <c r="AU197" s="236" t="s">
        <v>84</v>
      </c>
      <c r="AY197" s="16" t="s">
        <v>170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460</v>
      </c>
      <c r="BM197" s="236" t="s">
        <v>1068</v>
      </c>
    </row>
    <row r="198" s="2" customFormat="1" ht="24.15" customHeight="1">
      <c r="A198" s="37"/>
      <c r="B198" s="38"/>
      <c r="C198" s="225" t="s">
        <v>406</v>
      </c>
      <c r="D198" s="225" t="s">
        <v>172</v>
      </c>
      <c r="E198" s="226" t="s">
        <v>1069</v>
      </c>
      <c r="F198" s="227" t="s">
        <v>1070</v>
      </c>
      <c r="G198" s="228" t="s">
        <v>195</v>
      </c>
      <c r="H198" s="229">
        <v>33</v>
      </c>
      <c r="I198" s="230"/>
      <c r="J198" s="231">
        <f>ROUND(I198*H198,2)</f>
        <v>0</v>
      </c>
      <c r="K198" s="227" t="s">
        <v>176</v>
      </c>
      <c r="L198" s="43"/>
      <c r="M198" s="232" t="s">
        <v>1</v>
      </c>
      <c r="N198" s="233" t="s">
        <v>41</v>
      </c>
      <c r="O198" s="90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460</v>
      </c>
      <c r="AT198" s="236" t="s">
        <v>172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460</v>
      </c>
      <c r="BM198" s="236" t="s">
        <v>1071</v>
      </c>
    </row>
    <row r="199" s="13" customFormat="1">
      <c r="A199" s="13"/>
      <c r="B199" s="238"/>
      <c r="C199" s="239"/>
      <c r="D199" s="240" t="s">
        <v>178</v>
      </c>
      <c r="E199" s="241" t="s">
        <v>1</v>
      </c>
      <c r="F199" s="242" t="s">
        <v>1072</v>
      </c>
      <c r="G199" s="239"/>
      <c r="H199" s="243">
        <v>33</v>
      </c>
      <c r="I199" s="244"/>
      <c r="J199" s="239"/>
      <c r="K199" s="239"/>
      <c r="L199" s="245"/>
      <c r="M199" s="246"/>
      <c r="N199" s="247"/>
      <c r="O199" s="247"/>
      <c r="P199" s="247"/>
      <c r="Q199" s="247"/>
      <c r="R199" s="247"/>
      <c r="S199" s="247"/>
      <c r="T199" s="24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9" t="s">
        <v>178</v>
      </c>
      <c r="AU199" s="249" t="s">
        <v>84</v>
      </c>
      <c r="AV199" s="13" t="s">
        <v>84</v>
      </c>
      <c r="AW199" s="13" t="s">
        <v>33</v>
      </c>
      <c r="AX199" s="13" t="s">
        <v>76</v>
      </c>
      <c r="AY199" s="249" t="s">
        <v>170</v>
      </c>
    </row>
    <row r="200" s="2" customFormat="1" ht="24.15" customHeight="1">
      <c r="A200" s="37"/>
      <c r="B200" s="38"/>
      <c r="C200" s="225" t="s">
        <v>410</v>
      </c>
      <c r="D200" s="225" t="s">
        <v>172</v>
      </c>
      <c r="E200" s="226" t="s">
        <v>1073</v>
      </c>
      <c r="F200" s="227" t="s">
        <v>1074</v>
      </c>
      <c r="G200" s="228" t="s">
        <v>279</v>
      </c>
      <c r="H200" s="229">
        <v>66</v>
      </c>
      <c r="I200" s="230"/>
      <c r="J200" s="231">
        <f>ROUND(I200*H200,2)</f>
        <v>0</v>
      </c>
      <c r="K200" s="227" t="s">
        <v>176</v>
      </c>
      <c r="L200" s="43"/>
      <c r="M200" s="232" t="s">
        <v>1</v>
      </c>
      <c r="N200" s="233" t="s">
        <v>41</v>
      </c>
      <c r="O200" s="90"/>
      <c r="P200" s="234">
        <f>O200*H200</f>
        <v>0</v>
      </c>
      <c r="Q200" s="234">
        <v>0</v>
      </c>
      <c r="R200" s="234">
        <f>Q200*H200</f>
        <v>0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460</v>
      </c>
      <c r="AT200" s="236" t="s">
        <v>172</v>
      </c>
      <c r="AU200" s="236" t="s">
        <v>84</v>
      </c>
      <c r="AY200" s="16" t="s">
        <v>170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80</v>
      </c>
      <c r="BK200" s="237">
        <f>ROUND(I200*H200,2)</f>
        <v>0</v>
      </c>
      <c r="BL200" s="16" t="s">
        <v>460</v>
      </c>
      <c r="BM200" s="236" t="s">
        <v>1075</v>
      </c>
    </row>
    <row r="201" s="2" customFormat="1" ht="24.15" customHeight="1">
      <c r="A201" s="37"/>
      <c r="B201" s="38"/>
      <c r="C201" s="225" t="s">
        <v>414</v>
      </c>
      <c r="D201" s="225" t="s">
        <v>172</v>
      </c>
      <c r="E201" s="226" t="s">
        <v>1076</v>
      </c>
      <c r="F201" s="227" t="s">
        <v>1077</v>
      </c>
      <c r="G201" s="228" t="s">
        <v>279</v>
      </c>
      <c r="H201" s="229">
        <v>10</v>
      </c>
      <c r="I201" s="230"/>
      <c r="J201" s="231">
        <f>ROUND(I201*H201,2)</f>
        <v>0</v>
      </c>
      <c r="K201" s="227" t="s">
        <v>176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460</v>
      </c>
      <c r="AT201" s="236" t="s">
        <v>172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460</v>
      </c>
      <c r="BM201" s="236" t="s">
        <v>1078</v>
      </c>
    </row>
    <row r="202" s="13" customFormat="1">
      <c r="A202" s="13"/>
      <c r="B202" s="238"/>
      <c r="C202" s="239"/>
      <c r="D202" s="240" t="s">
        <v>178</v>
      </c>
      <c r="E202" s="241" t="s">
        <v>1</v>
      </c>
      <c r="F202" s="242" t="s">
        <v>1079</v>
      </c>
      <c r="G202" s="239"/>
      <c r="H202" s="243">
        <v>10</v>
      </c>
      <c r="I202" s="244"/>
      <c r="J202" s="239"/>
      <c r="K202" s="239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178</v>
      </c>
      <c r="AU202" s="249" t="s">
        <v>84</v>
      </c>
      <c r="AV202" s="13" t="s">
        <v>84</v>
      </c>
      <c r="AW202" s="13" t="s">
        <v>33</v>
      </c>
      <c r="AX202" s="13" t="s">
        <v>76</v>
      </c>
      <c r="AY202" s="249" t="s">
        <v>170</v>
      </c>
    </row>
    <row r="203" s="2" customFormat="1" ht="24.15" customHeight="1">
      <c r="A203" s="37"/>
      <c r="B203" s="38"/>
      <c r="C203" s="225" t="s">
        <v>419</v>
      </c>
      <c r="D203" s="225" t="s">
        <v>172</v>
      </c>
      <c r="E203" s="226" t="s">
        <v>1080</v>
      </c>
      <c r="F203" s="227" t="s">
        <v>1081</v>
      </c>
      <c r="G203" s="228" t="s">
        <v>279</v>
      </c>
      <c r="H203" s="229">
        <v>65.5</v>
      </c>
      <c r="I203" s="230"/>
      <c r="J203" s="231">
        <f>ROUND(I203*H203,2)</f>
        <v>0</v>
      </c>
      <c r="K203" s="227" t="s">
        <v>176</v>
      </c>
      <c r="L203" s="43"/>
      <c r="M203" s="232" t="s">
        <v>1</v>
      </c>
      <c r="N203" s="233" t="s">
        <v>41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</v>
      </c>
      <c r="T203" s="235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460</v>
      </c>
      <c r="AT203" s="236" t="s">
        <v>172</v>
      </c>
      <c r="AU203" s="236" t="s">
        <v>84</v>
      </c>
      <c r="AY203" s="16" t="s">
        <v>170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80</v>
      </c>
      <c r="BK203" s="237">
        <f>ROUND(I203*H203,2)</f>
        <v>0</v>
      </c>
      <c r="BL203" s="16" t="s">
        <v>460</v>
      </c>
      <c r="BM203" s="236" t="s">
        <v>1082</v>
      </c>
    </row>
    <row r="204" s="2" customFormat="1" ht="37.8" customHeight="1">
      <c r="A204" s="37"/>
      <c r="B204" s="38"/>
      <c r="C204" s="225" t="s">
        <v>424</v>
      </c>
      <c r="D204" s="225" t="s">
        <v>172</v>
      </c>
      <c r="E204" s="226" t="s">
        <v>1083</v>
      </c>
      <c r="F204" s="227" t="s">
        <v>1084</v>
      </c>
      <c r="G204" s="228" t="s">
        <v>175</v>
      </c>
      <c r="H204" s="229">
        <v>15.279999999999999</v>
      </c>
      <c r="I204" s="230"/>
      <c r="J204" s="231">
        <f>ROUND(I204*H204,2)</f>
        <v>0</v>
      </c>
      <c r="K204" s="227" t="s">
        <v>176</v>
      </c>
      <c r="L204" s="43"/>
      <c r="M204" s="232" t="s">
        <v>1</v>
      </c>
      <c r="N204" s="233" t="s">
        <v>41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460</v>
      </c>
      <c r="AT204" s="236" t="s">
        <v>172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460</v>
      </c>
      <c r="BM204" s="236" t="s">
        <v>1085</v>
      </c>
    </row>
    <row r="205" s="2" customFormat="1" ht="37.8" customHeight="1">
      <c r="A205" s="37"/>
      <c r="B205" s="38"/>
      <c r="C205" s="225" t="s">
        <v>428</v>
      </c>
      <c r="D205" s="225" t="s">
        <v>172</v>
      </c>
      <c r="E205" s="226" t="s">
        <v>1086</v>
      </c>
      <c r="F205" s="227" t="s">
        <v>1087</v>
      </c>
      <c r="G205" s="228" t="s">
        <v>175</v>
      </c>
      <c r="H205" s="229">
        <v>15.279999999999999</v>
      </c>
      <c r="I205" s="230"/>
      <c r="J205" s="231">
        <f>ROUND(I205*H205,2)</f>
        <v>0</v>
      </c>
      <c r="K205" s="227" t="s">
        <v>176</v>
      </c>
      <c r="L205" s="43"/>
      <c r="M205" s="232" t="s">
        <v>1</v>
      </c>
      <c r="N205" s="233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460</v>
      </c>
      <c r="AT205" s="236" t="s">
        <v>172</v>
      </c>
      <c r="AU205" s="236" t="s">
        <v>84</v>
      </c>
      <c r="AY205" s="16" t="s">
        <v>170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80</v>
      </c>
      <c r="BK205" s="237">
        <f>ROUND(I205*H205,2)</f>
        <v>0</v>
      </c>
      <c r="BL205" s="16" t="s">
        <v>460</v>
      </c>
      <c r="BM205" s="236" t="s">
        <v>1088</v>
      </c>
    </row>
    <row r="206" s="2" customFormat="1" ht="37.8" customHeight="1">
      <c r="A206" s="37"/>
      <c r="B206" s="38"/>
      <c r="C206" s="225" t="s">
        <v>432</v>
      </c>
      <c r="D206" s="225" t="s">
        <v>172</v>
      </c>
      <c r="E206" s="226" t="s">
        <v>1089</v>
      </c>
      <c r="F206" s="227" t="s">
        <v>1090</v>
      </c>
      <c r="G206" s="228" t="s">
        <v>175</v>
      </c>
      <c r="H206" s="229">
        <v>213.91999999999999</v>
      </c>
      <c r="I206" s="230"/>
      <c r="J206" s="231">
        <f>ROUND(I206*H206,2)</f>
        <v>0</v>
      </c>
      <c r="K206" s="227" t="s">
        <v>176</v>
      </c>
      <c r="L206" s="43"/>
      <c r="M206" s="232" t="s">
        <v>1</v>
      </c>
      <c r="N206" s="233" t="s">
        <v>41</v>
      </c>
      <c r="O206" s="90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460</v>
      </c>
      <c r="AT206" s="236" t="s">
        <v>172</v>
      </c>
      <c r="AU206" s="236" t="s">
        <v>84</v>
      </c>
      <c r="AY206" s="16" t="s">
        <v>170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80</v>
      </c>
      <c r="BK206" s="237">
        <f>ROUND(I206*H206,2)</f>
        <v>0</v>
      </c>
      <c r="BL206" s="16" t="s">
        <v>460</v>
      </c>
      <c r="BM206" s="236" t="s">
        <v>1091</v>
      </c>
    </row>
    <row r="207" s="13" customFormat="1">
      <c r="A207" s="13"/>
      <c r="B207" s="238"/>
      <c r="C207" s="239"/>
      <c r="D207" s="240" t="s">
        <v>178</v>
      </c>
      <c r="E207" s="239"/>
      <c r="F207" s="242" t="s">
        <v>1092</v>
      </c>
      <c r="G207" s="239"/>
      <c r="H207" s="243">
        <v>213.91999999999999</v>
      </c>
      <c r="I207" s="244"/>
      <c r="J207" s="239"/>
      <c r="K207" s="239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178</v>
      </c>
      <c r="AU207" s="249" t="s">
        <v>84</v>
      </c>
      <c r="AV207" s="13" t="s">
        <v>84</v>
      </c>
      <c r="AW207" s="13" t="s">
        <v>4</v>
      </c>
      <c r="AX207" s="13" t="s">
        <v>80</v>
      </c>
      <c r="AY207" s="249" t="s">
        <v>170</v>
      </c>
    </row>
    <row r="208" s="2" customFormat="1" ht="24.15" customHeight="1">
      <c r="A208" s="37"/>
      <c r="B208" s="38"/>
      <c r="C208" s="225" t="s">
        <v>436</v>
      </c>
      <c r="D208" s="225" t="s">
        <v>172</v>
      </c>
      <c r="E208" s="226" t="s">
        <v>1093</v>
      </c>
      <c r="F208" s="227" t="s">
        <v>1094</v>
      </c>
      <c r="G208" s="228" t="s">
        <v>224</v>
      </c>
      <c r="H208" s="229">
        <v>29.032</v>
      </c>
      <c r="I208" s="230"/>
      <c r="J208" s="231">
        <f>ROUND(I208*H208,2)</f>
        <v>0</v>
      </c>
      <c r="K208" s="227" t="s">
        <v>176</v>
      </c>
      <c r="L208" s="43"/>
      <c r="M208" s="232" t="s">
        <v>1</v>
      </c>
      <c r="N208" s="233" t="s">
        <v>41</v>
      </c>
      <c r="O208" s="90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460</v>
      </c>
      <c r="AT208" s="236" t="s">
        <v>172</v>
      </c>
      <c r="AU208" s="236" t="s">
        <v>84</v>
      </c>
      <c r="AY208" s="16" t="s">
        <v>170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80</v>
      </c>
      <c r="BK208" s="237">
        <f>ROUND(I208*H208,2)</f>
        <v>0</v>
      </c>
      <c r="BL208" s="16" t="s">
        <v>460</v>
      </c>
      <c r="BM208" s="236" t="s">
        <v>1095</v>
      </c>
    </row>
    <row r="209" s="13" customFormat="1">
      <c r="A209" s="13"/>
      <c r="B209" s="238"/>
      <c r="C209" s="239"/>
      <c r="D209" s="240" t="s">
        <v>178</v>
      </c>
      <c r="E209" s="239"/>
      <c r="F209" s="242" t="s">
        <v>1096</v>
      </c>
      <c r="G209" s="239"/>
      <c r="H209" s="243">
        <v>29.032</v>
      </c>
      <c r="I209" s="244"/>
      <c r="J209" s="239"/>
      <c r="K209" s="239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178</v>
      </c>
      <c r="AU209" s="249" t="s">
        <v>84</v>
      </c>
      <c r="AV209" s="13" t="s">
        <v>84</v>
      </c>
      <c r="AW209" s="13" t="s">
        <v>4</v>
      </c>
      <c r="AX209" s="13" t="s">
        <v>80</v>
      </c>
      <c r="AY209" s="249" t="s">
        <v>170</v>
      </c>
    </row>
    <row r="210" s="2" customFormat="1" ht="33" customHeight="1">
      <c r="A210" s="37"/>
      <c r="B210" s="38"/>
      <c r="C210" s="225" t="s">
        <v>440</v>
      </c>
      <c r="D210" s="225" t="s">
        <v>172</v>
      </c>
      <c r="E210" s="226" t="s">
        <v>1097</v>
      </c>
      <c r="F210" s="227" t="s">
        <v>1098</v>
      </c>
      <c r="G210" s="228" t="s">
        <v>175</v>
      </c>
      <c r="H210" s="229">
        <v>1.1000000000000001</v>
      </c>
      <c r="I210" s="230"/>
      <c r="J210" s="231">
        <f>ROUND(I210*H210,2)</f>
        <v>0</v>
      </c>
      <c r="K210" s="227" t="s">
        <v>176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460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460</v>
      </c>
      <c r="BM210" s="236" t="s">
        <v>1099</v>
      </c>
    </row>
    <row r="211" s="13" customFormat="1">
      <c r="A211" s="13"/>
      <c r="B211" s="238"/>
      <c r="C211" s="239"/>
      <c r="D211" s="240" t="s">
        <v>178</v>
      </c>
      <c r="E211" s="241" t="s">
        <v>1</v>
      </c>
      <c r="F211" s="242" t="s">
        <v>1100</v>
      </c>
      <c r="G211" s="239"/>
      <c r="H211" s="243">
        <v>1.1000000000000001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178</v>
      </c>
      <c r="AU211" s="249" t="s">
        <v>84</v>
      </c>
      <c r="AV211" s="13" t="s">
        <v>84</v>
      </c>
      <c r="AW211" s="13" t="s">
        <v>33</v>
      </c>
      <c r="AX211" s="13" t="s">
        <v>76</v>
      </c>
      <c r="AY211" s="249" t="s">
        <v>170</v>
      </c>
    </row>
    <row r="212" s="2" customFormat="1" ht="24.15" customHeight="1">
      <c r="A212" s="37"/>
      <c r="B212" s="38"/>
      <c r="C212" s="225" t="s">
        <v>444</v>
      </c>
      <c r="D212" s="225" t="s">
        <v>172</v>
      </c>
      <c r="E212" s="226" t="s">
        <v>1101</v>
      </c>
      <c r="F212" s="227" t="s">
        <v>1102</v>
      </c>
      <c r="G212" s="228" t="s">
        <v>279</v>
      </c>
      <c r="H212" s="229">
        <v>66</v>
      </c>
      <c r="I212" s="230"/>
      <c r="J212" s="231">
        <f>ROUND(I212*H212,2)</f>
        <v>0</v>
      </c>
      <c r="K212" s="227" t="s">
        <v>176</v>
      </c>
      <c r="L212" s="43"/>
      <c r="M212" s="232" t="s">
        <v>1</v>
      </c>
      <c r="N212" s="233" t="s">
        <v>41</v>
      </c>
      <c r="O212" s="90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460</v>
      </c>
      <c r="AT212" s="236" t="s">
        <v>172</v>
      </c>
      <c r="AU212" s="236" t="s">
        <v>84</v>
      </c>
      <c r="AY212" s="16" t="s">
        <v>170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80</v>
      </c>
      <c r="BK212" s="237">
        <f>ROUND(I212*H212,2)</f>
        <v>0</v>
      </c>
      <c r="BL212" s="16" t="s">
        <v>460</v>
      </c>
      <c r="BM212" s="236" t="s">
        <v>1103</v>
      </c>
    </row>
    <row r="213" s="2" customFormat="1" ht="24.15" customHeight="1">
      <c r="A213" s="37"/>
      <c r="B213" s="38"/>
      <c r="C213" s="225" t="s">
        <v>448</v>
      </c>
      <c r="D213" s="225" t="s">
        <v>172</v>
      </c>
      <c r="E213" s="226" t="s">
        <v>1104</v>
      </c>
      <c r="F213" s="227" t="s">
        <v>1105</v>
      </c>
      <c r="G213" s="228" t="s">
        <v>279</v>
      </c>
      <c r="H213" s="229">
        <v>10</v>
      </c>
      <c r="I213" s="230"/>
      <c r="J213" s="231">
        <f>ROUND(I213*H213,2)</f>
        <v>0</v>
      </c>
      <c r="K213" s="227" t="s">
        <v>176</v>
      </c>
      <c r="L213" s="43"/>
      <c r="M213" s="232" t="s">
        <v>1</v>
      </c>
      <c r="N213" s="233" t="s">
        <v>41</v>
      </c>
      <c r="O213" s="90"/>
      <c r="P213" s="234">
        <f>O213*H213</f>
        <v>0</v>
      </c>
      <c r="Q213" s="234">
        <v>0</v>
      </c>
      <c r="R213" s="234">
        <f>Q213*H213</f>
        <v>0</v>
      </c>
      <c r="S213" s="234">
        <v>0</v>
      </c>
      <c r="T213" s="23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6" t="s">
        <v>460</v>
      </c>
      <c r="AT213" s="236" t="s">
        <v>172</v>
      </c>
      <c r="AU213" s="236" t="s">
        <v>84</v>
      </c>
      <c r="AY213" s="16" t="s">
        <v>170</v>
      </c>
      <c r="BE213" s="237">
        <f>IF(N213="základní",J213,0)</f>
        <v>0</v>
      </c>
      <c r="BF213" s="237">
        <f>IF(N213="snížená",J213,0)</f>
        <v>0</v>
      </c>
      <c r="BG213" s="237">
        <f>IF(N213="zákl. přenesená",J213,0)</f>
        <v>0</v>
      </c>
      <c r="BH213" s="237">
        <f>IF(N213="sníž. přenesená",J213,0)</f>
        <v>0</v>
      </c>
      <c r="BI213" s="237">
        <f>IF(N213="nulová",J213,0)</f>
        <v>0</v>
      </c>
      <c r="BJ213" s="16" t="s">
        <v>80</v>
      </c>
      <c r="BK213" s="237">
        <f>ROUND(I213*H213,2)</f>
        <v>0</v>
      </c>
      <c r="BL213" s="16" t="s">
        <v>460</v>
      </c>
      <c r="BM213" s="236" t="s">
        <v>1106</v>
      </c>
    </row>
    <row r="214" s="13" customFormat="1">
      <c r="A214" s="13"/>
      <c r="B214" s="238"/>
      <c r="C214" s="239"/>
      <c r="D214" s="240" t="s">
        <v>178</v>
      </c>
      <c r="E214" s="241" t="s">
        <v>1</v>
      </c>
      <c r="F214" s="242" t="s">
        <v>1079</v>
      </c>
      <c r="G214" s="239"/>
      <c r="H214" s="243">
        <v>10</v>
      </c>
      <c r="I214" s="244"/>
      <c r="J214" s="239"/>
      <c r="K214" s="239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178</v>
      </c>
      <c r="AU214" s="249" t="s">
        <v>84</v>
      </c>
      <c r="AV214" s="13" t="s">
        <v>84</v>
      </c>
      <c r="AW214" s="13" t="s">
        <v>33</v>
      </c>
      <c r="AX214" s="13" t="s">
        <v>76</v>
      </c>
      <c r="AY214" s="249" t="s">
        <v>170</v>
      </c>
    </row>
    <row r="215" s="2" customFormat="1" ht="24.15" customHeight="1">
      <c r="A215" s="37"/>
      <c r="B215" s="38"/>
      <c r="C215" s="225" t="s">
        <v>452</v>
      </c>
      <c r="D215" s="225" t="s">
        <v>172</v>
      </c>
      <c r="E215" s="226" t="s">
        <v>1107</v>
      </c>
      <c r="F215" s="227" t="s">
        <v>1108</v>
      </c>
      <c r="G215" s="228" t="s">
        <v>279</v>
      </c>
      <c r="H215" s="229">
        <v>65.5</v>
      </c>
      <c r="I215" s="230"/>
      <c r="J215" s="231">
        <f>ROUND(I215*H215,2)</f>
        <v>0</v>
      </c>
      <c r="K215" s="227" t="s">
        <v>176</v>
      </c>
      <c r="L215" s="43"/>
      <c r="M215" s="232" t="s">
        <v>1</v>
      </c>
      <c r="N215" s="233" t="s">
        <v>41</v>
      </c>
      <c r="O215" s="90"/>
      <c r="P215" s="234">
        <f>O215*H215</f>
        <v>0</v>
      </c>
      <c r="Q215" s="234">
        <v>0</v>
      </c>
      <c r="R215" s="234">
        <f>Q215*H215</f>
        <v>0</v>
      </c>
      <c r="S215" s="234">
        <v>0</v>
      </c>
      <c r="T215" s="23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6" t="s">
        <v>460</v>
      </c>
      <c r="AT215" s="236" t="s">
        <v>172</v>
      </c>
      <c r="AU215" s="236" t="s">
        <v>84</v>
      </c>
      <c r="AY215" s="16" t="s">
        <v>170</v>
      </c>
      <c r="BE215" s="237">
        <f>IF(N215="základní",J215,0)</f>
        <v>0</v>
      </c>
      <c r="BF215" s="237">
        <f>IF(N215="snížená",J215,0)</f>
        <v>0</v>
      </c>
      <c r="BG215" s="237">
        <f>IF(N215="zákl. přenesená",J215,0)</f>
        <v>0</v>
      </c>
      <c r="BH215" s="237">
        <f>IF(N215="sníž. přenesená",J215,0)</f>
        <v>0</v>
      </c>
      <c r="BI215" s="237">
        <f>IF(N215="nulová",J215,0)</f>
        <v>0</v>
      </c>
      <c r="BJ215" s="16" t="s">
        <v>80</v>
      </c>
      <c r="BK215" s="237">
        <f>ROUND(I215*H215,2)</f>
        <v>0</v>
      </c>
      <c r="BL215" s="16" t="s">
        <v>460</v>
      </c>
      <c r="BM215" s="236" t="s">
        <v>1109</v>
      </c>
    </row>
    <row r="216" s="2" customFormat="1" ht="24.15" customHeight="1">
      <c r="A216" s="37"/>
      <c r="B216" s="38"/>
      <c r="C216" s="225" t="s">
        <v>456</v>
      </c>
      <c r="D216" s="225" t="s">
        <v>172</v>
      </c>
      <c r="E216" s="226" t="s">
        <v>1110</v>
      </c>
      <c r="F216" s="227" t="s">
        <v>1111</v>
      </c>
      <c r="G216" s="228" t="s">
        <v>195</v>
      </c>
      <c r="H216" s="229">
        <v>33</v>
      </c>
      <c r="I216" s="230"/>
      <c r="J216" s="231">
        <f>ROUND(I216*H216,2)</f>
        <v>0</v>
      </c>
      <c r="K216" s="227" t="s">
        <v>176</v>
      </c>
      <c r="L216" s="43"/>
      <c r="M216" s="232" t="s">
        <v>1</v>
      </c>
      <c r="N216" s="233" t="s">
        <v>41</v>
      </c>
      <c r="O216" s="90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460</v>
      </c>
      <c r="AT216" s="236" t="s">
        <v>172</v>
      </c>
      <c r="AU216" s="236" t="s">
        <v>84</v>
      </c>
      <c r="AY216" s="16" t="s">
        <v>170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80</v>
      </c>
      <c r="BK216" s="237">
        <f>ROUND(I216*H216,2)</f>
        <v>0</v>
      </c>
      <c r="BL216" s="16" t="s">
        <v>460</v>
      </c>
      <c r="BM216" s="236" t="s">
        <v>1112</v>
      </c>
    </row>
    <row r="217" s="2" customFormat="1" ht="16.5" customHeight="1">
      <c r="A217" s="37"/>
      <c r="B217" s="38"/>
      <c r="C217" s="225" t="s">
        <v>460</v>
      </c>
      <c r="D217" s="225" t="s">
        <v>172</v>
      </c>
      <c r="E217" s="226" t="s">
        <v>1113</v>
      </c>
      <c r="F217" s="227" t="s">
        <v>1114</v>
      </c>
      <c r="G217" s="228" t="s">
        <v>195</v>
      </c>
      <c r="H217" s="229">
        <v>33</v>
      </c>
      <c r="I217" s="230"/>
      <c r="J217" s="231">
        <f>ROUND(I217*H217,2)</f>
        <v>0</v>
      </c>
      <c r="K217" s="227" t="s">
        <v>176</v>
      </c>
      <c r="L217" s="43"/>
      <c r="M217" s="232" t="s">
        <v>1</v>
      </c>
      <c r="N217" s="233" t="s">
        <v>41</v>
      </c>
      <c r="O217" s="90"/>
      <c r="P217" s="234">
        <f>O217*H217</f>
        <v>0</v>
      </c>
      <c r="Q217" s="234">
        <v>2.5000000000000001E-05</v>
      </c>
      <c r="R217" s="234">
        <f>Q217*H217</f>
        <v>0.000825</v>
      </c>
      <c r="S217" s="234">
        <v>0</v>
      </c>
      <c r="T217" s="23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6" t="s">
        <v>460</v>
      </c>
      <c r="AT217" s="236" t="s">
        <v>172</v>
      </c>
      <c r="AU217" s="236" t="s">
        <v>84</v>
      </c>
      <c r="AY217" s="16" t="s">
        <v>170</v>
      </c>
      <c r="BE217" s="237">
        <f>IF(N217="základní",J217,0)</f>
        <v>0</v>
      </c>
      <c r="BF217" s="237">
        <f>IF(N217="snížená",J217,0)</f>
        <v>0</v>
      </c>
      <c r="BG217" s="237">
        <f>IF(N217="zákl. přenesená",J217,0)</f>
        <v>0</v>
      </c>
      <c r="BH217" s="237">
        <f>IF(N217="sníž. přenesená",J217,0)</f>
        <v>0</v>
      </c>
      <c r="BI217" s="237">
        <f>IF(N217="nulová",J217,0)</f>
        <v>0</v>
      </c>
      <c r="BJ217" s="16" t="s">
        <v>80</v>
      </c>
      <c r="BK217" s="237">
        <f>ROUND(I217*H217,2)</f>
        <v>0</v>
      </c>
      <c r="BL217" s="16" t="s">
        <v>460</v>
      </c>
      <c r="BM217" s="236" t="s">
        <v>1115</v>
      </c>
    </row>
    <row r="218" s="2" customFormat="1" ht="24.15" customHeight="1">
      <c r="A218" s="37"/>
      <c r="B218" s="38"/>
      <c r="C218" s="225" t="s">
        <v>464</v>
      </c>
      <c r="D218" s="225" t="s">
        <v>172</v>
      </c>
      <c r="E218" s="226" t="s">
        <v>1116</v>
      </c>
      <c r="F218" s="227" t="s">
        <v>1117</v>
      </c>
      <c r="G218" s="228" t="s">
        <v>175</v>
      </c>
      <c r="H218" s="229">
        <v>0.74099999999999999</v>
      </c>
      <c r="I218" s="230"/>
      <c r="J218" s="231">
        <f>ROUND(I218*H218,2)</f>
        <v>0</v>
      </c>
      <c r="K218" s="227" t="s">
        <v>176</v>
      </c>
      <c r="L218" s="43"/>
      <c r="M218" s="232" t="s">
        <v>1</v>
      </c>
      <c r="N218" s="233" t="s">
        <v>41</v>
      </c>
      <c r="O218" s="90"/>
      <c r="P218" s="234">
        <f>O218*H218</f>
        <v>0</v>
      </c>
      <c r="Q218" s="234">
        <v>0</v>
      </c>
      <c r="R218" s="234">
        <f>Q218*H218</f>
        <v>0</v>
      </c>
      <c r="S218" s="234">
        <v>0</v>
      </c>
      <c r="T218" s="23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6" t="s">
        <v>460</v>
      </c>
      <c r="AT218" s="236" t="s">
        <v>172</v>
      </c>
      <c r="AU218" s="236" t="s">
        <v>84</v>
      </c>
      <c r="AY218" s="16" t="s">
        <v>170</v>
      </c>
      <c r="BE218" s="237">
        <f>IF(N218="základní",J218,0)</f>
        <v>0</v>
      </c>
      <c r="BF218" s="237">
        <f>IF(N218="snížená",J218,0)</f>
        <v>0</v>
      </c>
      <c r="BG218" s="237">
        <f>IF(N218="zákl. přenesená",J218,0)</f>
        <v>0</v>
      </c>
      <c r="BH218" s="237">
        <f>IF(N218="sníž. přenesená",J218,0)</f>
        <v>0</v>
      </c>
      <c r="BI218" s="237">
        <f>IF(N218="nulová",J218,0)</f>
        <v>0</v>
      </c>
      <c r="BJ218" s="16" t="s">
        <v>80</v>
      </c>
      <c r="BK218" s="237">
        <f>ROUND(I218*H218,2)</f>
        <v>0</v>
      </c>
      <c r="BL218" s="16" t="s">
        <v>460</v>
      </c>
      <c r="BM218" s="236" t="s">
        <v>1118</v>
      </c>
    </row>
    <row r="219" s="13" customFormat="1">
      <c r="A219" s="13"/>
      <c r="B219" s="238"/>
      <c r="C219" s="239"/>
      <c r="D219" s="240" t="s">
        <v>178</v>
      </c>
      <c r="E219" s="241" t="s">
        <v>1</v>
      </c>
      <c r="F219" s="242" t="s">
        <v>1119</v>
      </c>
      <c r="G219" s="239"/>
      <c r="H219" s="243">
        <v>0.22356000000000001</v>
      </c>
      <c r="I219" s="244"/>
      <c r="J219" s="239"/>
      <c r="K219" s="239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178</v>
      </c>
      <c r="AU219" s="249" t="s">
        <v>84</v>
      </c>
      <c r="AV219" s="13" t="s">
        <v>84</v>
      </c>
      <c r="AW219" s="13" t="s">
        <v>33</v>
      </c>
      <c r="AX219" s="13" t="s">
        <v>76</v>
      </c>
      <c r="AY219" s="249" t="s">
        <v>170</v>
      </c>
    </row>
    <row r="220" s="13" customFormat="1">
      <c r="A220" s="13"/>
      <c r="B220" s="238"/>
      <c r="C220" s="239"/>
      <c r="D220" s="240" t="s">
        <v>178</v>
      </c>
      <c r="E220" s="241" t="s">
        <v>1</v>
      </c>
      <c r="F220" s="242" t="s">
        <v>1120</v>
      </c>
      <c r="G220" s="239"/>
      <c r="H220" s="243">
        <v>0.51749999999999996</v>
      </c>
      <c r="I220" s="244"/>
      <c r="J220" s="239"/>
      <c r="K220" s="239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178</v>
      </c>
      <c r="AU220" s="249" t="s">
        <v>84</v>
      </c>
      <c r="AV220" s="13" t="s">
        <v>84</v>
      </c>
      <c r="AW220" s="13" t="s">
        <v>33</v>
      </c>
      <c r="AX220" s="13" t="s">
        <v>76</v>
      </c>
      <c r="AY220" s="249" t="s">
        <v>170</v>
      </c>
    </row>
    <row r="221" s="2" customFormat="1" ht="24.15" customHeight="1">
      <c r="A221" s="37"/>
      <c r="B221" s="38"/>
      <c r="C221" s="250" t="s">
        <v>468</v>
      </c>
      <c r="D221" s="250" t="s">
        <v>239</v>
      </c>
      <c r="E221" s="251" t="s">
        <v>1121</v>
      </c>
      <c r="F221" s="252" t="s">
        <v>1122</v>
      </c>
      <c r="G221" s="253" t="s">
        <v>279</v>
      </c>
      <c r="H221" s="254">
        <v>2</v>
      </c>
      <c r="I221" s="255"/>
      <c r="J221" s="256">
        <f>ROUND(I221*H221,2)</f>
        <v>0</v>
      </c>
      <c r="K221" s="252" t="s">
        <v>176</v>
      </c>
      <c r="L221" s="257"/>
      <c r="M221" s="258" t="s">
        <v>1</v>
      </c>
      <c r="N221" s="259" t="s">
        <v>41</v>
      </c>
      <c r="O221" s="90"/>
      <c r="P221" s="234">
        <f>O221*H221</f>
        <v>0</v>
      </c>
      <c r="Q221" s="234">
        <v>0.0035999999999999999</v>
      </c>
      <c r="R221" s="234">
        <f>Q221*H221</f>
        <v>0.0071999999999999998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879</v>
      </c>
      <c r="AT221" s="236" t="s">
        <v>239</v>
      </c>
      <c r="AU221" s="236" t="s">
        <v>84</v>
      </c>
      <c r="AY221" s="16" t="s">
        <v>170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80</v>
      </c>
      <c r="BK221" s="237">
        <f>ROUND(I221*H221,2)</f>
        <v>0</v>
      </c>
      <c r="BL221" s="16" t="s">
        <v>460</v>
      </c>
      <c r="BM221" s="236" t="s">
        <v>1123</v>
      </c>
    </row>
    <row r="222" s="2" customFormat="1" ht="16.5" customHeight="1">
      <c r="A222" s="37"/>
      <c r="B222" s="38"/>
      <c r="C222" s="225" t="s">
        <v>472</v>
      </c>
      <c r="D222" s="225" t="s">
        <v>172</v>
      </c>
      <c r="E222" s="226" t="s">
        <v>1124</v>
      </c>
      <c r="F222" s="227" t="s">
        <v>1125</v>
      </c>
      <c r="G222" s="228" t="s">
        <v>279</v>
      </c>
      <c r="H222" s="229">
        <v>65.5</v>
      </c>
      <c r="I222" s="230"/>
      <c r="J222" s="231">
        <f>ROUND(I222*H222,2)</f>
        <v>0</v>
      </c>
      <c r="K222" s="227" t="s">
        <v>1</v>
      </c>
      <c r="L222" s="43"/>
      <c r="M222" s="232" t="s">
        <v>1</v>
      </c>
      <c r="N222" s="233" t="s">
        <v>41</v>
      </c>
      <c r="O222" s="90"/>
      <c r="P222" s="234">
        <f>O222*H222</f>
        <v>0</v>
      </c>
      <c r="Q222" s="234">
        <v>0</v>
      </c>
      <c r="R222" s="234">
        <f>Q222*H222</f>
        <v>0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460</v>
      </c>
      <c r="AT222" s="236" t="s">
        <v>172</v>
      </c>
      <c r="AU222" s="236" t="s">
        <v>84</v>
      </c>
      <c r="AY222" s="16" t="s">
        <v>170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80</v>
      </c>
      <c r="BK222" s="237">
        <f>ROUND(I222*H222,2)</f>
        <v>0</v>
      </c>
      <c r="BL222" s="16" t="s">
        <v>460</v>
      </c>
      <c r="BM222" s="236" t="s">
        <v>1126</v>
      </c>
    </row>
    <row r="223" s="2" customFormat="1" ht="24.15" customHeight="1">
      <c r="A223" s="37"/>
      <c r="B223" s="38"/>
      <c r="C223" s="225" t="s">
        <v>476</v>
      </c>
      <c r="D223" s="225" t="s">
        <v>172</v>
      </c>
      <c r="E223" s="226" t="s">
        <v>1127</v>
      </c>
      <c r="F223" s="227" t="s">
        <v>1128</v>
      </c>
      <c r="G223" s="228" t="s">
        <v>279</v>
      </c>
      <c r="H223" s="229">
        <v>66</v>
      </c>
      <c r="I223" s="230"/>
      <c r="J223" s="231">
        <f>ROUND(I223*H223,2)</f>
        <v>0</v>
      </c>
      <c r="K223" s="227" t="s">
        <v>176</v>
      </c>
      <c r="L223" s="43"/>
      <c r="M223" s="232" t="s">
        <v>1</v>
      </c>
      <c r="N223" s="233" t="s">
        <v>41</v>
      </c>
      <c r="O223" s="90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460</v>
      </c>
      <c r="AT223" s="236" t="s">
        <v>172</v>
      </c>
      <c r="AU223" s="236" t="s">
        <v>84</v>
      </c>
      <c r="AY223" s="16" t="s">
        <v>170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80</v>
      </c>
      <c r="BK223" s="237">
        <f>ROUND(I223*H223,2)</f>
        <v>0</v>
      </c>
      <c r="BL223" s="16" t="s">
        <v>460</v>
      </c>
      <c r="BM223" s="236" t="s">
        <v>1129</v>
      </c>
    </row>
    <row r="224" s="2" customFormat="1" ht="16.5" customHeight="1">
      <c r="A224" s="37"/>
      <c r="B224" s="38"/>
      <c r="C224" s="225" t="s">
        <v>480</v>
      </c>
      <c r="D224" s="225" t="s">
        <v>172</v>
      </c>
      <c r="E224" s="226" t="s">
        <v>1130</v>
      </c>
      <c r="F224" s="227" t="s">
        <v>1131</v>
      </c>
      <c r="G224" s="228" t="s">
        <v>279</v>
      </c>
      <c r="H224" s="229">
        <v>140</v>
      </c>
      <c r="I224" s="230"/>
      <c r="J224" s="231">
        <f>ROUND(I224*H224,2)</f>
        <v>0</v>
      </c>
      <c r="K224" s="227" t="s">
        <v>176</v>
      </c>
      <c r="L224" s="43"/>
      <c r="M224" s="232" t="s">
        <v>1</v>
      </c>
      <c r="N224" s="233" t="s">
        <v>41</v>
      </c>
      <c r="O224" s="90"/>
      <c r="P224" s="234">
        <f>O224*H224</f>
        <v>0</v>
      </c>
      <c r="Q224" s="234">
        <v>9.1799999999999995E-05</v>
      </c>
      <c r="R224" s="234">
        <f>Q224*H224</f>
        <v>0.012851999999999999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460</v>
      </c>
      <c r="AT224" s="236" t="s">
        <v>172</v>
      </c>
      <c r="AU224" s="236" t="s">
        <v>84</v>
      </c>
      <c r="AY224" s="16" t="s">
        <v>170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80</v>
      </c>
      <c r="BK224" s="237">
        <f>ROUND(I224*H224,2)</f>
        <v>0</v>
      </c>
      <c r="BL224" s="16" t="s">
        <v>460</v>
      </c>
      <c r="BM224" s="236" t="s">
        <v>1132</v>
      </c>
    </row>
    <row r="225" s="2" customFormat="1" ht="24.15" customHeight="1">
      <c r="A225" s="37"/>
      <c r="B225" s="38"/>
      <c r="C225" s="225" t="s">
        <v>484</v>
      </c>
      <c r="D225" s="225" t="s">
        <v>172</v>
      </c>
      <c r="E225" s="226" t="s">
        <v>1133</v>
      </c>
      <c r="F225" s="227" t="s">
        <v>1134</v>
      </c>
      <c r="G225" s="228" t="s">
        <v>279</v>
      </c>
      <c r="H225" s="229">
        <v>178</v>
      </c>
      <c r="I225" s="230"/>
      <c r="J225" s="231">
        <f>ROUND(I225*H225,2)</f>
        <v>0</v>
      </c>
      <c r="K225" s="227" t="s">
        <v>176</v>
      </c>
      <c r="L225" s="43"/>
      <c r="M225" s="232" t="s">
        <v>1</v>
      </c>
      <c r="N225" s="233" t="s">
        <v>41</v>
      </c>
      <c r="O225" s="90"/>
      <c r="P225" s="234">
        <f>O225*H225</f>
        <v>0</v>
      </c>
      <c r="Q225" s="234">
        <v>0</v>
      </c>
      <c r="R225" s="234">
        <f>Q225*H225</f>
        <v>0</v>
      </c>
      <c r="S225" s="234">
        <v>0</v>
      </c>
      <c r="T225" s="23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6" t="s">
        <v>460</v>
      </c>
      <c r="AT225" s="236" t="s">
        <v>172</v>
      </c>
      <c r="AU225" s="236" t="s">
        <v>84</v>
      </c>
      <c r="AY225" s="16" t="s">
        <v>170</v>
      </c>
      <c r="BE225" s="237">
        <f>IF(N225="základní",J225,0)</f>
        <v>0</v>
      </c>
      <c r="BF225" s="237">
        <f>IF(N225="snížená",J225,0)</f>
        <v>0</v>
      </c>
      <c r="BG225" s="237">
        <f>IF(N225="zákl. přenesená",J225,0)</f>
        <v>0</v>
      </c>
      <c r="BH225" s="237">
        <f>IF(N225="sníž. přenesená",J225,0)</f>
        <v>0</v>
      </c>
      <c r="BI225" s="237">
        <f>IF(N225="nulová",J225,0)</f>
        <v>0</v>
      </c>
      <c r="BJ225" s="16" t="s">
        <v>80</v>
      </c>
      <c r="BK225" s="237">
        <f>ROUND(I225*H225,2)</f>
        <v>0</v>
      </c>
      <c r="BL225" s="16" t="s">
        <v>460</v>
      </c>
      <c r="BM225" s="236" t="s">
        <v>1135</v>
      </c>
    </row>
    <row r="226" s="13" customFormat="1">
      <c r="A226" s="13"/>
      <c r="B226" s="238"/>
      <c r="C226" s="239"/>
      <c r="D226" s="240" t="s">
        <v>178</v>
      </c>
      <c r="E226" s="241" t="s">
        <v>1</v>
      </c>
      <c r="F226" s="242" t="s">
        <v>1136</v>
      </c>
      <c r="G226" s="239"/>
      <c r="H226" s="243">
        <v>178</v>
      </c>
      <c r="I226" s="244"/>
      <c r="J226" s="239"/>
      <c r="K226" s="239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178</v>
      </c>
      <c r="AU226" s="249" t="s">
        <v>84</v>
      </c>
      <c r="AV226" s="13" t="s">
        <v>84</v>
      </c>
      <c r="AW226" s="13" t="s">
        <v>33</v>
      </c>
      <c r="AX226" s="13" t="s">
        <v>76</v>
      </c>
      <c r="AY226" s="249" t="s">
        <v>170</v>
      </c>
    </row>
    <row r="227" s="2" customFormat="1" ht="16.5" customHeight="1">
      <c r="A227" s="37"/>
      <c r="B227" s="38"/>
      <c r="C227" s="250" t="s">
        <v>488</v>
      </c>
      <c r="D227" s="250" t="s">
        <v>239</v>
      </c>
      <c r="E227" s="251" t="s">
        <v>1137</v>
      </c>
      <c r="F227" s="252" t="s">
        <v>1138</v>
      </c>
      <c r="G227" s="253" t="s">
        <v>279</v>
      </c>
      <c r="H227" s="254">
        <v>12.6</v>
      </c>
      <c r="I227" s="255"/>
      <c r="J227" s="256">
        <f>ROUND(I227*H227,2)</f>
        <v>0</v>
      </c>
      <c r="K227" s="252" t="s">
        <v>1</v>
      </c>
      <c r="L227" s="257"/>
      <c r="M227" s="258" t="s">
        <v>1</v>
      </c>
      <c r="N227" s="259" t="s">
        <v>41</v>
      </c>
      <c r="O227" s="90"/>
      <c r="P227" s="234">
        <f>O227*H227</f>
        <v>0</v>
      </c>
      <c r="Q227" s="234">
        <v>0.00012</v>
      </c>
      <c r="R227" s="234">
        <f>Q227*H227</f>
        <v>0.0015119999999999999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879</v>
      </c>
      <c r="AT227" s="236" t="s">
        <v>239</v>
      </c>
      <c r="AU227" s="236" t="s">
        <v>84</v>
      </c>
      <c r="AY227" s="16" t="s">
        <v>170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460</v>
      </c>
      <c r="BM227" s="236" t="s">
        <v>1139</v>
      </c>
    </row>
    <row r="228" s="13" customFormat="1">
      <c r="A228" s="13"/>
      <c r="B228" s="238"/>
      <c r="C228" s="239"/>
      <c r="D228" s="240" t="s">
        <v>178</v>
      </c>
      <c r="E228" s="239"/>
      <c r="F228" s="242" t="s">
        <v>1140</v>
      </c>
      <c r="G228" s="239"/>
      <c r="H228" s="243">
        <v>12.6</v>
      </c>
      <c r="I228" s="244"/>
      <c r="J228" s="239"/>
      <c r="K228" s="239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178</v>
      </c>
      <c r="AU228" s="249" t="s">
        <v>84</v>
      </c>
      <c r="AV228" s="13" t="s">
        <v>84</v>
      </c>
      <c r="AW228" s="13" t="s">
        <v>4</v>
      </c>
      <c r="AX228" s="13" t="s">
        <v>80</v>
      </c>
      <c r="AY228" s="249" t="s">
        <v>170</v>
      </c>
    </row>
    <row r="229" s="2" customFormat="1" ht="16.5" customHeight="1">
      <c r="A229" s="37"/>
      <c r="B229" s="38"/>
      <c r="C229" s="250" t="s">
        <v>492</v>
      </c>
      <c r="D229" s="250" t="s">
        <v>239</v>
      </c>
      <c r="E229" s="251" t="s">
        <v>1141</v>
      </c>
      <c r="F229" s="252" t="s">
        <v>1142</v>
      </c>
      <c r="G229" s="253" t="s">
        <v>279</v>
      </c>
      <c r="H229" s="254">
        <v>174.30000000000001</v>
      </c>
      <c r="I229" s="255"/>
      <c r="J229" s="256">
        <f>ROUND(I229*H229,2)</f>
        <v>0</v>
      </c>
      <c r="K229" s="252" t="s">
        <v>1</v>
      </c>
      <c r="L229" s="257"/>
      <c r="M229" s="258" t="s">
        <v>1</v>
      </c>
      <c r="N229" s="259" t="s">
        <v>41</v>
      </c>
      <c r="O229" s="90"/>
      <c r="P229" s="234">
        <f>O229*H229</f>
        <v>0</v>
      </c>
      <c r="Q229" s="234">
        <v>0.00017000000000000001</v>
      </c>
      <c r="R229" s="234">
        <f>Q229*H229</f>
        <v>0.029631000000000005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879</v>
      </c>
      <c r="AT229" s="236" t="s">
        <v>239</v>
      </c>
      <c r="AU229" s="236" t="s">
        <v>84</v>
      </c>
      <c r="AY229" s="16" t="s">
        <v>170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80</v>
      </c>
      <c r="BK229" s="237">
        <f>ROUND(I229*H229,2)</f>
        <v>0</v>
      </c>
      <c r="BL229" s="16" t="s">
        <v>460</v>
      </c>
      <c r="BM229" s="236" t="s">
        <v>1143</v>
      </c>
    </row>
    <row r="230" s="13" customFormat="1">
      <c r="A230" s="13"/>
      <c r="B230" s="238"/>
      <c r="C230" s="239"/>
      <c r="D230" s="240" t="s">
        <v>178</v>
      </c>
      <c r="E230" s="239"/>
      <c r="F230" s="242" t="s">
        <v>1144</v>
      </c>
      <c r="G230" s="239"/>
      <c r="H230" s="243">
        <v>174.30000000000001</v>
      </c>
      <c r="I230" s="244"/>
      <c r="J230" s="239"/>
      <c r="K230" s="239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178</v>
      </c>
      <c r="AU230" s="249" t="s">
        <v>84</v>
      </c>
      <c r="AV230" s="13" t="s">
        <v>84</v>
      </c>
      <c r="AW230" s="13" t="s">
        <v>4</v>
      </c>
      <c r="AX230" s="13" t="s">
        <v>80</v>
      </c>
      <c r="AY230" s="249" t="s">
        <v>170</v>
      </c>
    </row>
    <row r="231" s="2" customFormat="1" ht="37.8" customHeight="1">
      <c r="A231" s="37"/>
      <c r="B231" s="38"/>
      <c r="C231" s="225" t="s">
        <v>496</v>
      </c>
      <c r="D231" s="225" t="s">
        <v>172</v>
      </c>
      <c r="E231" s="226" t="s">
        <v>1145</v>
      </c>
      <c r="F231" s="227" t="s">
        <v>1146</v>
      </c>
      <c r="G231" s="228" t="s">
        <v>247</v>
      </c>
      <c r="H231" s="229">
        <v>1</v>
      </c>
      <c r="I231" s="230"/>
      <c r="J231" s="231">
        <f>ROUND(I231*H231,2)</f>
        <v>0</v>
      </c>
      <c r="K231" s="227" t="s">
        <v>176</v>
      </c>
      <c r="L231" s="43"/>
      <c r="M231" s="232" t="s">
        <v>1</v>
      </c>
      <c r="N231" s="233" t="s">
        <v>41</v>
      </c>
      <c r="O231" s="90"/>
      <c r="P231" s="234">
        <f>O231*H231</f>
        <v>0</v>
      </c>
      <c r="Q231" s="234">
        <v>0.23974999999999999</v>
      </c>
      <c r="R231" s="234">
        <f>Q231*H231</f>
        <v>0.23974999999999999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460</v>
      </c>
      <c r="AT231" s="236" t="s">
        <v>172</v>
      </c>
      <c r="AU231" s="236" t="s">
        <v>84</v>
      </c>
      <c r="AY231" s="16" t="s">
        <v>170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80</v>
      </c>
      <c r="BK231" s="237">
        <f>ROUND(I231*H231,2)</f>
        <v>0</v>
      </c>
      <c r="BL231" s="16" t="s">
        <v>460</v>
      </c>
      <c r="BM231" s="236" t="s">
        <v>1147</v>
      </c>
    </row>
    <row r="232" s="2" customFormat="1" ht="16.5" customHeight="1">
      <c r="A232" s="37"/>
      <c r="B232" s="38"/>
      <c r="C232" s="250" t="s">
        <v>501</v>
      </c>
      <c r="D232" s="250" t="s">
        <v>239</v>
      </c>
      <c r="E232" s="251" t="s">
        <v>1148</v>
      </c>
      <c r="F232" s="252" t="s">
        <v>1149</v>
      </c>
      <c r="G232" s="253" t="s">
        <v>247</v>
      </c>
      <c r="H232" s="254">
        <v>1</v>
      </c>
      <c r="I232" s="255"/>
      <c r="J232" s="256">
        <f>ROUND(I232*H232,2)</f>
        <v>0</v>
      </c>
      <c r="K232" s="252" t="s">
        <v>1</v>
      </c>
      <c r="L232" s="257"/>
      <c r="M232" s="258" t="s">
        <v>1</v>
      </c>
      <c r="N232" s="259" t="s">
        <v>41</v>
      </c>
      <c r="O232" s="90"/>
      <c r="P232" s="234">
        <f>O232*H232</f>
        <v>0</v>
      </c>
      <c r="Q232" s="234">
        <v>0.017999999999999999</v>
      </c>
      <c r="R232" s="234">
        <f>Q232*H232</f>
        <v>0.017999999999999999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886</v>
      </c>
      <c r="AT232" s="236" t="s">
        <v>239</v>
      </c>
      <c r="AU232" s="236" t="s">
        <v>84</v>
      </c>
      <c r="AY232" s="16" t="s">
        <v>170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886</v>
      </c>
      <c r="BM232" s="236" t="s">
        <v>1150</v>
      </c>
    </row>
    <row r="233" s="2" customFormat="1" ht="16.5" customHeight="1">
      <c r="A233" s="37"/>
      <c r="B233" s="38"/>
      <c r="C233" s="225" t="s">
        <v>505</v>
      </c>
      <c r="D233" s="225" t="s">
        <v>172</v>
      </c>
      <c r="E233" s="226" t="s">
        <v>1151</v>
      </c>
      <c r="F233" s="227" t="s">
        <v>1152</v>
      </c>
      <c r="G233" s="228" t="s">
        <v>175</v>
      </c>
      <c r="H233" s="229">
        <v>0.38</v>
      </c>
      <c r="I233" s="230"/>
      <c r="J233" s="231">
        <f>ROUND(I233*H233,2)</f>
        <v>0</v>
      </c>
      <c r="K233" s="227" t="s">
        <v>176</v>
      </c>
      <c r="L233" s="43"/>
      <c r="M233" s="232" t="s">
        <v>1</v>
      </c>
      <c r="N233" s="233" t="s">
        <v>41</v>
      </c>
      <c r="O233" s="90"/>
      <c r="P233" s="234">
        <f>O233*H233</f>
        <v>0</v>
      </c>
      <c r="Q233" s="234">
        <v>0</v>
      </c>
      <c r="R233" s="234">
        <f>Q233*H233</f>
        <v>0</v>
      </c>
      <c r="S233" s="234">
        <v>2.2000000000000002</v>
      </c>
      <c r="T233" s="235">
        <f>S233*H233</f>
        <v>0.83600000000000008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460</v>
      </c>
      <c r="AT233" s="236" t="s">
        <v>172</v>
      </c>
      <c r="AU233" s="236" t="s">
        <v>84</v>
      </c>
      <c r="AY233" s="16" t="s">
        <v>170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80</v>
      </c>
      <c r="BK233" s="237">
        <f>ROUND(I233*H233,2)</f>
        <v>0</v>
      </c>
      <c r="BL233" s="16" t="s">
        <v>460</v>
      </c>
      <c r="BM233" s="236" t="s">
        <v>1153</v>
      </c>
    </row>
    <row r="234" s="13" customFormat="1">
      <c r="A234" s="13"/>
      <c r="B234" s="238"/>
      <c r="C234" s="239"/>
      <c r="D234" s="240" t="s">
        <v>178</v>
      </c>
      <c r="E234" s="241" t="s">
        <v>1</v>
      </c>
      <c r="F234" s="242" t="s">
        <v>1154</v>
      </c>
      <c r="G234" s="239"/>
      <c r="H234" s="243">
        <v>0.38</v>
      </c>
      <c r="I234" s="244"/>
      <c r="J234" s="239"/>
      <c r="K234" s="239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178</v>
      </c>
      <c r="AU234" s="249" t="s">
        <v>84</v>
      </c>
      <c r="AV234" s="13" t="s">
        <v>84</v>
      </c>
      <c r="AW234" s="13" t="s">
        <v>33</v>
      </c>
      <c r="AX234" s="13" t="s">
        <v>76</v>
      </c>
      <c r="AY234" s="249" t="s">
        <v>170</v>
      </c>
    </row>
    <row r="235" s="2" customFormat="1" ht="16.5" customHeight="1">
      <c r="A235" s="37"/>
      <c r="B235" s="38"/>
      <c r="C235" s="225" t="s">
        <v>509</v>
      </c>
      <c r="D235" s="225" t="s">
        <v>172</v>
      </c>
      <c r="E235" s="226" t="s">
        <v>1155</v>
      </c>
      <c r="F235" s="227" t="s">
        <v>1156</v>
      </c>
      <c r="G235" s="228" t="s">
        <v>247</v>
      </c>
      <c r="H235" s="229">
        <v>1</v>
      </c>
      <c r="I235" s="230"/>
      <c r="J235" s="231">
        <f>ROUND(I235*H235,2)</f>
        <v>0</v>
      </c>
      <c r="K235" s="227" t="s">
        <v>1</v>
      </c>
      <c r="L235" s="43"/>
      <c r="M235" s="232" t="s">
        <v>1</v>
      </c>
      <c r="N235" s="233" t="s">
        <v>41</v>
      </c>
      <c r="O235" s="90"/>
      <c r="P235" s="234">
        <f>O235*H235</f>
        <v>0</v>
      </c>
      <c r="Q235" s="234">
        <v>0</v>
      </c>
      <c r="R235" s="234">
        <f>Q235*H235</f>
        <v>0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460</v>
      </c>
      <c r="AT235" s="236" t="s">
        <v>172</v>
      </c>
      <c r="AU235" s="236" t="s">
        <v>84</v>
      </c>
      <c r="AY235" s="16" t="s">
        <v>170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80</v>
      </c>
      <c r="BK235" s="237">
        <f>ROUND(I235*H235,2)</f>
        <v>0</v>
      </c>
      <c r="BL235" s="16" t="s">
        <v>460</v>
      </c>
      <c r="BM235" s="236" t="s">
        <v>1157</v>
      </c>
    </row>
    <row r="236" s="2" customFormat="1" ht="16.5" customHeight="1">
      <c r="A236" s="37"/>
      <c r="B236" s="38"/>
      <c r="C236" s="225" t="s">
        <v>515</v>
      </c>
      <c r="D236" s="225" t="s">
        <v>172</v>
      </c>
      <c r="E236" s="226" t="s">
        <v>1158</v>
      </c>
      <c r="F236" s="227" t="s">
        <v>1159</v>
      </c>
      <c r="G236" s="228" t="s">
        <v>279</v>
      </c>
      <c r="H236" s="229">
        <v>10</v>
      </c>
      <c r="I236" s="230"/>
      <c r="J236" s="231">
        <f>ROUND(I236*H236,2)</f>
        <v>0</v>
      </c>
      <c r="K236" s="227" t="s">
        <v>1</v>
      </c>
      <c r="L236" s="43"/>
      <c r="M236" s="232" t="s">
        <v>1</v>
      </c>
      <c r="N236" s="233" t="s">
        <v>41</v>
      </c>
      <c r="O236" s="90"/>
      <c r="P236" s="234">
        <f>O236*H236</f>
        <v>0</v>
      </c>
      <c r="Q236" s="234">
        <v>0</v>
      </c>
      <c r="R236" s="234">
        <f>Q236*H236</f>
        <v>0</v>
      </c>
      <c r="S236" s="234">
        <v>0</v>
      </c>
      <c r="T236" s="23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6" t="s">
        <v>460</v>
      </c>
      <c r="AT236" s="236" t="s">
        <v>172</v>
      </c>
      <c r="AU236" s="236" t="s">
        <v>84</v>
      </c>
      <c r="AY236" s="16" t="s">
        <v>170</v>
      </c>
      <c r="BE236" s="237">
        <f>IF(N236="základní",J236,0)</f>
        <v>0</v>
      </c>
      <c r="BF236" s="237">
        <f>IF(N236="snížená",J236,0)</f>
        <v>0</v>
      </c>
      <c r="BG236" s="237">
        <f>IF(N236="zákl. přenesená",J236,0)</f>
        <v>0</v>
      </c>
      <c r="BH236" s="237">
        <f>IF(N236="sníž. přenesená",J236,0)</f>
        <v>0</v>
      </c>
      <c r="BI236" s="237">
        <f>IF(N236="nulová",J236,0)</f>
        <v>0</v>
      </c>
      <c r="BJ236" s="16" t="s">
        <v>80</v>
      </c>
      <c r="BK236" s="237">
        <f>ROUND(I236*H236,2)</f>
        <v>0</v>
      </c>
      <c r="BL236" s="16" t="s">
        <v>460</v>
      </c>
      <c r="BM236" s="236" t="s">
        <v>1160</v>
      </c>
    </row>
    <row r="237" s="2" customFormat="1" ht="16.5" customHeight="1">
      <c r="A237" s="37"/>
      <c r="B237" s="38"/>
      <c r="C237" s="225" t="s">
        <v>524</v>
      </c>
      <c r="D237" s="225" t="s">
        <v>172</v>
      </c>
      <c r="E237" s="226" t="s">
        <v>1161</v>
      </c>
      <c r="F237" s="227" t="s">
        <v>1162</v>
      </c>
      <c r="G237" s="228" t="s">
        <v>279</v>
      </c>
      <c r="H237" s="229">
        <v>32</v>
      </c>
      <c r="I237" s="230"/>
      <c r="J237" s="231">
        <f>ROUND(I237*H237,2)</f>
        <v>0</v>
      </c>
      <c r="K237" s="227" t="s">
        <v>1</v>
      </c>
      <c r="L237" s="43"/>
      <c r="M237" s="264" t="s">
        <v>1</v>
      </c>
      <c r="N237" s="265" t="s">
        <v>41</v>
      </c>
      <c r="O237" s="266"/>
      <c r="P237" s="267">
        <f>O237*H237</f>
        <v>0</v>
      </c>
      <c r="Q237" s="267">
        <v>0</v>
      </c>
      <c r="R237" s="267">
        <f>Q237*H237</f>
        <v>0</v>
      </c>
      <c r="S237" s="267">
        <v>0</v>
      </c>
      <c r="T237" s="268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460</v>
      </c>
      <c r="AT237" s="236" t="s">
        <v>172</v>
      </c>
      <c r="AU237" s="236" t="s">
        <v>84</v>
      </c>
      <c r="AY237" s="16" t="s">
        <v>170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80</v>
      </c>
      <c r="BK237" s="237">
        <f>ROUND(I237*H237,2)</f>
        <v>0</v>
      </c>
      <c r="BL237" s="16" t="s">
        <v>460</v>
      </c>
      <c r="BM237" s="236" t="s">
        <v>1163</v>
      </c>
    </row>
    <row r="238" s="2" customFormat="1" ht="6.96" customHeight="1">
      <c r="A238" s="37"/>
      <c r="B238" s="65"/>
      <c r="C238" s="66"/>
      <c r="D238" s="66"/>
      <c r="E238" s="66"/>
      <c r="F238" s="66"/>
      <c r="G238" s="66"/>
      <c r="H238" s="66"/>
      <c r="I238" s="66"/>
      <c r="J238" s="66"/>
      <c r="K238" s="66"/>
      <c r="L238" s="43"/>
      <c r="M238" s="37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</row>
  </sheetData>
  <sheetProtection sheet="1" autoFilter="0" formatColumns="0" formatRows="0" objects="1" scenarios="1" spinCount="100000" saltValue="2jAFT++vF1o5GdQ54KCbBAkB+ZmNBWQ4NCahuNdfekagkxK7Z17nEJkb37r2Q+n/xnZopJ+RfltlMzIGrptIsA==" hashValue="i6jWAqb8ce1Pzie/i+dpL8IAJQgPgQomvC5/uz68QEPGy6dqP7FsnzZ3ho2NGsGxVixCVqRXhcI+KoEtKwz+oQ==" algorithmName="SHA-512" password="CC35"/>
  <autoFilter ref="C126:K2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898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1164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ROUND((SUM(BE127:BE210)),  2)</f>
        <v>0</v>
      </c>
      <c r="G35" s="37"/>
      <c r="H35" s="37"/>
      <c r="I35" s="163">
        <v>0.20999999999999999</v>
      </c>
      <c r="J35" s="162">
        <f>ROUND(((SUM(BE127:BE210))*I35),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ROUND((SUM(BF127:BF210)),  2)</f>
        <v>0</v>
      </c>
      <c r="G36" s="37"/>
      <c r="H36" s="37"/>
      <c r="I36" s="163">
        <v>0.14999999999999999</v>
      </c>
      <c r="J36" s="162">
        <f>ROUND(((SUM(BF127:BF210))*I36),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ROUND((SUM(BG127:BG210)),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ROUND((SUM(BH127:BH210)),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ROUND((SUM(BI127:BI210)),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898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2.2 - elektroinstalace - etapa II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J129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148</v>
      </c>
      <c r="E101" s="195"/>
      <c r="F101" s="195"/>
      <c r="G101" s="195"/>
      <c r="H101" s="195"/>
      <c r="I101" s="195"/>
      <c r="J101" s="196">
        <f>J139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900</v>
      </c>
      <c r="E102" s="195"/>
      <c r="F102" s="195"/>
      <c r="G102" s="195"/>
      <c r="H102" s="195"/>
      <c r="I102" s="195"/>
      <c r="J102" s="196">
        <f>J142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826</v>
      </c>
      <c r="E103" s="190"/>
      <c r="F103" s="190"/>
      <c r="G103" s="190"/>
      <c r="H103" s="190"/>
      <c r="I103" s="190"/>
      <c r="J103" s="191">
        <f>J148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3"/>
      <c r="C104" s="132"/>
      <c r="D104" s="194" t="s">
        <v>901</v>
      </c>
      <c r="E104" s="195"/>
      <c r="F104" s="195"/>
      <c r="G104" s="195"/>
      <c r="H104" s="195"/>
      <c r="I104" s="195"/>
      <c r="J104" s="196">
        <f>J149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32"/>
      <c r="D105" s="194" t="s">
        <v>902</v>
      </c>
      <c r="E105" s="195"/>
      <c r="F105" s="195"/>
      <c r="G105" s="195"/>
      <c r="H105" s="195"/>
      <c r="I105" s="195"/>
      <c r="J105" s="196">
        <f>J181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155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hazlov - obnovení a nové využití areálu zámku - etapa I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135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898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137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2.2 - elektroinstalace - etapa II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16. 4. 2023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>Atelier Stöeckl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>Zdeněk Pospíšil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98"/>
      <c r="B126" s="199"/>
      <c r="C126" s="200" t="s">
        <v>156</v>
      </c>
      <c r="D126" s="201" t="s">
        <v>61</v>
      </c>
      <c r="E126" s="201" t="s">
        <v>57</v>
      </c>
      <c r="F126" s="201" t="s">
        <v>58</v>
      </c>
      <c r="G126" s="201" t="s">
        <v>157</v>
      </c>
      <c r="H126" s="201" t="s">
        <v>158</v>
      </c>
      <c r="I126" s="201" t="s">
        <v>159</v>
      </c>
      <c r="J126" s="201" t="s">
        <v>141</v>
      </c>
      <c r="K126" s="202" t="s">
        <v>160</v>
      </c>
      <c r="L126" s="203"/>
      <c r="M126" s="99" t="s">
        <v>1</v>
      </c>
      <c r="N126" s="100" t="s">
        <v>40</v>
      </c>
      <c r="O126" s="100" t="s">
        <v>161</v>
      </c>
      <c r="P126" s="100" t="s">
        <v>162</v>
      </c>
      <c r="Q126" s="100" t="s">
        <v>163</v>
      </c>
      <c r="R126" s="100" t="s">
        <v>164</v>
      </c>
      <c r="S126" s="100" t="s">
        <v>165</v>
      </c>
      <c r="T126" s="101" t="s">
        <v>166</v>
      </c>
      <c r="U126" s="198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</row>
    <row r="127" s="2" customFormat="1" ht="22.8" customHeight="1">
      <c r="A127" s="37"/>
      <c r="B127" s="38"/>
      <c r="C127" s="106" t="s">
        <v>167</v>
      </c>
      <c r="D127" s="39"/>
      <c r="E127" s="39"/>
      <c r="F127" s="39"/>
      <c r="G127" s="39"/>
      <c r="H127" s="39"/>
      <c r="I127" s="39"/>
      <c r="J127" s="204">
        <f>BK127</f>
        <v>0</v>
      </c>
      <c r="K127" s="39"/>
      <c r="L127" s="43"/>
      <c r="M127" s="102"/>
      <c r="N127" s="205"/>
      <c r="O127" s="103"/>
      <c r="P127" s="206">
        <f>P128+P148</f>
        <v>0</v>
      </c>
      <c r="Q127" s="103"/>
      <c r="R127" s="206">
        <f>R128+R148</f>
        <v>1.8184998000000001</v>
      </c>
      <c r="S127" s="103"/>
      <c r="T127" s="207">
        <f>T128+T148</f>
        <v>1.1599999999999999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75</v>
      </c>
      <c r="AU127" s="16" t="s">
        <v>143</v>
      </c>
      <c r="BK127" s="208">
        <f>BK128+BK148</f>
        <v>0</v>
      </c>
    </row>
    <row r="128" s="12" customFormat="1" ht="25.92" customHeight="1">
      <c r="A128" s="12"/>
      <c r="B128" s="209"/>
      <c r="C128" s="210"/>
      <c r="D128" s="211" t="s">
        <v>75</v>
      </c>
      <c r="E128" s="212" t="s">
        <v>168</v>
      </c>
      <c r="F128" s="212" t="s">
        <v>169</v>
      </c>
      <c r="G128" s="210"/>
      <c r="H128" s="210"/>
      <c r="I128" s="213"/>
      <c r="J128" s="214">
        <f>BK128</f>
        <v>0</v>
      </c>
      <c r="K128" s="210"/>
      <c r="L128" s="215"/>
      <c r="M128" s="216"/>
      <c r="N128" s="217"/>
      <c r="O128" s="217"/>
      <c r="P128" s="218">
        <f>P129+P139+P142</f>
        <v>0</v>
      </c>
      <c r="Q128" s="217"/>
      <c r="R128" s="218">
        <f>R129+R139+R142</f>
        <v>1.52</v>
      </c>
      <c r="S128" s="217"/>
      <c r="T128" s="219">
        <f>T129+T139+T142</f>
        <v>1.1599999999999999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0" t="s">
        <v>80</v>
      </c>
      <c r="AT128" s="221" t="s">
        <v>75</v>
      </c>
      <c r="AU128" s="221" t="s">
        <v>76</v>
      </c>
      <c r="AY128" s="220" t="s">
        <v>170</v>
      </c>
      <c r="BK128" s="222">
        <f>BK129+BK139+BK142</f>
        <v>0</v>
      </c>
    </row>
    <row r="129" s="12" customFormat="1" ht="22.8" customHeight="1">
      <c r="A129" s="12"/>
      <c r="B129" s="209"/>
      <c r="C129" s="210"/>
      <c r="D129" s="211" t="s">
        <v>75</v>
      </c>
      <c r="E129" s="223" t="s">
        <v>80</v>
      </c>
      <c r="F129" s="223" t="s">
        <v>171</v>
      </c>
      <c r="G129" s="210"/>
      <c r="H129" s="210"/>
      <c r="I129" s="213"/>
      <c r="J129" s="224">
        <f>BK129</f>
        <v>0</v>
      </c>
      <c r="K129" s="210"/>
      <c r="L129" s="215"/>
      <c r="M129" s="216"/>
      <c r="N129" s="217"/>
      <c r="O129" s="217"/>
      <c r="P129" s="218">
        <f>SUM(P130:P138)</f>
        <v>0</v>
      </c>
      <c r="Q129" s="217"/>
      <c r="R129" s="218">
        <f>SUM(R130:R138)</f>
        <v>0</v>
      </c>
      <c r="S129" s="217"/>
      <c r="T129" s="219">
        <f>SUM(T130:T138)</f>
        <v>1.1599999999999999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80</v>
      </c>
      <c r="AY129" s="220" t="s">
        <v>170</v>
      </c>
      <c r="BK129" s="222">
        <f>SUM(BK130:BK138)</f>
        <v>0</v>
      </c>
    </row>
    <row r="130" s="2" customFormat="1" ht="33" customHeight="1">
      <c r="A130" s="37"/>
      <c r="B130" s="38"/>
      <c r="C130" s="225" t="s">
        <v>80</v>
      </c>
      <c r="D130" s="225" t="s">
        <v>172</v>
      </c>
      <c r="E130" s="226" t="s">
        <v>903</v>
      </c>
      <c r="F130" s="227" t="s">
        <v>904</v>
      </c>
      <c r="G130" s="228" t="s">
        <v>195</v>
      </c>
      <c r="H130" s="229">
        <v>4</v>
      </c>
      <c r="I130" s="230"/>
      <c r="J130" s="231">
        <f>ROUND(I130*H130,2)</f>
        <v>0</v>
      </c>
      <c r="K130" s="227" t="s">
        <v>176</v>
      </c>
      <c r="L130" s="43"/>
      <c r="M130" s="232" t="s">
        <v>1</v>
      </c>
      <c r="N130" s="233" t="s">
        <v>41</v>
      </c>
      <c r="O130" s="90"/>
      <c r="P130" s="234">
        <f>O130*H130</f>
        <v>0</v>
      </c>
      <c r="Q130" s="234">
        <v>0</v>
      </c>
      <c r="R130" s="234">
        <f>Q130*H130</f>
        <v>0</v>
      </c>
      <c r="S130" s="234">
        <v>0.28999999999999998</v>
      </c>
      <c r="T130" s="235">
        <f>S130*H130</f>
        <v>1.1599999999999999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6" t="s">
        <v>125</v>
      </c>
      <c r="AT130" s="236" t="s">
        <v>172</v>
      </c>
      <c r="AU130" s="236" t="s">
        <v>84</v>
      </c>
      <c r="AY130" s="16" t="s">
        <v>170</v>
      </c>
      <c r="BE130" s="237">
        <f>IF(N130="základní",J130,0)</f>
        <v>0</v>
      </c>
      <c r="BF130" s="237">
        <f>IF(N130="snížená",J130,0)</f>
        <v>0</v>
      </c>
      <c r="BG130" s="237">
        <f>IF(N130="zákl. přenesená",J130,0)</f>
        <v>0</v>
      </c>
      <c r="BH130" s="237">
        <f>IF(N130="sníž. přenesená",J130,0)</f>
        <v>0</v>
      </c>
      <c r="BI130" s="237">
        <f>IF(N130="nulová",J130,0)</f>
        <v>0</v>
      </c>
      <c r="BJ130" s="16" t="s">
        <v>80</v>
      </c>
      <c r="BK130" s="237">
        <f>ROUND(I130*H130,2)</f>
        <v>0</v>
      </c>
      <c r="BL130" s="16" t="s">
        <v>125</v>
      </c>
      <c r="BM130" s="236" t="s">
        <v>905</v>
      </c>
    </row>
    <row r="131" s="13" customFormat="1">
      <c r="A131" s="13"/>
      <c r="B131" s="238"/>
      <c r="C131" s="239"/>
      <c r="D131" s="240" t="s">
        <v>178</v>
      </c>
      <c r="E131" s="241" t="s">
        <v>1</v>
      </c>
      <c r="F131" s="242" t="s">
        <v>1165</v>
      </c>
      <c r="G131" s="239"/>
      <c r="H131" s="243">
        <v>4</v>
      </c>
      <c r="I131" s="244"/>
      <c r="J131" s="239"/>
      <c r="K131" s="239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178</v>
      </c>
      <c r="AU131" s="249" t="s">
        <v>84</v>
      </c>
      <c r="AV131" s="13" t="s">
        <v>84</v>
      </c>
      <c r="AW131" s="13" t="s">
        <v>33</v>
      </c>
      <c r="AX131" s="13" t="s">
        <v>76</v>
      </c>
      <c r="AY131" s="249" t="s">
        <v>170</v>
      </c>
    </row>
    <row r="132" s="2" customFormat="1" ht="33" customHeight="1">
      <c r="A132" s="37"/>
      <c r="B132" s="38"/>
      <c r="C132" s="225" t="s">
        <v>84</v>
      </c>
      <c r="D132" s="225" t="s">
        <v>172</v>
      </c>
      <c r="E132" s="226" t="s">
        <v>907</v>
      </c>
      <c r="F132" s="227" t="s">
        <v>908</v>
      </c>
      <c r="G132" s="228" t="s">
        <v>175</v>
      </c>
      <c r="H132" s="229">
        <v>0.5</v>
      </c>
      <c r="I132" s="230"/>
      <c r="J132" s="231">
        <f>ROUND(I132*H132,2)</f>
        <v>0</v>
      </c>
      <c r="K132" s="227" t="s">
        <v>176</v>
      </c>
      <c r="L132" s="43"/>
      <c r="M132" s="232" t="s">
        <v>1</v>
      </c>
      <c r="N132" s="233" t="s">
        <v>41</v>
      </c>
      <c r="O132" s="90"/>
      <c r="P132" s="234">
        <f>O132*H132</f>
        <v>0</v>
      </c>
      <c r="Q132" s="234">
        <v>0</v>
      </c>
      <c r="R132" s="234">
        <f>Q132*H132</f>
        <v>0</v>
      </c>
      <c r="S132" s="234">
        <v>0</v>
      </c>
      <c r="T132" s="23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6" t="s">
        <v>460</v>
      </c>
      <c r="AT132" s="236" t="s">
        <v>172</v>
      </c>
      <c r="AU132" s="236" t="s">
        <v>84</v>
      </c>
      <c r="AY132" s="16" t="s">
        <v>170</v>
      </c>
      <c r="BE132" s="237">
        <f>IF(N132="základní",J132,0)</f>
        <v>0</v>
      </c>
      <c r="BF132" s="237">
        <f>IF(N132="snížená",J132,0)</f>
        <v>0</v>
      </c>
      <c r="BG132" s="237">
        <f>IF(N132="zákl. přenesená",J132,0)</f>
        <v>0</v>
      </c>
      <c r="BH132" s="237">
        <f>IF(N132="sníž. přenesená",J132,0)</f>
        <v>0</v>
      </c>
      <c r="BI132" s="237">
        <f>IF(N132="nulová",J132,0)</f>
        <v>0</v>
      </c>
      <c r="BJ132" s="16" t="s">
        <v>80</v>
      </c>
      <c r="BK132" s="237">
        <f>ROUND(I132*H132,2)</f>
        <v>0</v>
      </c>
      <c r="BL132" s="16" t="s">
        <v>460</v>
      </c>
      <c r="BM132" s="236" t="s">
        <v>909</v>
      </c>
    </row>
    <row r="133" s="13" customFormat="1">
      <c r="A133" s="13"/>
      <c r="B133" s="238"/>
      <c r="C133" s="239"/>
      <c r="D133" s="240" t="s">
        <v>178</v>
      </c>
      <c r="E133" s="241" t="s">
        <v>1</v>
      </c>
      <c r="F133" s="242" t="s">
        <v>911</v>
      </c>
      <c r="G133" s="239"/>
      <c r="H133" s="243">
        <v>0.5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178</v>
      </c>
      <c r="AU133" s="249" t="s">
        <v>84</v>
      </c>
      <c r="AV133" s="13" t="s">
        <v>84</v>
      </c>
      <c r="AW133" s="13" t="s">
        <v>33</v>
      </c>
      <c r="AX133" s="13" t="s">
        <v>76</v>
      </c>
      <c r="AY133" s="249" t="s">
        <v>170</v>
      </c>
    </row>
    <row r="134" s="2" customFormat="1" ht="37.8" customHeight="1">
      <c r="A134" s="37"/>
      <c r="B134" s="38"/>
      <c r="C134" s="225" t="s">
        <v>116</v>
      </c>
      <c r="D134" s="225" t="s">
        <v>172</v>
      </c>
      <c r="E134" s="226" t="s">
        <v>206</v>
      </c>
      <c r="F134" s="227" t="s">
        <v>207</v>
      </c>
      <c r="G134" s="228" t="s">
        <v>175</v>
      </c>
      <c r="H134" s="229">
        <v>0.5</v>
      </c>
      <c r="I134" s="230"/>
      <c r="J134" s="231">
        <f>ROUND(I134*H134,2)</f>
        <v>0</v>
      </c>
      <c r="K134" s="227" t="s">
        <v>176</v>
      </c>
      <c r="L134" s="43"/>
      <c r="M134" s="232" t="s">
        <v>1</v>
      </c>
      <c r="N134" s="233" t="s">
        <v>41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125</v>
      </c>
      <c r="AT134" s="236" t="s">
        <v>172</v>
      </c>
      <c r="AU134" s="236" t="s">
        <v>84</v>
      </c>
      <c r="AY134" s="16" t="s">
        <v>170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125</v>
      </c>
      <c r="BM134" s="236" t="s">
        <v>1166</v>
      </c>
    </row>
    <row r="135" s="2" customFormat="1" ht="37.8" customHeight="1">
      <c r="A135" s="37"/>
      <c r="B135" s="38"/>
      <c r="C135" s="225" t="s">
        <v>125</v>
      </c>
      <c r="D135" s="225" t="s">
        <v>172</v>
      </c>
      <c r="E135" s="226" t="s">
        <v>212</v>
      </c>
      <c r="F135" s="227" t="s">
        <v>213</v>
      </c>
      <c r="G135" s="228" t="s">
        <v>175</v>
      </c>
      <c r="H135" s="229">
        <v>2.5</v>
      </c>
      <c r="I135" s="230"/>
      <c r="J135" s="231">
        <f>ROUND(I135*H135,2)</f>
        <v>0</v>
      </c>
      <c r="K135" s="227" t="s">
        <v>176</v>
      </c>
      <c r="L135" s="43"/>
      <c r="M135" s="232" t="s">
        <v>1</v>
      </c>
      <c r="N135" s="233" t="s">
        <v>41</v>
      </c>
      <c r="O135" s="90"/>
      <c r="P135" s="234">
        <f>O135*H135</f>
        <v>0</v>
      </c>
      <c r="Q135" s="234">
        <v>0</v>
      </c>
      <c r="R135" s="234">
        <f>Q135*H135</f>
        <v>0</v>
      </c>
      <c r="S135" s="234">
        <v>0</v>
      </c>
      <c r="T135" s="23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6" t="s">
        <v>125</v>
      </c>
      <c r="AT135" s="236" t="s">
        <v>172</v>
      </c>
      <c r="AU135" s="236" t="s">
        <v>84</v>
      </c>
      <c r="AY135" s="16" t="s">
        <v>170</v>
      </c>
      <c r="BE135" s="237">
        <f>IF(N135="základní",J135,0)</f>
        <v>0</v>
      </c>
      <c r="BF135" s="237">
        <f>IF(N135="snížená",J135,0)</f>
        <v>0</v>
      </c>
      <c r="BG135" s="237">
        <f>IF(N135="zákl. přenesená",J135,0)</f>
        <v>0</v>
      </c>
      <c r="BH135" s="237">
        <f>IF(N135="sníž. přenesená",J135,0)</f>
        <v>0</v>
      </c>
      <c r="BI135" s="237">
        <f>IF(N135="nulová",J135,0)</f>
        <v>0</v>
      </c>
      <c r="BJ135" s="16" t="s">
        <v>80</v>
      </c>
      <c r="BK135" s="237">
        <f>ROUND(I135*H135,2)</f>
        <v>0</v>
      </c>
      <c r="BL135" s="16" t="s">
        <v>125</v>
      </c>
      <c r="BM135" s="236" t="s">
        <v>1167</v>
      </c>
    </row>
    <row r="136" s="13" customFormat="1">
      <c r="A136" s="13"/>
      <c r="B136" s="238"/>
      <c r="C136" s="239"/>
      <c r="D136" s="240" t="s">
        <v>178</v>
      </c>
      <c r="E136" s="239"/>
      <c r="F136" s="242" t="s">
        <v>1168</v>
      </c>
      <c r="G136" s="239"/>
      <c r="H136" s="243">
        <v>2.5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178</v>
      </c>
      <c r="AU136" s="249" t="s">
        <v>84</v>
      </c>
      <c r="AV136" s="13" t="s">
        <v>84</v>
      </c>
      <c r="AW136" s="13" t="s">
        <v>4</v>
      </c>
      <c r="AX136" s="13" t="s">
        <v>80</v>
      </c>
      <c r="AY136" s="249" t="s">
        <v>170</v>
      </c>
    </row>
    <row r="137" s="2" customFormat="1" ht="33" customHeight="1">
      <c r="A137" s="37"/>
      <c r="B137" s="38"/>
      <c r="C137" s="225" t="s">
        <v>128</v>
      </c>
      <c r="D137" s="225" t="s">
        <v>172</v>
      </c>
      <c r="E137" s="226" t="s">
        <v>222</v>
      </c>
      <c r="F137" s="227" t="s">
        <v>223</v>
      </c>
      <c r="G137" s="228" t="s">
        <v>224</v>
      </c>
      <c r="H137" s="229">
        <v>0.94999999999999996</v>
      </c>
      <c r="I137" s="230"/>
      <c r="J137" s="231">
        <f>ROUND(I137*H137,2)</f>
        <v>0</v>
      </c>
      <c r="K137" s="227" t="s">
        <v>176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125</v>
      </c>
      <c r="AT137" s="236" t="s">
        <v>172</v>
      </c>
      <c r="AU137" s="236" t="s">
        <v>84</v>
      </c>
      <c r="AY137" s="16" t="s">
        <v>170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125</v>
      </c>
      <c r="BM137" s="236" t="s">
        <v>1169</v>
      </c>
    </row>
    <row r="138" s="13" customFormat="1">
      <c r="A138" s="13"/>
      <c r="B138" s="238"/>
      <c r="C138" s="239"/>
      <c r="D138" s="240" t="s">
        <v>178</v>
      </c>
      <c r="E138" s="239"/>
      <c r="F138" s="242" t="s">
        <v>1170</v>
      </c>
      <c r="G138" s="239"/>
      <c r="H138" s="243">
        <v>0.94999999999999996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178</v>
      </c>
      <c r="AU138" s="249" t="s">
        <v>84</v>
      </c>
      <c r="AV138" s="13" t="s">
        <v>84</v>
      </c>
      <c r="AW138" s="13" t="s">
        <v>4</v>
      </c>
      <c r="AX138" s="13" t="s">
        <v>80</v>
      </c>
      <c r="AY138" s="249" t="s">
        <v>170</v>
      </c>
    </row>
    <row r="139" s="12" customFormat="1" ht="22.8" customHeight="1">
      <c r="A139" s="12"/>
      <c r="B139" s="209"/>
      <c r="C139" s="210"/>
      <c r="D139" s="211" t="s">
        <v>75</v>
      </c>
      <c r="E139" s="223" t="s">
        <v>128</v>
      </c>
      <c r="F139" s="223" t="s">
        <v>270</v>
      </c>
      <c r="G139" s="210"/>
      <c r="H139" s="210"/>
      <c r="I139" s="213"/>
      <c r="J139" s="224">
        <f>BK139</f>
        <v>0</v>
      </c>
      <c r="K139" s="210"/>
      <c r="L139" s="215"/>
      <c r="M139" s="216"/>
      <c r="N139" s="217"/>
      <c r="O139" s="217"/>
      <c r="P139" s="218">
        <f>SUM(P140:P141)</f>
        <v>0</v>
      </c>
      <c r="Q139" s="217"/>
      <c r="R139" s="218">
        <f>SUM(R140:R141)</f>
        <v>1.52</v>
      </c>
      <c r="S139" s="217"/>
      <c r="T139" s="219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0" t="s">
        <v>80</v>
      </c>
      <c r="AT139" s="221" t="s">
        <v>75</v>
      </c>
      <c r="AU139" s="221" t="s">
        <v>80</v>
      </c>
      <c r="AY139" s="220" t="s">
        <v>170</v>
      </c>
      <c r="BK139" s="222">
        <f>SUM(BK140:BK141)</f>
        <v>0</v>
      </c>
    </row>
    <row r="140" s="2" customFormat="1" ht="37.8" customHeight="1">
      <c r="A140" s="37"/>
      <c r="B140" s="38"/>
      <c r="C140" s="225" t="s">
        <v>131</v>
      </c>
      <c r="D140" s="225" t="s">
        <v>172</v>
      </c>
      <c r="E140" s="226" t="s">
        <v>917</v>
      </c>
      <c r="F140" s="227" t="s">
        <v>918</v>
      </c>
      <c r="G140" s="228" t="s">
        <v>195</v>
      </c>
      <c r="H140" s="229">
        <v>4</v>
      </c>
      <c r="I140" s="230"/>
      <c r="J140" s="231">
        <f>ROUND(I140*H140,2)</f>
        <v>0</v>
      </c>
      <c r="K140" s="227" t="s">
        <v>176</v>
      </c>
      <c r="L140" s="43"/>
      <c r="M140" s="232" t="s">
        <v>1</v>
      </c>
      <c r="N140" s="233" t="s">
        <v>41</v>
      </c>
      <c r="O140" s="90"/>
      <c r="P140" s="234">
        <f>O140*H140</f>
        <v>0</v>
      </c>
      <c r="Q140" s="234">
        <v>0.38</v>
      </c>
      <c r="R140" s="234">
        <f>Q140*H140</f>
        <v>1.52</v>
      </c>
      <c r="S140" s="234">
        <v>0</v>
      </c>
      <c r="T140" s="23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6" t="s">
        <v>125</v>
      </c>
      <c r="AT140" s="236" t="s">
        <v>172</v>
      </c>
      <c r="AU140" s="236" t="s">
        <v>84</v>
      </c>
      <c r="AY140" s="16" t="s">
        <v>170</v>
      </c>
      <c r="BE140" s="237">
        <f>IF(N140="základní",J140,0)</f>
        <v>0</v>
      </c>
      <c r="BF140" s="237">
        <f>IF(N140="snížená",J140,0)</f>
        <v>0</v>
      </c>
      <c r="BG140" s="237">
        <f>IF(N140="zákl. přenesená",J140,0)</f>
        <v>0</v>
      </c>
      <c r="BH140" s="237">
        <f>IF(N140="sníž. přenesená",J140,0)</f>
        <v>0</v>
      </c>
      <c r="BI140" s="237">
        <f>IF(N140="nulová",J140,0)</f>
        <v>0</v>
      </c>
      <c r="BJ140" s="16" t="s">
        <v>80</v>
      </c>
      <c r="BK140" s="237">
        <f>ROUND(I140*H140,2)</f>
        <v>0</v>
      </c>
      <c r="BL140" s="16" t="s">
        <v>125</v>
      </c>
      <c r="BM140" s="236" t="s">
        <v>919</v>
      </c>
    </row>
    <row r="141" s="2" customFormat="1" ht="33" customHeight="1">
      <c r="A141" s="37"/>
      <c r="B141" s="38"/>
      <c r="C141" s="225" t="s">
        <v>200</v>
      </c>
      <c r="D141" s="225" t="s">
        <v>172</v>
      </c>
      <c r="E141" s="226" t="s">
        <v>920</v>
      </c>
      <c r="F141" s="227" t="s">
        <v>921</v>
      </c>
      <c r="G141" s="228" t="s">
        <v>224</v>
      </c>
      <c r="H141" s="229">
        <v>1.52</v>
      </c>
      <c r="I141" s="230"/>
      <c r="J141" s="231">
        <f>ROUND(I141*H141,2)</f>
        <v>0</v>
      </c>
      <c r="K141" s="227" t="s">
        <v>176</v>
      </c>
      <c r="L141" s="43"/>
      <c r="M141" s="232" t="s">
        <v>1</v>
      </c>
      <c r="N141" s="233" t="s">
        <v>41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125</v>
      </c>
      <c r="AT141" s="236" t="s">
        <v>172</v>
      </c>
      <c r="AU141" s="236" t="s">
        <v>84</v>
      </c>
      <c r="AY141" s="16" t="s">
        <v>170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125</v>
      </c>
      <c r="BM141" s="236" t="s">
        <v>922</v>
      </c>
    </row>
    <row r="142" s="12" customFormat="1" ht="22.8" customHeight="1">
      <c r="A142" s="12"/>
      <c r="B142" s="209"/>
      <c r="C142" s="210"/>
      <c r="D142" s="211" t="s">
        <v>75</v>
      </c>
      <c r="E142" s="223" t="s">
        <v>923</v>
      </c>
      <c r="F142" s="223" t="s">
        <v>924</v>
      </c>
      <c r="G142" s="210"/>
      <c r="H142" s="210"/>
      <c r="I142" s="213"/>
      <c r="J142" s="224">
        <f>BK142</f>
        <v>0</v>
      </c>
      <c r="K142" s="210"/>
      <c r="L142" s="215"/>
      <c r="M142" s="216"/>
      <c r="N142" s="217"/>
      <c r="O142" s="217"/>
      <c r="P142" s="218">
        <f>SUM(P143:P147)</f>
        <v>0</v>
      </c>
      <c r="Q142" s="217"/>
      <c r="R142" s="218">
        <f>SUM(R143:R147)</f>
        <v>0</v>
      </c>
      <c r="S142" s="217"/>
      <c r="T142" s="219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0" t="s">
        <v>80</v>
      </c>
      <c r="AT142" s="221" t="s">
        <v>75</v>
      </c>
      <c r="AU142" s="221" t="s">
        <v>80</v>
      </c>
      <c r="AY142" s="220" t="s">
        <v>170</v>
      </c>
      <c r="BK142" s="222">
        <f>SUM(BK143:BK147)</f>
        <v>0</v>
      </c>
    </row>
    <row r="143" s="2" customFormat="1" ht="21.75" customHeight="1">
      <c r="A143" s="37"/>
      <c r="B143" s="38"/>
      <c r="C143" s="225" t="s">
        <v>205</v>
      </c>
      <c r="D143" s="225" t="s">
        <v>172</v>
      </c>
      <c r="E143" s="226" t="s">
        <v>925</v>
      </c>
      <c r="F143" s="227" t="s">
        <v>926</v>
      </c>
      <c r="G143" s="228" t="s">
        <v>224</v>
      </c>
      <c r="H143" s="229">
        <v>1.1599999999999999</v>
      </c>
      <c r="I143" s="230"/>
      <c r="J143" s="231">
        <f>ROUND(I143*H143,2)</f>
        <v>0</v>
      </c>
      <c r="K143" s="227" t="s">
        <v>176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125</v>
      </c>
      <c r="AT143" s="236" t="s">
        <v>172</v>
      </c>
      <c r="AU143" s="236" t="s">
        <v>84</v>
      </c>
      <c r="AY143" s="16" t="s">
        <v>170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125</v>
      </c>
      <c r="BM143" s="236" t="s">
        <v>927</v>
      </c>
    </row>
    <row r="144" s="2" customFormat="1" ht="24.15" customHeight="1">
      <c r="A144" s="37"/>
      <c r="B144" s="38"/>
      <c r="C144" s="225" t="s">
        <v>211</v>
      </c>
      <c r="D144" s="225" t="s">
        <v>172</v>
      </c>
      <c r="E144" s="226" t="s">
        <v>928</v>
      </c>
      <c r="F144" s="227" t="s">
        <v>929</v>
      </c>
      <c r="G144" s="228" t="s">
        <v>224</v>
      </c>
      <c r="H144" s="229">
        <v>16.239999999999998</v>
      </c>
      <c r="I144" s="230"/>
      <c r="J144" s="231">
        <f>ROUND(I144*H144,2)</f>
        <v>0</v>
      </c>
      <c r="K144" s="227" t="s">
        <v>176</v>
      </c>
      <c r="L144" s="43"/>
      <c r="M144" s="232" t="s">
        <v>1</v>
      </c>
      <c r="N144" s="233" t="s">
        <v>41</v>
      </c>
      <c r="O144" s="90"/>
      <c r="P144" s="234">
        <f>O144*H144</f>
        <v>0</v>
      </c>
      <c r="Q144" s="234">
        <v>0</v>
      </c>
      <c r="R144" s="234">
        <f>Q144*H144</f>
        <v>0</v>
      </c>
      <c r="S144" s="234">
        <v>0</v>
      </c>
      <c r="T144" s="23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6" t="s">
        <v>125</v>
      </c>
      <c r="AT144" s="236" t="s">
        <v>172</v>
      </c>
      <c r="AU144" s="236" t="s">
        <v>84</v>
      </c>
      <c r="AY144" s="16" t="s">
        <v>170</v>
      </c>
      <c r="BE144" s="237">
        <f>IF(N144="základní",J144,0)</f>
        <v>0</v>
      </c>
      <c r="BF144" s="237">
        <f>IF(N144="snížená",J144,0)</f>
        <v>0</v>
      </c>
      <c r="BG144" s="237">
        <f>IF(N144="zákl. přenesená",J144,0)</f>
        <v>0</v>
      </c>
      <c r="BH144" s="237">
        <f>IF(N144="sníž. přenesená",J144,0)</f>
        <v>0</v>
      </c>
      <c r="BI144" s="237">
        <f>IF(N144="nulová",J144,0)</f>
        <v>0</v>
      </c>
      <c r="BJ144" s="16" t="s">
        <v>80</v>
      </c>
      <c r="BK144" s="237">
        <f>ROUND(I144*H144,2)</f>
        <v>0</v>
      </c>
      <c r="BL144" s="16" t="s">
        <v>125</v>
      </c>
      <c r="BM144" s="236" t="s">
        <v>930</v>
      </c>
    </row>
    <row r="145" s="13" customFormat="1">
      <c r="A145" s="13"/>
      <c r="B145" s="238"/>
      <c r="C145" s="239"/>
      <c r="D145" s="240" t="s">
        <v>178</v>
      </c>
      <c r="E145" s="239"/>
      <c r="F145" s="242" t="s">
        <v>1171</v>
      </c>
      <c r="G145" s="239"/>
      <c r="H145" s="243">
        <v>16.239999999999998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178</v>
      </c>
      <c r="AU145" s="249" t="s">
        <v>84</v>
      </c>
      <c r="AV145" s="13" t="s">
        <v>84</v>
      </c>
      <c r="AW145" s="13" t="s">
        <v>4</v>
      </c>
      <c r="AX145" s="13" t="s">
        <v>80</v>
      </c>
      <c r="AY145" s="249" t="s">
        <v>170</v>
      </c>
    </row>
    <row r="146" s="2" customFormat="1" ht="24.15" customHeight="1">
      <c r="A146" s="37"/>
      <c r="B146" s="38"/>
      <c r="C146" s="225" t="s">
        <v>216</v>
      </c>
      <c r="D146" s="225" t="s">
        <v>172</v>
      </c>
      <c r="E146" s="226" t="s">
        <v>932</v>
      </c>
      <c r="F146" s="227" t="s">
        <v>933</v>
      </c>
      <c r="G146" s="228" t="s">
        <v>224</v>
      </c>
      <c r="H146" s="229">
        <v>1.1599999999999999</v>
      </c>
      <c r="I146" s="230"/>
      <c r="J146" s="231">
        <f>ROUND(I146*H146,2)</f>
        <v>0</v>
      </c>
      <c r="K146" s="227" t="s">
        <v>176</v>
      </c>
      <c r="L146" s="43"/>
      <c r="M146" s="232" t="s">
        <v>1</v>
      </c>
      <c r="N146" s="233" t="s">
        <v>41</v>
      </c>
      <c r="O146" s="90"/>
      <c r="P146" s="234">
        <f>O146*H146</f>
        <v>0</v>
      </c>
      <c r="Q146" s="234">
        <v>0</v>
      </c>
      <c r="R146" s="234">
        <f>Q146*H146</f>
        <v>0</v>
      </c>
      <c r="S146" s="234">
        <v>0</v>
      </c>
      <c r="T146" s="23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6" t="s">
        <v>125</v>
      </c>
      <c r="AT146" s="236" t="s">
        <v>172</v>
      </c>
      <c r="AU146" s="236" t="s">
        <v>84</v>
      </c>
      <c r="AY146" s="16" t="s">
        <v>170</v>
      </c>
      <c r="BE146" s="237">
        <f>IF(N146="základní",J146,0)</f>
        <v>0</v>
      </c>
      <c r="BF146" s="237">
        <f>IF(N146="snížená",J146,0)</f>
        <v>0</v>
      </c>
      <c r="BG146" s="237">
        <f>IF(N146="zákl. přenesená",J146,0)</f>
        <v>0</v>
      </c>
      <c r="BH146" s="237">
        <f>IF(N146="sníž. přenesená",J146,0)</f>
        <v>0</v>
      </c>
      <c r="BI146" s="237">
        <f>IF(N146="nulová",J146,0)</f>
        <v>0</v>
      </c>
      <c r="BJ146" s="16" t="s">
        <v>80</v>
      </c>
      <c r="BK146" s="237">
        <f>ROUND(I146*H146,2)</f>
        <v>0</v>
      </c>
      <c r="BL146" s="16" t="s">
        <v>125</v>
      </c>
      <c r="BM146" s="236" t="s">
        <v>934</v>
      </c>
    </row>
    <row r="147" s="2" customFormat="1" ht="44.25" customHeight="1">
      <c r="A147" s="37"/>
      <c r="B147" s="38"/>
      <c r="C147" s="225" t="s">
        <v>221</v>
      </c>
      <c r="D147" s="225" t="s">
        <v>172</v>
      </c>
      <c r="E147" s="226" t="s">
        <v>935</v>
      </c>
      <c r="F147" s="227" t="s">
        <v>936</v>
      </c>
      <c r="G147" s="228" t="s">
        <v>224</v>
      </c>
      <c r="H147" s="229">
        <v>1.1599999999999999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1172</v>
      </c>
    </row>
    <row r="148" s="12" customFormat="1" ht="25.92" customHeight="1">
      <c r="A148" s="12"/>
      <c r="B148" s="209"/>
      <c r="C148" s="210"/>
      <c r="D148" s="211" t="s">
        <v>75</v>
      </c>
      <c r="E148" s="212" t="s">
        <v>239</v>
      </c>
      <c r="F148" s="212" t="s">
        <v>871</v>
      </c>
      <c r="G148" s="210"/>
      <c r="H148" s="210"/>
      <c r="I148" s="213"/>
      <c r="J148" s="214">
        <f>BK148</f>
        <v>0</v>
      </c>
      <c r="K148" s="210"/>
      <c r="L148" s="215"/>
      <c r="M148" s="216"/>
      <c r="N148" s="217"/>
      <c r="O148" s="217"/>
      <c r="P148" s="218">
        <f>P149+P181</f>
        <v>0</v>
      </c>
      <c r="Q148" s="217"/>
      <c r="R148" s="218">
        <f>R149+R181</f>
        <v>0.29849979999999998</v>
      </c>
      <c r="S148" s="217"/>
      <c r="T148" s="219">
        <f>T149+T181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0" t="s">
        <v>116</v>
      </c>
      <c r="AT148" s="221" t="s">
        <v>75</v>
      </c>
      <c r="AU148" s="221" t="s">
        <v>76</v>
      </c>
      <c r="AY148" s="220" t="s">
        <v>170</v>
      </c>
      <c r="BK148" s="222">
        <f>BK149+BK181</f>
        <v>0</v>
      </c>
    </row>
    <row r="149" s="12" customFormat="1" ht="22.8" customHeight="1">
      <c r="A149" s="12"/>
      <c r="B149" s="209"/>
      <c r="C149" s="210"/>
      <c r="D149" s="211" t="s">
        <v>75</v>
      </c>
      <c r="E149" s="223" t="s">
        <v>938</v>
      </c>
      <c r="F149" s="223" t="s">
        <v>939</v>
      </c>
      <c r="G149" s="210"/>
      <c r="H149" s="210"/>
      <c r="I149" s="213"/>
      <c r="J149" s="224">
        <f>BK149</f>
        <v>0</v>
      </c>
      <c r="K149" s="210"/>
      <c r="L149" s="215"/>
      <c r="M149" s="216"/>
      <c r="N149" s="217"/>
      <c r="O149" s="217"/>
      <c r="P149" s="218">
        <f>SUM(P150:P180)</f>
        <v>0</v>
      </c>
      <c r="Q149" s="217"/>
      <c r="R149" s="218">
        <f>SUM(R150:R180)</f>
        <v>0.262683</v>
      </c>
      <c r="S149" s="217"/>
      <c r="T149" s="219">
        <f>SUM(T150:T180)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0" t="s">
        <v>116</v>
      </c>
      <c r="AT149" s="221" t="s">
        <v>75</v>
      </c>
      <c r="AU149" s="221" t="s">
        <v>80</v>
      </c>
      <c r="AY149" s="220" t="s">
        <v>170</v>
      </c>
      <c r="BK149" s="222">
        <f>SUM(BK150:BK180)</f>
        <v>0</v>
      </c>
    </row>
    <row r="150" s="2" customFormat="1" ht="24.15" customHeight="1">
      <c r="A150" s="37"/>
      <c r="B150" s="38"/>
      <c r="C150" s="225" t="s">
        <v>227</v>
      </c>
      <c r="D150" s="225" t="s">
        <v>172</v>
      </c>
      <c r="E150" s="226" t="s">
        <v>940</v>
      </c>
      <c r="F150" s="227" t="s">
        <v>941</v>
      </c>
      <c r="G150" s="228" t="s">
        <v>247</v>
      </c>
      <c r="H150" s="229">
        <v>12</v>
      </c>
      <c r="I150" s="230"/>
      <c r="J150" s="231">
        <f>ROUND(I150*H150,2)</f>
        <v>0</v>
      </c>
      <c r="K150" s="227" t="s">
        <v>176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460</v>
      </c>
      <c r="AT150" s="236" t="s">
        <v>172</v>
      </c>
      <c r="AU150" s="236" t="s">
        <v>84</v>
      </c>
      <c r="AY150" s="16" t="s">
        <v>170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460</v>
      </c>
      <c r="BM150" s="236" t="s">
        <v>942</v>
      </c>
    </row>
    <row r="151" s="2" customFormat="1" ht="24.15" customHeight="1">
      <c r="A151" s="37"/>
      <c r="B151" s="38"/>
      <c r="C151" s="225" t="s">
        <v>234</v>
      </c>
      <c r="D151" s="225" t="s">
        <v>172</v>
      </c>
      <c r="E151" s="226" t="s">
        <v>943</v>
      </c>
      <c r="F151" s="227" t="s">
        <v>944</v>
      </c>
      <c r="G151" s="228" t="s">
        <v>247</v>
      </c>
      <c r="H151" s="229">
        <v>16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460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460</v>
      </c>
      <c r="BM151" s="236" t="s">
        <v>945</v>
      </c>
    </row>
    <row r="152" s="2" customFormat="1" ht="24.15" customHeight="1">
      <c r="A152" s="37"/>
      <c r="B152" s="38"/>
      <c r="C152" s="225" t="s">
        <v>238</v>
      </c>
      <c r="D152" s="225" t="s">
        <v>172</v>
      </c>
      <c r="E152" s="226" t="s">
        <v>953</v>
      </c>
      <c r="F152" s="227" t="s">
        <v>954</v>
      </c>
      <c r="G152" s="228" t="s">
        <v>247</v>
      </c>
      <c r="H152" s="229">
        <v>2</v>
      </c>
      <c r="I152" s="230"/>
      <c r="J152" s="231">
        <f>ROUND(I152*H152,2)</f>
        <v>0</v>
      </c>
      <c r="K152" s="227" t="s">
        <v>176</v>
      </c>
      <c r="L152" s="43"/>
      <c r="M152" s="232" t="s">
        <v>1</v>
      </c>
      <c r="N152" s="233" t="s">
        <v>41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460</v>
      </c>
      <c r="AT152" s="236" t="s">
        <v>172</v>
      </c>
      <c r="AU152" s="236" t="s">
        <v>84</v>
      </c>
      <c r="AY152" s="16" t="s">
        <v>170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460</v>
      </c>
      <c r="BM152" s="236" t="s">
        <v>955</v>
      </c>
    </row>
    <row r="153" s="2" customFormat="1" ht="24.15" customHeight="1">
      <c r="A153" s="37"/>
      <c r="B153" s="38"/>
      <c r="C153" s="250" t="s">
        <v>8</v>
      </c>
      <c r="D153" s="250" t="s">
        <v>239</v>
      </c>
      <c r="E153" s="251" t="s">
        <v>956</v>
      </c>
      <c r="F153" s="252" t="s">
        <v>957</v>
      </c>
      <c r="G153" s="253" t="s">
        <v>247</v>
      </c>
      <c r="H153" s="254">
        <v>2</v>
      </c>
      <c r="I153" s="255"/>
      <c r="J153" s="256">
        <f>ROUND(I153*H153,2)</f>
        <v>0</v>
      </c>
      <c r="K153" s="252" t="s">
        <v>1</v>
      </c>
      <c r="L153" s="257"/>
      <c r="M153" s="258" t="s">
        <v>1</v>
      </c>
      <c r="N153" s="259" t="s">
        <v>41</v>
      </c>
      <c r="O153" s="90"/>
      <c r="P153" s="234">
        <f>O153*H153</f>
        <v>0</v>
      </c>
      <c r="Q153" s="234">
        <v>0.00611</v>
      </c>
      <c r="R153" s="234">
        <f>Q153*H153</f>
        <v>0.01222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879</v>
      </c>
      <c r="AT153" s="236" t="s">
        <v>239</v>
      </c>
      <c r="AU153" s="236" t="s">
        <v>84</v>
      </c>
      <c r="AY153" s="16" t="s">
        <v>170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460</v>
      </c>
      <c r="BM153" s="236" t="s">
        <v>958</v>
      </c>
    </row>
    <row r="154" s="2" customFormat="1" ht="24.15" customHeight="1">
      <c r="A154" s="37"/>
      <c r="B154" s="38"/>
      <c r="C154" s="225" t="s">
        <v>252</v>
      </c>
      <c r="D154" s="225" t="s">
        <v>172</v>
      </c>
      <c r="E154" s="226" t="s">
        <v>959</v>
      </c>
      <c r="F154" s="227" t="s">
        <v>960</v>
      </c>
      <c r="G154" s="228" t="s">
        <v>247</v>
      </c>
      <c r="H154" s="229">
        <v>2</v>
      </c>
      <c r="I154" s="230"/>
      <c r="J154" s="231">
        <f>ROUND(I154*H154,2)</f>
        <v>0</v>
      </c>
      <c r="K154" s="227" t="s">
        <v>176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460</v>
      </c>
      <c r="AT154" s="236" t="s">
        <v>172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460</v>
      </c>
      <c r="BM154" s="236" t="s">
        <v>1173</v>
      </c>
    </row>
    <row r="155" s="2" customFormat="1" ht="24.15" customHeight="1">
      <c r="A155" s="37"/>
      <c r="B155" s="38"/>
      <c r="C155" s="250" t="s">
        <v>257</v>
      </c>
      <c r="D155" s="250" t="s">
        <v>239</v>
      </c>
      <c r="E155" s="251" t="s">
        <v>962</v>
      </c>
      <c r="F155" s="252" t="s">
        <v>963</v>
      </c>
      <c r="G155" s="253" t="s">
        <v>247</v>
      </c>
      <c r="H155" s="254">
        <v>2</v>
      </c>
      <c r="I155" s="255"/>
      <c r="J155" s="256">
        <f>ROUND(I155*H155,2)</f>
        <v>0</v>
      </c>
      <c r="K155" s="252" t="s">
        <v>1</v>
      </c>
      <c r="L155" s="257"/>
      <c r="M155" s="258" t="s">
        <v>1</v>
      </c>
      <c r="N155" s="259" t="s">
        <v>41</v>
      </c>
      <c r="O155" s="90"/>
      <c r="P155" s="234">
        <f>O155*H155</f>
        <v>0</v>
      </c>
      <c r="Q155" s="234">
        <v>0.050000000000000003</v>
      </c>
      <c r="R155" s="234">
        <f>Q155*H155</f>
        <v>0.10000000000000001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879</v>
      </c>
      <c r="AT155" s="236" t="s">
        <v>239</v>
      </c>
      <c r="AU155" s="236" t="s">
        <v>84</v>
      </c>
      <c r="AY155" s="16" t="s">
        <v>170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460</v>
      </c>
      <c r="BM155" s="236" t="s">
        <v>964</v>
      </c>
    </row>
    <row r="156" s="2" customFormat="1" ht="16.5" customHeight="1">
      <c r="A156" s="37"/>
      <c r="B156" s="38"/>
      <c r="C156" s="225" t="s">
        <v>262</v>
      </c>
      <c r="D156" s="225" t="s">
        <v>172</v>
      </c>
      <c r="E156" s="226" t="s">
        <v>965</v>
      </c>
      <c r="F156" s="227" t="s">
        <v>966</v>
      </c>
      <c r="G156" s="228" t="s">
        <v>279</v>
      </c>
      <c r="H156" s="229">
        <v>12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460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460</v>
      </c>
      <c r="BM156" s="236" t="s">
        <v>967</v>
      </c>
    </row>
    <row r="157" s="2" customFormat="1" ht="16.5" customHeight="1">
      <c r="A157" s="37"/>
      <c r="B157" s="38"/>
      <c r="C157" s="225" t="s">
        <v>266</v>
      </c>
      <c r="D157" s="225" t="s">
        <v>172</v>
      </c>
      <c r="E157" s="226" t="s">
        <v>968</v>
      </c>
      <c r="F157" s="227" t="s">
        <v>969</v>
      </c>
      <c r="G157" s="228" t="s">
        <v>247</v>
      </c>
      <c r="H157" s="229">
        <v>3</v>
      </c>
      <c r="I157" s="230"/>
      <c r="J157" s="231">
        <f>ROUND(I157*H157,2)</f>
        <v>0</v>
      </c>
      <c r="K157" s="227" t="s">
        <v>1</v>
      </c>
      <c r="L157" s="43"/>
      <c r="M157" s="232" t="s">
        <v>1</v>
      </c>
      <c r="N157" s="233" t="s">
        <v>41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460</v>
      </c>
      <c r="AT157" s="236" t="s">
        <v>172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460</v>
      </c>
      <c r="BM157" s="236" t="s">
        <v>970</v>
      </c>
    </row>
    <row r="158" s="2" customFormat="1" ht="16.5" customHeight="1">
      <c r="A158" s="37"/>
      <c r="B158" s="38"/>
      <c r="C158" s="225" t="s">
        <v>271</v>
      </c>
      <c r="D158" s="225" t="s">
        <v>172</v>
      </c>
      <c r="E158" s="226" t="s">
        <v>971</v>
      </c>
      <c r="F158" s="227" t="s">
        <v>972</v>
      </c>
      <c r="G158" s="228" t="s">
        <v>247</v>
      </c>
      <c r="H158" s="229">
        <v>2</v>
      </c>
      <c r="I158" s="230"/>
      <c r="J158" s="231">
        <f>ROUND(I158*H158,2)</f>
        <v>0</v>
      </c>
      <c r="K158" s="227" t="s">
        <v>176</v>
      </c>
      <c r="L158" s="43"/>
      <c r="M158" s="232" t="s">
        <v>1</v>
      </c>
      <c r="N158" s="233" t="s">
        <v>41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460</v>
      </c>
      <c r="AT158" s="236" t="s">
        <v>172</v>
      </c>
      <c r="AU158" s="236" t="s">
        <v>84</v>
      </c>
      <c r="AY158" s="16" t="s">
        <v>170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460</v>
      </c>
      <c r="BM158" s="236" t="s">
        <v>973</v>
      </c>
    </row>
    <row r="159" s="2" customFormat="1" ht="24.15" customHeight="1">
      <c r="A159" s="37"/>
      <c r="B159" s="38"/>
      <c r="C159" s="250" t="s">
        <v>7</v>
      </c>
      <c r="D159" s="250" t="s">
        <v>239</v>
      </c>
      <c r="E159" s="251" t="s">
        <v>974</v>
      </c>
      <c r="F159" s="252" t="s">
        <v>975</v>
      </c>
      <c r="G159" s="253" t="s">
        <v>247</v>
      </c>
      <c r="H159" s="254">
        <v>2</v>
      </c>
      <c r="I159" s="255"/>
      <c r="J159" s="256">
        <f>ROUND(I159*H159,2)</f>
        <v>0</v>
      </c>
      <c r="K159" s="252" t="s">
        <v>1</v>
      </c>
      <c r="L159" s="257"/>
      <c r="M159" s="258" t="s">
        <v>1</v>
      </c>
      <c r="N159" s="259" t="s">
        <v>41</v>
      </c>
      <c r="O159" s="90"/>
      <c r="P159" s="234">
        <f>O159*H159</f>
        <v>0</v>
      </c>
      <c r="Q159" s="234">
        <v>0.001</v>
      </c>
      <c r="R159" s="234">
        <f>Q159*H159</f>
        <v>0.002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879</v>
      </c>
      <c r="AT159" s="236" t="s">
        <v>239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460</v>
      </c>
      <c r="BM159" s="236" t="s">
        <v>976</v>
      </c>
    </row>
    <row r="160" s="2" customFormat="1" ht="37.8" customHeight="1">
      <c r="A160" s="37"/>
      <c r="B160" s="38"/>
      <c r="C160" s="225" t="s">
        <v>282</v>
      </c>
      <c r="D160" s="225" t="s">
        <v>172</v>
      </c>
      <c r="E160" s="226" t="s">
        <v>983</v>
      </c>
      <c r="F160" s="227" t="s">
        <v>984</v>
      </c>
      <c r="G160" s="228" t="s">
        <v>279</v>
      </c>
      <c r="H160" s="229">
        <v>56</v>
      </c>
      <c r="I160" s="230"/>
      <c r="J160" s="231">
        <f>ROUND(I160*H160,2)</f>
        <v>0</v>
      </c>
      <c r="K160" s="227" t="s">
        <v>176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460</v>
      </c>
      <c r="AT160" s="236" t="s">
        <v>172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460</v>
      </c>
      <c r="BM160" s="236" t="s">
        <v>985</v>
      </c>
    </row>
    <row r="161" s="2" customFormat="1" ht="16.5" customHeight="1">
      <c r="A161" s="37"/>
      <c r="B161" s="38"/>
      <c r="C161" s="250" t="s">
        <v>286</v>
      </c>
      <c r="D161" s="250" t="s">
        <v>239</v>
      </c>
      <c r="E161" s="251" t="s">
        <v>986</v>
      </c>
      <c r="F161" s="252" t="s">
        <v>987</v>
      </c>
      <c r="G161" s="253" t="s">
        <v>988</v>
      </c>
      <c r="H161" s="254">
        <v>56</v>
      </c>
      <c r="I161" s="255"/>
      <c r="J161" s="256">
        <f>ROUND(I161*H161,2)</f>
        <v>0</v>
      </c>
      <c r="K161" s="252" t="s">
        <v>176</v>
      </c>
      <c r="L161" s="257"/>
      <c r="M161" s="258" t="s">
        <v>1</v>
      </c>
      <c r="N161" s="259" t="s">
        <v>41</v>
      </c>
      <c r="O161" s="90"/>
      <c r="P161" s="234">
        <f>O161*H161</f>
        <v>0</v>
      </c>
      <c r="Q161" s="234">
        <v>0.001</v>
      </c>
      <c r="R161" s="234">
        <f>Q161*H161</f>
        <v>0.056000000000000001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879</v>
      </c>
      <c r="AT161" s="236" t="s">
        <v>239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460</v>
      </c>
      <c r="BM161" s="236" t="s">
        <v>989</v>
      </c>
    </row>
    <row r="162" s="2" customFormat="1" ht="24.15" customHeight="1">
      <c r="A162" s="37"/>
      <c r="B162" s="38"/>
      <c r="C162" s="250" t="s">
        <v>291</v>
      </c>
      <c r="D162" s="250" t="s">
        <v>239</v>
      </c>
      <c r="E162" s="251" t="s">
        <v>990</v>
      </c>
      <c r="F162" s="252" t="s">
        <v>991</v>
      </c>
      <c r="G162" s="253" t="s">
        <v>247</v>
      </c>
      <c r="H162" s="254">
        <v>4</v>
      </c>
      <c r="I162" s="255"/>
      <c r="J162" s="256">
        <f>ROUND(I162*H162,2)</f>
        <v>0</v>
      </c>
      <c r="K162" s="252" t="s">
        <v>176</v>
      </c>
      <c r="L162" s="257"/>
      <c r="M162" s="258" t="s">
        <v>1</v>
      </c>
      <c r="N162" s="259" t="s">
        <v>41</v>
      </c>
      <c r="O162" s="90"/>
      <c r="P162" s="234">
        <f>O162*H162</f>
        <v>0</v>
      </c>
      <c r="Q162" s="234">
        <v>0.00025999999999999998</v>
      </c>
      <c r="R162" s="234">
        <f>Q162*H162</f>
        <v>0.0010399999999999999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879</v>
      </c>
      <c r="AT162" s="236" t="s">
        <v>239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460</v>
      </c>
      <c r="BM162" s="236" t="s">
        <v>992</v>
      </c>
    </row>
    <row r="163" s="2" customFormat="1" ht="21.75" customHeight="1">
      <c r="A163" s="37"/>
      <c r="B163" s="38"/>
      <c r="C163" s="225" t="s">
        <v>296</v>
      </c>
      <c r="D163" s="225" t="s">
        <v>172</v>
      </c>
      <c r="E163" s="226" t="s">
        <v>993</v>
      </c>
      <c r="F163" s="227" t="s">
        <v>994</v>
      </c>
      <c r="G163" s="228" t="s">
        <v>247</v>
      </c>
      <c r="H163" s="229">
        <v>2</v>
      </c>
      <c r="I163" s="230"/>
      <c r="J163" s="231">
        <f>ROUND(I163*H163,2)</f>
        <v>0</v>
      </c>
      <c r="K163" s="227" t="s">
        <v>176</v>
      </c>
      <c r="L163" s="43"/>
      <c r="M163" s="232" t="s">
        <v>1</v>
      </c>
      <c r="N163" s="233" t="s">
        <v>41</v>
      </c>
      <c r="O163" s="90"/>
      <c r="P163" s="234">
        <f>O163*H163</f>
        <v>0</v>
      </c>
      <c r="Q163" s="234">
        <v>0</v>
      </c>
      <c r="R163" s="234">
        <f>Q163*H163</f>
        <v>0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460</v>
      </c>
      <c r="AT163" s="236" t="s">
        <v>172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460</v>
      </c>
      <c r="BM163" s="236" t="s">
        <v>995</v>
      </c>
    </row>
    <row r="164" s="2" customFormat="1" ht="16.5" customHeight="1">
      <c r="A164" s="37"/>
      <c r="B164" s="38"/>
      <c r="C164" s="250" t="s">
        <v>301</v>
      </c>
      <c r="D164" s="250" t="s">
        <v>239</v>
      </c>
      <c r="E164" s="251" t="s">
        <v>996</v>
      </c>
      <c r="F164" s="252" t="s">
        <v>997</v>
      </c>
      <c r="G164" s="253" t="s">
        <v>247</v>
      </c>
      <c r="H164" s="254">
        <v>2</v>
      </c>
      <c r="I164" s="255"/>
      <c r="J164" s="256">
        <f>ROUND(I164*H164,2)</f>
        <v>0</v>
      </c>
      <c r="K164" s="252" t="s">
        <v>1</v>
      </c>
      <c r="L164" s="257"/>
      <c r="M164" s="258" t="s">
        <v>1</v>
      </c>
      <c r="N164" s="259" t="s">
        <v>41</v>
      </c>
      <c r="O164" s="90"/>
      <c r="P164" s="234">
        <f>O164*H164</f>
        <v>0</v>
      </c>
      <c r="Q164" s="234">
        <v>0.00016000000000000001</v>
      </c>
      <c r="R164" s="234">
        <f>Q164*H164</f>
        <v>0.00032000000000000003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879</v>
      </c>
      <c r="AT164" s="236" t="s">
        <v>239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460</v>
      </c>
      <c r="BM164" s="236" t="s">
        <v>998</v>
      </c>
    </row>
    <row r="165" s="2" customFormat="1" ht="37.8" customHeight="1">
      <c r="A165" s="37"/>
      <c r="B165" s="38"/>
      <c r="C165" s="225" t="s">
        <v>305</v>
      </c>
      <c r="D165" s="225" t="s">
        <v>172</v>
      </c>
      <c r="E165" s="226" t="s">
        <v>1174</v>
      </c>
      <c r="F165" s="227" t="s">
        <v>1175</v>
      </c>
      <c r="G165" s="228" t="s">
        <v>279</v>
      </c>
      <c r="H165" s="229">
        <v>11</v>
      </c>
      <c r="I165" s="230"/>
      <c r="J165" s="231">
        <f>ROUND(I165*H165,2)</f>
        <v>0</v>
      </c>
      <c r="K165" s="227" t="s">
        <v>176</v>
      </c>
      <c r="L165" s="43"/>
      <c r="M165" s="232" t="s">
        <v>1</v>
      </c>
      <c r="N165" s="233" t="s">
        <v>41</v>
      </c>
      <c r="O165" s="90"/>
      <c r="P165" s="234">
        <f>O165*H165</f>
        <v>0</v>
      </c>
      <c r="Q165" s="234">
        <v>0</v>
      </c>
      <c r="R165" s="234">
        <f>Q165*H165</f>
        <v>0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460</v>
      </c>
      <c r="AT165" s="236" t="s">
        <v>172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460</v>
      </c>
      <c r="BM165" s="236" t="s">
        <v>1176</v>
      </c>
    </row>
    <row r="166" s="2" customFormat="1" ht="24.15" customHeight="1">
      <c r="A166" s="37"/>
      <c r="B166" s="38"/>
      <c r="C166" s="250" t="s">
        <v>309</v>
      </c>
      <c r="D166" s="250" t="s">
        <v>239</v>
      </c>
      <c r="E166" s="251" t="s">
        <v>1177</v>
      </c>
      <c r="F166" s="252" t="s">
        <v>1178</v>
      </c>
      <c r="G166" s="253" t="s">
        <v>279</v>
      </c>
      <c r="H166" s="254">
        <v>12.65</v>
      </c>
      <c r="I166" s="255"/>
      <c r="J166" s="256">
        <f>ROUND(I166*H166,2)</f>
        <v>0</v>
      </c>
      <c r="K166" s="252" t="s">
        <v>176</v>
      </c>
      <c r="L166" s="257"/>
      <c r="M166" s="258" t="s">
        <v>1</v>
      </c>
      <c r="N166" s="259" t="s">
        <v>41</v>
      </c>
      <c r="O166" s="90"/>
      <c r="P166" s="234">
        <f>O166*H166</f>
        <v>0</v>
      </c>
      <c r="Q166" s="234">
        <v>2.0000000000000002E-05</v>
      </c>
      <c r="R166" s="234">
        <f>Q166*H166</f>
        <v>0.00025300000000000002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886</v>
      </c>
      <c r="AT166" s="236" t="s">
        <v>239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886</v>
      </c>
      <c r="BM166" s="236" t="s">
        <v>1179</v>
      </c>
    </row>
    <row r="167" s="13" customFormat="1">
      <c r="A167" s="13"/>
      <c r="B167" s="238"/>
      <c r="C167" s="239"/>
      <c r="D167" s="240" t="s">
        <v>178</v>
      </c>
      <c r="E167" s="239"/>
      <c r="F167" s="242" t="s">
        <v>1180</v>
      </c>
      <c r="G167" s="239"/>
      <c r="H167" s="243">
        <v>12.65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178</v>
      </c>
      <c r="AU167" s="249" t="s">
        <v>84</v>
      </c>
      <c r="AV167" s="13" t="s">
        <v>84</v>
      </c>
      <c r="AW167" s="13" t="s">
        <v>4</v>
      </c>
      <c r="AX167" s="13" t="s">
        <v>80</v>
      </c>
      <c r="AY167" s="249" t="s">
        <v>170</v>
      </c>
    </row>
    <row r="168" s="2" customFormat="1" ht="37.8" customHeight="1">
      <c r="A168" s="37"/>
      <c r="B168" s="38"/>
      <c r="C168" s="225" t="s">
        <v>314</v>
      </c>
      <c r="D168" s="225" t="s">
        <v>172</v>
      </c>
      <c r="E168" s="226" t="s">
        <v>999</v>
      </c>
      <c r="F168" s="227" t="s">
        <v>1000</v>
      </c>
      <c r="G168" s="228" t="s">
        <v>279</v>
      </c>
      <c r="H168" s="229">
        <v>13</v>
      </c>
      <c r="I168" s="230"/>
      <c r="J168" s="231">
        <f>ROUND(I168*H168,2)</f>
        <v>0</v>
      </c>
      <c r="K168" s="227" t="s">
        <v>176</v>
      </c>
      <c r="L168" s="43"/>
      <c r="M168" s="232" t="s">
        <v>1</v>
      </c>
      <c r="N168" s="233" t="s">
        <v>41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460</v>
      </c>
      <c r="AT168" s="236" t="s">
        <v>172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460</v>
      </c>
      <c r="BM168" s="236" t="s">
        <v>1001</v>
      </c>
    </row>
    <row r="169" s="2" customFormat="1" ht="24.15" customHeight="1">
      <c r="A169" s="37"/>
      <c r="B169" s="38"/>
      <c r="C169" s="250" t="s">
        <v>318</v>
      </c>
      <c r="D169" s="250" t="s">
        <v>239</v>
      </c>
      <c r="E169" s="251" t="s">
        <v>1002</v>
      </c>
      <c r="F169" s="252" t="s">
        <v>1003</v>
      </c>
      <c r="G169" s="253" t="s">
        <v>279</v>
      </c>
      <c r="H169" s="254">
        <v>14.949999999999999</v>
      </c>
      <c r="I169" s="255"/>
      <c r="J169" s="256">
        <f>ROUND(I169*H169,2)</f>
        <v>0</v>
      </c>
      <c r="K169" s="252" t="s">
        <v>176</v>
      </c>
      <c r="L169" s="257"/>
      <c r="M169" s="258" t="s">
        <v>1</v>
      </c>
      <c r="N169" s="259" t="s">
        <v>41</v>
      </c>
      <c r="O169" s="90"/>
      <c r="P169" s="234">
        <f>O169*H169</f>
        <v>0</v>
      </c>
      <c r="Q169" s="234">
        <v>0.00012</v>
      </c>
      <c r="R169" s="234">
        <f>Q169*H169</f>
        <v>0.001794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886</v>
      </c>
      <c r="AT169" s="236" t="s">
        <v>239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886</v>
      </c>
      <c r="BM169" s="236" t="s">
        <v>1004</v>
      </c>
    </row>
    <row r="170" s="2" customFormat="1">
      <c r="A170" s="37"/>
      <c r="B170" s="38"/>
      <c r="C170" s="39"/>
      <c r="D170" s="240" t="s">
        <v>249</v>
      </c>
      <c r="E170" s="39"/>
      <c r="F170" s="260" t="s">
        <v>1005</v>
      </c>
      <c r="G170" s="39"/>
      <c r="H170" s="39"/>
      <c r="I170" s="261"/>
      <c r="J170" s="39"/>
      <c r="K170" s="39"/>
      <c r="L170" s="43"/>
      <c r="M170" s="262"/>
      <c r="N170" s="263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249</v>
      </c>
      <c r="AU170" s="16" t="s">
        <v>84</v>
      </c>
    </row>
    <row r="171" s="13" customFormat="1">
      <c r="A171" s="13"/>
      <c r="B171" s="238"/>
      <c r="C171" s="239"/>
      <c r="D171" s="240" t="s">
        <v>178</v>
      </c>
      <c r="E171" s="239"/>
      <c r="F171" s="242" t="s">
        <v>1006</v>
      </c>
      <c r="G171" s="239"/>
      <c r="H171" s="243">
        <v>14.949999999999999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178</v>
      </c>
      <c r="AU171" s="249" t="s">
        <v>84</v>
      </c>
      <c r="AV171" s="13" t="s">
        <v>84</v>
      </c>
      <c r="AW171" s="13" t="s">
        <v>4</v>
      </c>
      <c r="AX171" s="13" t="s">
        <v>80</v>
      </c>
      <c r="AY171" s="249" t="s">
        <v>170</v>
      </c>
    </row>
    <row r="172" s="2" customFormat="1" ht="37.8" customHeight="1">
      <c r="A172" s="37"/>
      <c r="B172" s="38"/>
      <c r="C172" s="225" t="s">
        <v>322</v>
      </c>
      <c r="D172" s="225" t="s">
        <v>172</v>
      </c>
      <c r="E172" s="226" t="s">
        <v>1015</v>
      </c>
      <c r="F172" s="227" t="s">
        <v>1016</v>
      </c>
      <c r="G172" s="228" t="s">
        <v>279</v>
      </c>
      <c r="H172" s="229">
        <v>121</v>
      </c>
      <c r="I172" s="230"/>
      <c r="J172" s="231">
        <f>ROUND(I172*H172,2)</f>
        <v>0</v>
      </c>
      <c r="K172" s="227" t="s">
        <v>176</v>
      </c>
      <c r="L172" s="43"/>
      <c r="M172" s="232" t="s">
        <v>1</v>
      </c>
      <c r="N172" s="233" t="s">
        <v>41</v>
      </c>
      <c r="O172" s="90"/>
      <c r="P172" s="234">
        <f>O172*H172</f>
        <v>0</v>
      </c>
      <c r="Q172" s="234">
        <v>0</v>
      </c>
      <c r="R172" s="234">
        <f>Q172*H172</f>
        <v>0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460</v>
      </c>
      <c r="AT172" s="236" t="s">
        <v>172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460</v>
      </c>
      <c r="BM172" s="236" t="s">
        <v>1017</v>
      </c>
    </row>
    <row r="173" s="2" customFormat="1" ht="24.15" customHeight="1">
      <c r="A173" s="37"/>
      <c r="B173" s="38"/>
      <c r="C173" s="250" t="s">
        <v>326</v>
      </c>
      <c r="D173" s="250" t="s">
        <v>239</v>
      </c>
      <c r="E173" s="251" t="s">
        <v>1018</v>
      </c>
      <c r="F173" s="252" t="s">
        <v>1019</v>
      </c>
      <c r="G173" s="253" t="s">
        <v>279</v>
      </c>
      <c r="H173" s="254">
        <v>139.15000000000001</v>
      </c>
      <c r="I173" s="255"/>
      <c r="J173" s="256">
        <f>ROUND(I173*H173,2)</f>
        <v>0</v>
      </c>
      <c r="K173" s="252" t="s">
        <v>176</v>
      </c>
      <c r="L173" s="257"/>
      <c r="M173" s="258" t="s">
        <v>1</v>
      </c>
      <c r="N173" s="259" t="s">
        <v>41</v>
      </c>
      <c r="O173" s="90"/>
      <c r="P173" s="234">
        <f>O173*H173</f>
        <v>0</v>
      </c>
      <c r="Q173" s="234">
        <v>0.00064000000000000005</v>
      </c>
      <c r="R173" s="234">
        <f>Q173*H173</f>
        <v>0.08905600000000001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886</v>
      </c>
      <c r="AT173" s="236" t="s">
        <v>239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886</v>
      </c>
      <c r="BM173" s="236" t="s">
        <v>1020</v>
      </c>
    </row>
    <row r="174" s="2" customFormat="1">
      <c r="A174" s="37"/>
      <c r="B174" s="38"/>
      <c r="C174" s="39"/>
      <c r="D174" s="240" t="s">
        <v>249</v>
      </c>
      <c r="E174" s="39"/>
      <c r="F174" s="260" t="s">
        <v>1021</v>
      </c>
      <c r="G174" s="39"/>
      <c r="H174" s="39"/>
      <c r="I174" s="261"/>
      <c r="J174" s="39"/>
      <c r="K174" s="39"/>
      <c r="L174" s="43"/>
      <c r="M174" s="262"/>
      <c r="N174" s="263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249</v>
      </c>
      <c r="AU174" s="16" t="s">
        <v>84</v>
      </c>
    </row>
    <row r="175" s="13" customFormat="1">
      <c r="A175" s="13"/>
      <c r="B175" s="238"/>
      <c r="C175" s="239"/>
      <c r="D175" s="240" t="s">
        <v>178</v>
      </c>
      <c r="E175" s="239"/>
      <c r="F175" s="242" t="s">
        <v>1181</v>
      </c>
      <c r="G175" s="239"/>
      <c r="H175" s="243">
        <v>139.15000000000001</v>
      </c>
      <c r="I175" s="244"/>
      <c r="J175" s="239"/>
      <c r="K175" s="239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178</v>
      </c>
      <c r="AU175" s="249" t="s">
        <v>84</v>
      </c>
      <c r="AV175" s="13" t="s">
        <v>84</v>
      </c>
      <c r="AW175" s="13" t="s">
        <v>4</v>
      </c>
      <c r="AX175" s="13" t="s">
        <v>80</v>
      </c>
      <c r="AY175" s="249" t="s">
        <v>170</v>
      </c>
    </row>
    <row r="176" s="2" customFormat="1" ht="16.5" customHeight="1">
      <c r="A176" s="37"/>
      <c r="B176" s="38"/>
      <c r="C176" s="225" t="s">
        <v>330</v>
      </c>
      <c r="D176" s="225" t="s">
        <v>172</v>
      </c>
      <c r="E176" s="226" t="s">
        <v>1026</v>
      </c>
      <c r="F176" s="227" t="s">
        <v>1027</v>
      </c>
      <c r="G176" s="228" t="s">
        <v>542</v>
      </c>
      <c r="H176" s="229">
        <v>1</v>
      </c>
      <c r="I176" s="230"/>
      <c r="J176" s="231">
        <f>ROUND(I176*H176,2)</f>
        <v>0</v>
      </c>
      <c r="K176" s="227" t="s">
        <v>1</v>
      </c>
      <c r="L176" s="43"/>
      <c r="M176" s="232" t="s">
        <v>1</v>
      </c>
      <c r="N176" s="233" t="s">
        <v>41</v>
      </c>
      <c r="O176" s="90"/>
      <c r="P176" s="234">
        <f>O176*H176</f>
        <v>0</v>
      </c>
      <c r="Q176" s="234">
        <v>0</v>
      </c>
      <c r="R176" s="234">
        <f>Q176*H176</f>
        <v>0</v>
      </c>
      <c r="S176" s="234">
        <v>0</v>
      </c>
      <c r="T176" s="23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6" t="s">
        <v>460</v>
      </c>
      <c r="AT176" s="236" t="s">
        <v>172</v>
      </c>
      <c r="AU176" s="236" t="s">
        <v>84</v>
      </c>
      <c r="AY176" s="16" t="s">
        <v>170</v>
      </c>
      <c r="BE176" s="237">
        <f>IF(N176="základní",J176,0)</f>
        <v>0</v>
      </c>
      <c r="BF176" s="237">
        <f>IF(N176="snížená",J176,0)</f>
        <v>0</v>
      </c>
      <c r="BG176" s="237">
        <f>IF(N176="zákl. přenesená",J176,0)</f>
        <v>0</v>
      </c>
      <c r="BH176" s="237">
        <f>IF(N176="sníž. přenesená",J176,0)</f>
        <v>0</v>
      </c>
      <c r="BI176" s="237">
        <f>IF(N176="nulová",J176,0)</f>
        <v>0</v>
      </c>
      <c r="BJ176" s="16" t="s">
        <v>80</v>
      </c>
      <c r="BK176" s="237">
        <f>ROUND(I176*H176,2)</f>
        <v>0</v>
      </c>
      <c r="BL176" s="16" t="s">
        <v>460</v>
      </c>
      <c r="BM176" s="236" t="s">
        <v>1028</v>
      </c>
    </row>
    <row r="177" s="2" customFormat="1" ht="16.5" customHeight="1">
      <c r="A177" s="37"/>
      <c r="B177" s="38"/>
      <c r="C177" s="250" t="s">
        <v>334</v>
      </c>
      <c r="D177" s="250" t="s">
        <v>239</v>
      </c>
      <c r="E177" s="251" t="s">
        <v>1029</v>
      </c>
      <c r="F177" s="252" t="s">
        <v>1030</v>
      </c>
      <c r="G177" s="253" t="s">
        <v>542</v>
      </c>
      <c r="H177" s="254">
        <v>1</v>
      </c>
      <c r="I177" s="255"/>
      <c r="J177" s="256">
        <f>ROUND(I177*H177,2)</f>
        <v>0</v>
      </c>
      <c r="K177" s="252" t="s">
        <v>1</v>
      </c>
      <c r="L177" s="257"/>
      <c r="M177" s="258" t="s">
        <v>1</v>
      </c>
      <c r="N177" s="259" t="s">
        <v>41</v>
      </c>
      <c r="O177" s="90"/>
      <c r="P177" s="234">
        <f>O177*H177</f>
        <v>0</v>
      </c>
      <c r="Q177" s="234">
        <v>0</v>
      </c>
      <c r="R177" s="234">
        <f>Q177*H177</f>
        <v>0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886</v>
      </c>
      <c r="AT177" s="236" t="s">
        <v>239</v>
      </c>
      <c r="AU177" s="236" t="s">
        <v>84</v>
      </c>
      <c r="AY177" s="16" t="s">
        <v>170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886</v>
      </c>
      <c r="BM177" s="236" t="s">
        <v>1031</v>
      </c>
    </row>
    <row r="178" s="2" customFormat="1" ht="16.5" customHeight="1">
      <c r="A178" s="37"/>
      <c r="B178" s="38"/>
      <c r="C178" s="225" t="s">
        <v>338</v>
      </c>
      <c r="D178" s="225" t="s">
        <v>172</v>
      </c>
      <c r="E178" s="226" t="s">
        <v>1032</v>
      </c>
      <c r="F178" s="227" t="s">
        <v>1033</v>
      </c>
      <c r="G178" s="228" t="s">
        <v>1034</v>
      </c>
      <c r="H178" s="229">
        <v>1</v>
      </c>
      <c r="I178" s="230"/>
      <c r="J178" s="231">
        <f>ROUND(I178*H178,2)</f>
        <v>0</v>
      </c>
      <c r="K178" s="227" t="s">
        <v>1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460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460</v>
      </c>
      <c r="BM178" s="236" t="s">
        <v>1035</v>
      </c>
    </row>
    <row r="179" s="2" customFormat="1" ht="16.5" customHeight="1">
      <c r="A179" s="37"/>
      <c r="B179" s="38"/>
      <c r="C179" s="225" t="s">
        <v>342</v>
      </c>
      <c r="D179" s="225" t="s">
        <v>172</v>
      </c>
      <c r="E179" s="226" t="s">
        <v>1036</v>
      </c>
      <c r="F179" s="227" t="s">
        <v>1037</v>
      </c>
      <c r="G179" s="228" t="s">
        <v>542</v>
      </c>
      <c r="H179" s="229">
        <v>1</v>
      </c>
      <c r="I179" s="230"/>
      <c r="J179" s="231">
        <f>ROUND(I179*H179,2)</f>
        <v>0</v>
      </c>
      <c r="K179" s="227" t="s">
        <v>1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460</v>
      </c>
      <c r="AT179" s="236" t="s">
        <v>172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460</v>
      </c>
      <c r="BM179" s="236" t="s">
        <v>1038</v>
      </c>
    </row>
    <row r="180" s="2" customFormat="1" ht="24.15" customHeight="1">
      <c r="A180" s="37"/>
      <c r="B180" s="38"/>
      <c r="C180" s="225" t="s">
        <v>347</v>
      </c>
      <c r="D180" s="225" t="s">
        <v>172</v>
      </c>
      <c r="E180" s="226" t="s">
        <v>1182</v>
      </c>
      <c r="F180" s="227" t="s">
        <v>1183</v>
      </c>
      <c r="G180" s="228" t="s">
        <v>247</v>
      </c>
      <c r="H180" s="229">
        <v>1</v>
      </c>
      <c r="I180" s="230"/>
      <c r="J180" s="231">
        <f>ROUND(I180*H180,2)</f>
        <v>0</v>
      </c>
      <c r="K180" s="227" t="s">
        <v>176</v>
      </c>
      <c r="L180" s="43"/>
      <c r="M180" s="232" t="s">
        <v>1</v>
      </c>
      <c r="N180" s="233" t="s">
        <v>41</v>
      </c>
      <c r="O180" s="90"/>
      <c r="P180" s="234">
        <f>O180*H180</f>
        <v>0</v>
      </c>
      <c r="Q180" s="234">
        <v>0</v>
      </c>
      <c r="R180" s="234">
        <f>Q180*H180</f>
        <v>0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460</v>
      </c>
      <c r="AT180" s="236" t="s">
        <v>172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460</v>
      </c>
      <c r="BM180" s="236" t="s">
        <v>1184</v>
      </c>
    </row>
    <row r="181" s="12" customFormat="1" ht="22.8" customHeight="1">
      <c r="A181" s="12"/>
      <c r="B181" s="209"/>
      <c r="C181" s="210"/>
      <c r="D181" s="211" t="s">
        <v>75</v>
      </c>
      <c r="E181" s="223" t="s">
        <v>1057</v>
      </c>
      <c r="F181" s="223" t="s">
        <v>1058</v>
      </c>
      <c r="G181" s="210"/>
      <c r="H181" s="210"/>
      <c r="I181" s="213"/>
      <c r="J181" s="224">
        <f>BK181</f>
        <v>0</v>
      </c>
      <c r="K181" s="210"/>
      <c r="L181" s="215"/>
      <c r="M181" s="216"/>
      <c r="N181" s="217"/>
      <c r="O181" s="217"/>
      <c r="P181" s="218">
        <f>SUM(P182:P210)</f>
        <v>0</v>
      </c>
      <c r="Q181" s="217"/>
      <c r="R181" s="218">
        <f>SUM(R182:R210)</f>
        <v>0.035816799999999996</v>
      </c>
      <c r="S181" s="217"/>
      <c r="T181" s="219">
        <f>SUM(T182:T210)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0" t="s">
        <v>116</v>
      </c>
      <c r="AT181" s="221" t="s">
        <v>75</v>
      </c>
      <c r="AU181" s="221" t="s">
        <v>80</v>
      </c>
      <c r="AY181" s="220" t="s">
        <v>170</v>
      </c>
      <c r="BK181" s="222">
        <f>SUM(BK182:BK210)</f>
        <v>0</v>
      </c>
    </row>
    <row r="182" s="2" customFormat="1" ht="24.15" customHeight="1">
      <c r="A182" s="37"/>
      <c r="B182" s="38"/>
      <c r="C182" s="225" t="s">
        <v>351</v>
      </c>
      <c r="D182" s="225" t="s">
        <v>172</v>
      </c>
      <c r="E182" s="226" t="s">
        <v>1059</v>
      </c>
      <c r="F182" s="227" t="s">
        <v>1060</v>
      </c>
      <c r="G182" s="228" t="s">
        <v>1061</v>
      </c>
      <c r="H182" s="229">
        <v>0.047</v>
      </c>
      <c r="I182" s="230"/>
      <c r="J182" s="231">
        <f>ROUND(I182*H182,2)</f>
        <v>0</v>
      </c>
      <c r="K182" s="227" t="s">
        <v>176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0.0088000000000000005</v>
      </c>
      <c r="R182" s="234">
        <f>Q182*H182</f>
        <v>0.00041360000000000002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460</v>
      </c>
      <c r="AT182" s="236" t="s">
        <v>172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460</v>
      </c>
      <c r="BM182" s="236" t="s">
        <v>1062</v>
      </c>
    </row>
    <row r="183" s="2" customFormat="1" ht="16.5" customHeight="1">
      <c r="A183" s="37"/>
      <c r="B183" s="38"/>
      <c r="C183" s="225" t="s">
        <v>355</v>
      </c>
      <c r="D183" s="225" t="s">
        <v>172</v>
      </c>
      <c r="E183" s="226" t="s">
        <v>1063</v>
      </c>
      <c r="F183" s="227" t="s">
        <v>1064</v>
      </c>
      <c r="G183" s="228" t="s">
        <v>247</v>
      </c>
      <c r="H183" s="229">
        <v>2</v>
      </c>
      <c r="I183" s="230"/>
      <c r="J183" s="231">
        <f>ROUND(I183*H183,2)</f>
        <v>0</v>
      </c>
      <c r="K183" s="227" t="s">
        <v>1</v>
      </c>
      <c r="L183" s="43"/>
      <c r="M183" s="232" t="s">
        <v>1</v>
      </c>
      <c r="N183" s="233" t="s">
        <v>41</v>
      </c>
      <c r="O183" s="90"/>
      <c r="P183" s="234">
        <f>O183*H183</f>
        <v>0</v>
      </c>
      <c r="Q183" s="234">
        <v>0.0088000000000000005</v>
      </c>
      <c r="R183" s="234">
        <f>Q183*H183</f>
        <v>0.017600000000000001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460</v>
      </c>
      <c r="AT183" s="236" t="s">
        <v>172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460</v>
      </c>
      <c r="BM183" s="236" t="s">
        <v>1065</v>
      </c>
    </row>
    <row r="184" s="2" customFormat="1" ht="24.15" customHeight="1">
      <c r="A184" s="37"/>
      <c r="B184" s="38"/>
      <c r="C184" s="225" t="s">
        <v>359</v>
      </c>
      <c r="D184" s="225" t="s">
        <v>172</v>
      </c>
      <c r="E184" s="226" t="s">
        <v>1073</v>
      </c>
      <c r="F184" s="227" t="s">
        <v>1074</v>
      </c>
      <c r="G184" s="228" t="s">
        <v>279</v>
      </c>
      <c r="H184" s="229">
        <v>39</v>
      </c>
      <c r="I184" s="230"/>
      <c r="J184" s="231">
        <f>ROUND(I184*H184,2)</f>
        <v>0</v>
      </c>
      <c r="K184" s="227" t="s">
        <v>176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460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460</v>
      </c>
      <c r="BM184" s="236" t="s">
        <v>1075</v>
      </c>
    </row>
    <row r="185" s="2" customFormat="1" ht="24.15" customHeight="1">
      <c r="A185" s="37"/>
      <c r="B185" s="38"/>
      <c r="C185" s="225" t="s">
        <v>363</v>
      </c>
      <c r="D185" s="225" t="s">
        <v>172</v>
      </c>
      <c r="E185" s="226" t="s">
        <v>1080</v>
      </c>
      <c r="F185" s="227" t="s">
        <v>1081</v>
      </c>
      <c r="G185" s="228" t="s">
        <v>279</v>
      </c>
      <c r="H185" s="229">
        <v>8</v>
      </c>
      <c r="I185" s="230"/>
      <c r="J185" s="231">
        <f>ROUND(I185*H185,2)</f>
        <v>0</v>
      </c>
      <c r="K185" s="227" t="s">
        <v>176</v>
      </c>
      <c r="L185" s="43"/>
      <c r="M185" s="232" t="s">
        <v>1</v>
      </c>
      <c r="N185" s="233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460</v>
      </c>
      <c r="AT185" s="236" t="s">
        <v>172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460</v>
      </c>
      <c r="BM185" s="236" t="s">
        <v>1082</v>
      </c>
    </row>
    <row r="186" s="2" customFormat="1" ht="37.8" customHeight="1">
      <c r="A186" s="37"/>
      <c r="B186" s="38"/>
      <c r="C186" s="225" t="s">
        <v>367</v>
      </c>
      <c r="D186" s="225" t="s">
        <v>172</v>
      </c>
      <c r="E186" s="226" t="s">
        <v>1083</v>
      </c>
      <c r="F186" s="227" t="s">
        <v>1084</v>
      </c>
      <c r="G186" s="228" t="s">
        <v>175</v>
      </c>
      <c r="H186" s="229">
        <v>5.3700000000000001</v>
      </c>
      <c r="I186" s="230"/>
      <c r="J186" s="231">
        <f>ROUND(I186*H186,2)</f>
        <v>0</v>
      </c>
      <c r="K186" s="227" t="s">
        <v>176</v>
      </c>
      <c r="L186" s="43"/>
      <c r="M186" s="232" t="s">
        <v>1</v>
      </c>
      <c r="N186" s="233" t="s">
        <v>41</v>
      </c>
      <c r="O186" s="90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460</v>
      </c>
      <c r="AT186" s="236" t="s">
        <v>172</v>
      </c>
      <c r="AU186" s="236" t="s">
        <v>84</v>
      </c>
      <c r="AY186" s="16" t="s">
        <v>170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460</v>
      </c>
      <c r="BM186" s="236" t="s">
        <v>1185</v>
      </c>
    </row>
    <row r="187" s="2" customFormat="1" ht="37.8" customHeight="1">
      <c r="A187" s="37"/>
      <c r="B187" s="38"/>
      <c r="C187" s="225" t="s">
        <v>372</v>
      </c>
      <c r="D187" s="225" t="s">
        <v>172</v>
      </c>
      <c r="E187" s="226" t="s">
        <v>1086</v>
      </c>
      <c r="F187" s="227" t="s">
        <v>1087</v>
      </c>
      <c r="G187" s="228" t="s">
        <v>175</v>
      </c>
      <c r="H187" s="229">
        <v>5.7300000000000004</v>
      </c>
      <c r="I187" s="230"/>
      <c r="J187" s="231">
        <f>ROUND(I187*H187,2)</f>
        <v>0</v>
      </c>
      <c r="K187" s="227" t="s">
        <v>176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460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460</v>
      </c>
      <c r="BM187" s="236" t="s">
        <v>1085</v>
      </c>
    </row>
    <row r="188" s="2" customFormat="1" ht="37.8" customHeight="1">
      <c r="A188" s="37"/>
      <c r="B188" s="38"/>
      <c r="C188" s="225" t="s">
        <v>376</v>
      </c>
      <c r="D188" s="225" t="s">
        <v>172</v>
      </c>
      <c r="E188" s="226" t="s">
        <v>1089</v>
      </c>
      <c r="F188" s="227" t="s">
        <v>1090</v>
      </c>
      <c r="G188" s="228" t="s">
        <v>175</v>
      </c>
      <c r="H188" s="229">
        <v>80.219999999999999</v>
      </c>
      <c r="I188" s="230"/>
      <c r="J188" s="231">
        <f>ROUND(I188*H188,2)</f>
        <v>0</v>
      </c>
      <c r="K188" s="227" t="s">
        <v>176</v>
      </c>
      <c r="L188" s="43"/>
      <c r="M188" s="232" t="s">
        <v>1</v>
      </c>
      <c r="N188" s="233" t="s">
        <v>41</v>
      </c>
      <c r="O188" s="90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460</v>
      </c>
      <c r="AT188" s="236" t="s">
        <v>172</v>
      </c>
      <c r="AU188" s="236" t="s">
        <v>84</v>
      </c>
      <c r="AY188" s="16" t="s">
        <v>170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460</v>
      </c>
      <c r="BM188" s="236" t="s">
        <v>1091</v>
      </c>
    </row>
    <row r="189" s="13" customFormat="1">
      <c r="A189" s="13"/>
      <c r="B189" s="238"/>
      <c r="C189" s="239"/>
      <c r="D189" s="240" t="s">
        <v>178</v>
      </c>
      <c r="E189" s="239"/>
      <c r="F189" s="242" t="s">
        <v>1186</v>
      </c>
      <c r="G189" s="239"/>
      <c r="H189" s="243">
        <v>80.219999999999999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178</v>
      </c>
      <c r="AU189" s="249" t="s">
        <v>84</v>
      </c>
      <c r="AV189" s="13" t="s">
        <v>84</v>
      </c>
      <c r="AW189" s="13" t="s">
        <v>4</v>
      </c>
      <c r="AX189" s="13" t="s">
        <v>80</v>
      </c>
      <c r="AY189" s="249" t="s">
        <v>170</v>
      </c>
    </row>
    <row r="190" s="2" customFormat="1" ht="24.15" customHeight="1">
      <c r="A190" s="37"/>
      <c r="B190" s="38"/>
      <c r="C190" s="225" t="s">
        <v>380</v>
      </c>
      <c r="D190" s="225" t="s">
        <v>172</v>
      </c>
      <c r="E190" s="226" t="s">
        <v>1093</v>
      </c>
      <c r="F190" s="227" t="s">
        <v>1094</v>
      </c>
      <c r="G190" s="228" t="s">
        <v>224</v>
      </c>
      <c r="H190" s="229">
        <v>10.887000000000001</v>
      </c>
      <c r="I190" s="230"/>
      <c r="J190" s="231">
        <f>ROUND(I190*H190,2)</f>
        <v>0</v>
      </c>
      <c r="K190" s="227" t="s">
        <v>176</v>
      </c>
      <c r="L190" s="43"/>
      <c r="M190" s="232" t="s">
        <v>1</v>
      </c>
      <c r="N190" s="233" t="s">
        <v>41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460</v>
      </c>
      <c r="AT190" s="236" t="s">
        <v>172</v>
      </c>
      <c r="AU190" s="236" t="s">
        <v>84</v>
      </c>
      <c r="AY190" s="16" t="s">
        <v>170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460</v>
      </c>
      <c r="BM190" s="236" t="s">
        <v>1095</v>
      </c>
    </row>
    <row r="191" s="13" customFormat="1">
      <c r="A191" s="13"/>
      <c r="B191" s="238"/>
      <c r="C191" s="239"/>
      <c r="D191" s="240" t="s">
        <v>178</v>
      </c>
      <c r="E191" s="239"/>
      <c r="F191" s="242" t="s">
        <v>1187</v>
      </c>
      <c r="G191" s="239"/>
      <c r="H191" s="243">
        <v>10.887000000000001</v>
      </c>
      <c r="I191" s="244"/>
      <c r="J191" s="239"/>
      <c r="K191" s="239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178</v>
      </c>
      <c r="AU191" s="249" t="s">
        <v>84</v>
      </c>
      <c r="AV191" s="13" t="s">
        <v>84</v>
      </c>
      <c r="AW191" s="13" t="s">
        <v>4</v>
      </c>
      <c r="AX191" s="13" t="s">
        <v>80</v>
      </c>
      <c r="AY191" s="249" t="s">
        <v>170</v>
      </c>
    </row>
    <row r="192" s="2" customFormat="1" ht="24.15" customHeight="1">
      <c r="A192" s="37"/>
      <c r="B192" s="38"/>
      <c r="C192" s="225" t="s">
        <v>384</v>
      </c>
      <c r="D192" s="225" t="s">
        <v>172</v>
      </c>
      <c r="E192" s="226" t="s">
        <v>1101</v>
      </c>
      <c r="F192" s="227" t="s">
        <v>1102</v>
      </c>
      <c r="G192" s="228" t="s">
        <v>279</v>
      </c>
      <c r="H192" s="229">
        <v>39</v>
      </c>
      <c r="I192" s="230"/>
      <c r="J192" s="231">
        <f>ROUND(I192*H192,2)</f>
        <v>0</v>
      </c>
      <c r="K192" s="227" t="s">
        <v>176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460</v>
      </c>
      <c r="AT192" s="236" t="s">
        <v>172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460</v>
      </c>
      <c r="BM192" s="236" t="s">
        <v>1103</v>
      </c>
    </row>
    <row r="193" s="2" customFormat="1" ht="24.15" customHeight="1">
      <c r="A193" s="37"/>
      <c r="B193" s="38"/>
      <c r="C193" s="225" t="s">
        <v>388</v>
      </c>
      <c r="D193" s="225" t="s">
        <v>172</v>
      </c>
      <c r="E193" s="226" t="s">
        <v>1107</v>
      </c>
      <c r="F193" s="227" t="s">
        <v>1108</v>
      </c>
      <c r="G193" s="228" t="s">
        <v>279</v>
      </c>
      <c r="H193" s="229">
        <v>8</v>
      </c>
      <c r="I193" s="230"/>
      <c r="J193" s="231">
        <f>ROUND(I193*H193,2)</f>
        <v>0</v>
      </c>
      <c r="K193" s="227" t="s">
        <v>176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460</v>
      </c>
      <c r="AT193" s="236" t="s">
        <v>172</v>
      </c>
      <c r="AU193" s="236" t="s">
        <v>84</v>
      </c>
      <c r="AY193" s="16" t="s">
        <v>170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460</v>
      </c>
      <c r="BM193" s="236" t="s">
        <v>1109</v>
      </c>
    </row>
    <row r="194" s="2" customFormat="1" ht="24.15" customHeight="1">
      <c r="A194" s="37"/>
      <c r="B194" s="38"/>
      <c r="C194" s="225" t="s">
        <v>393</v>
      </c>
      <c r="D194" s="225" t="s">
        <v>172</v>
      </c>
      <c r="E194" s="226" t="s">
        <v>1116</v>
      </c>
      <c r="F194" s="227" t="s">
        <v>1117</v>
      </c>
      <c r="G194" s="228" t="s">
        <v>175</v>
      </c>
      <c r="H194" s="229">
        <v>0.51800000000000002</v>
      </c>
      <c r="I194" s="230"/>
      <c r="J194" s="231">
        <f>ROUND(I194*H194,2)</f>
        <v>0</v>
      </c>
      <c r="K194" s="227" t="s">
        <v>176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460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460</v>
      </c>
      <c r="BM194" s="236" t="s">
        <v>1118</v>
      </c>
    </row>
    <row r="195" s="13" customFormat="1">
      <c r="A195" s="13"/>
      <c r="B195" s="238"/>
      <c r="C195" s="239"/>
      <c r="D195" s="240" t="s">
        <v>178</v>
      </c>
      <c r="E195" s="241" t="s">
        <v>1</v>
      </c>
      <c r="F195" s="242" t="s">
        <v>1120</v>
      </c>
      <c r="G195" s="239"/>
      <c r="H195" s="243">
        <v>0.51749999999999996</v>
      </c>
      <c r="I195" s="244"/>
      <c r="J195" s="239"/>
      <c r="K195" s="239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178</v>
      </c>
      <c r="AU195" s="249" t="s">
        <v>84</v>
      </c>
      <c r="AV195" s="13" t="s">
        <v>84</v>
      </c>
      <c r="AW195" s="13" t="s">
        <v>33</v>
      </c>
      <c r="AX195" s="13" t="s">
        <v>76</v>
      </c>
      <c r="AY195" s="249" t="s">
        <v>170</v>
      </c>
    </row>
    <row r="196" s="2" customFormat="1" ht="24.15" customHeight="1">
      <c r="A196" s="37"/>
      <c r="B196" s="38"/>
      <c r="C196" s="250" t="s">
        <v>398</v>
      </c>
      <c r="D196" s="250" t="s">
        <v>239</v>
      </c>
      <c r="E196" s="251" t="s">
        <v>1121</v>
      </c>
      <c r="F196" s="252" t="s">
        <v>1122</v>
      </c>
      <c r="G196" s="253" t="s">
        <v>279</v>
      </c>
      <c r="H196" s="254">
        <v>2</v>
      </c>
      <c r="I196" s="255"/>
      <c r="J196" s="256">
        <f>ROUND(I196*H196,2)</f>
        <v>0</v>
      </c>
      <c r="K196" s="252" t="s">
        <v>176</v>
      </c>
      <c r="L196" s="257"/>
      <c r="M196" s="258" t="s">
        <v>1</v>
      </c>
      <c r="N196" s="259" t="s">
        <v>41</v>
      </c>
      <c r="O196" s="90"/>
      <c r="P196" s="234">
        <f>O196*H196</f>
        <v>0</v>
      </c>
      <c r="Q196" s="234">
        <v>0.0035999999999999999</v>
      </c>
      <c r="R196" s="234">
        <f>Q196*H196</f>
        <v>0.0071999999999999998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879</v>
      </c>
      <c r="AT196" s="236" t="s">
        <v>239</v>
      </c>
      <c r="AU196" s="236" t="s">
        <v>84</v>
      </c>
      <c r="AY196" s="16" t="s">
        <v>170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80</v>
      </c>
      <c r="BK196" s="237">
        <f>ROUND(I196*H196,2)</f>
        <v>0</v>
      </c>
      <c r="BL196" s="16" t="s">
        <v>460</v>
      </c>
      <c r="BM196" s="236" t="s">
        <v>1123</v>
      </c>
    </row>
    <row r="197" s="2" customFormat="1" ht="16.5" customHeight="1">
      <c r="A197" s="37"/>
      <c r="B197" s="38"/>
      <c r="C197" s="225" t="s">
        <v>402</v>
      </c>
      <c r="D197" s="225" t="s">
        <v>172</v>
      </c>
      <c r="E197" s="226" t="s">
        <v>1124</v>
      </c>
      <c r="F197" s="227" t="s">
        <v>1125</v>
      </c>
      <c r="G197" s="228" t="s">
        <v>279</v>
      </c>
      <c r="H197" s="229">
        <v>8</v>
      </c>
      <c r="I197" s="230"/>
      <c r="J197" s="231">
        <f>ROUND(I197*H197,2)</f>
        <v>0</v>
      </c>
      <c r="K197" s="227" t="s">
        <v>1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460</v>
      </c>
      <c r="AT197" s="236" t="s">
        <v>172</v>
      </c>
      <c r="AU197" s="236" t="s">
        <v>84</v>
      </c>
      <c r="AY197" s="16" t="s">
        <v>170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460</v>
      </c>
      <c r="BM197" s="236" t="s">
        <v>1126</v>
      </c>
    </row>
    <row r="198" s="2" customFormat="1" ht="24.15" customHeight="1">
      <c r="A198" s="37"/>
      <c r="B198" s="38"/>
      <c r="C198" s="225" t="s">
        <v>406</v>
      </c>
      <c r="D198" s="225" t="s">
        <v>172</v>
      </c>
      <c r="E198" s="226" t="s">
        <v>1127</v>
      </c>
      <c r="F198" s="227" t="s">
        <v>1128</v>
      </c>
      <c r="G198" s="228" t="s">
        <v>279</v>
      </c>
      <c r="H198" s="229">
        <v>39</v>
      </c>
      <c r="I198" s="230"/>
      <c r="J198" s="231">
        <f>ROUND(I198*H198,2)</f>
        <v>0</v>
      </c>
      <c r="K198" s="227" t="s">
        <v>176</v>
      </c>
      <c r="L198" s="43"/>
      <c r="M198" s="232" t="s">
        <v>1</v>
      </c>
      <c r="N198" s="233" t="s">
        <v>41</v>
      </c>
      <c r="O198" s="90"/>
      <c r="P198" s="234">
        <f>O198*H198</f>
        <v>0</v>
      </c>
      <c r="Q198" s="234">
        <v>0</v>
      </c>
      <c r="R198" s="234">
        <f>Q198*H198</f>
        <v>0</v>
      </c>
      <c r="S198" s="234">
        <v>0</v>
      </c>
      <c r="T198" s="23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6" t="s">
        <v>460</v>
      </c>
      <c r="AT198" s="236" t="s">
        <v>172</v>
      </c>
      <c r="AU198" s="236" t="s">
        <v>84</v>
      </c>
      <c r="AY198" s="16" t="s">
        <v>170</v>
      </c>
      <c r="BE198" s="237">
        <f>IF(N198="základní",J198,0)</f>
        <v>0</v>
      </c>
      <c r="BF198" s="237">
        <f>IF(N198="snížená",J198,0)</f>
        <v>0</v>
      </c>
      <c r="BG198" s="237">
        <f>IF(N198="zákl. přenesená",J198,0)</f>
        <v>0</v>
      </c>
      <c r="BH198" s="237">
        <f>IF(N198="sníž. přenesená",J198,0)</f>
        <v>0</v>
      </c>
      <c r="BI198" s="237">
        <f>IF(N198="nulová",J198,0)</f>
        <v>0</v>
      </c>
      <c r="BJ198" s="16" t="s">
        <v>80</v>
      </c>
      <c r="BK198" s="237">
        <f>ROUND(I198*H198,2)</f>
        <v>0</v>
      </c>
      <c r="BL198" s="16" t="s">
        <v>460</v>
      </c>
      <c r="BM198" s="236" t="s">
        <v>1129</v>
      </c>
    </row>
    <row r="199" s="2" customFormat="1" ht="16.5" customHeight="1">
      <c r="A199" s="37"/>
      <c r="B199" s="38"/>
      <c r="C199" s="225" t="s">
        <v>410</v>
      </c>
      <c r="D199" s="225" t="s">
        <v>172</v>
      </c>
      <c r="E199" s="226" t="s">
        <v>1130</v>
      </c>
      <c r="F199" s="227" t="s">
        <v>1131</v>
      </c>
      <c r="G199" s="228" t="s">
        <v>279</v>
      </c>
      <c r="H199" s="229">
        <v>59</v>
      </c>
      <c r="I199" s="230"/>
      <c r="J199" s="231">
        <f>ROUND(I199*H199,2)</f>
        <v>0</v>
      </c>
      <c r="K199" s="227" t="s">
        <v>176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9.1799999999999995E-05</v>
      </c>
      <c r="R199" s="234">
        <f>Q199*H199</f>
        <v>0.0054161999999999995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460</v>
      </c>
      <c r="AT199" s="236" t="s">
        <v>172</v>
      </c>
      <c r="AU199" s="236" t="s">
        <v>84</v>
      </c>
      <c r="AY199" s="16" t="s">
        <v>170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80</v>
      </c>
      <c r="BK199" s="237">
        <f>ROUND(I199*H199,2)</f>
        <v>0</v>
      </c>
      <c r="BL199" s="16" t="s">
        <v>460</v>
      </c>
      <c r="BM199" s="236" t="s">
        <v>1132</v>
      </c>
    </row>
    <row r="200" s="13" customFormat="1">
      <c r="A200" s="13"/>
      <c r="B200" s="238"/>
      <c r="C200" s="239"/>
      <c r="D200" s="240" t="s">
        <v>178</v>
      </c>
      <c r="E200" s="241" t="s">
        <v>1</v>
      </c>
      <c r="F200" s="242" t="s">
        <v>1188</v>
      </c>
      <c r="G200" s="239"/>
      <c r="H200" s="243">
        <v>59</v>
      </c>
      <c r="I200" s="244"/>
      <c r="J200" s="239"/>
      <c r="K200" s="239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178</v>
      </c>
      <c r="AU200" s="249" t="s">
        <v>84</v>
      </c>
      <c r="AV200" s="13" t="s">
        <v>84</v>
      </c>
      <c r="AW200" s="13" t="s">
        <v>33</v>
      </c>
      <c r="AX200" s="13" t="s">
        <v>76</v>
      </c>
      <c r="AY200" s="249" t="s">
        <v>170</v>
      </c>
    </row>
    <row r="201" s="2" customFormat="1" ht="24.15" customHeight="1">
      <c r="A201" s="37"/>
      <c r="B201" s="38"/>
      <c r="C201" s="225" t="s">
        <v>414</v>
      </c>
      <c r="D201" s="225" t="s">
        <v>172</v>
      </c>
      <c r="E201" s="226" t="s">
        <v>1189</v>
      </c>
      <c r="F201" s="227" t="s">
        <v>1190</v>
      </c>
      <c r="G201" s="228" t="s">
        <v>279</v>
      </c>
      <c r="H201" s="229">
        <v>11</v>
      </c>
      <c r="I201" s="230"/>
      <c r="J201" s="231">
        <f>ROUND(I201*H201,2)</f>
        <v>0</v>
      </c>
      <c r="K201" s="227" t="s">
        <v>176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460</v>
      </c>
      <c r="AT201" s="236" t="s">
        <v>172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460</v>
      </c>
      <c r="BM201" s="236" t="s">
        <v>1191</v>
      </c>
    </row>
    <row r="202" s="2" customFormat="1" ht="24.15" customHeight="1">
      <c r="A202" s="37"/>
      <c r="B202" s="38"/>
      <c r="C202" s="250" t="s">
        <v>419</v>
      </c>
      <c r="D202" s="250" t="s">
        <v>239</v>
      </c>
      <c r="E202" s="251" t="s">
        <v>1192</v>
      </c>
      <c r="F202" s="252" t="s">
        <v>1193</v>
      </c>
      <c r="G202" s="253" t="s">
        <v>279</v>
      </c>
      <c r="H202" s="254">
        <v>11.550000000000001</v>
      </c>
      <c r="I202" s="255"/>
      <c r="J202" s="256">
        <f>ROUND(I202*H202,2)</f>
        <v>0</v>
      </c>
      <c r="K202" s="252" t="s">
        <v>176</v>
      </c>
      <c r="L202" s="257"/>
      <c r="M202" s="258" t="s">
        <v>1</v>
      </c>
      <c r="N202" s="259" t="s">
        <v>41</v>
      </c>
      <c r="O202" s="90"/>
      <c r="P202" s="234">
        <f>O202*H202</f>
        <v>0</v>
      </c>
      <c r="Q202" s="234">
        <v>0.00025999999999999998</v>
      </c>
      <c r="R202" s="234">
        <f>Q202*H202</f>
        <v>0.003003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886</v>
      </c>
      <c r="AT202" s="236" t="s">
        <v>239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886</v>
      </c>
      <c r="BM202" s="236" t="s">
        <v>1194</v>
      </c>
    </row>
    <row r="203" s="13" customFormat="1">
      <c r="A203" s="13"/>
      <c r="B203" s="238"/>
      <c r="C203" s="239"/>
      <c r="D203" s="240" t="s">
        <v>178</v>
      </c>
      <c r="E203" s="239"/>
      <c r="F203" s="242" t="s">
        <v>1195</v>
      </c>
      <c r="G203" s="239"/>
      <c r="H203" s="243">
        <v>11.550000000000001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178</v>
      </c>
      <c r="AU203" s="249" t="s">
        <v>84</v>
      </c>
      <c r="AV203" s="13" t="s">
        <v>84</v>
      </c>
      <c r="AW203" s="13" t="s">
        <v>4</v>
      </c>
      <c r="AX203" s="13" t="s">
        <v>80</v>
      </c>
      <c r="AY203" s="249" t="s">
        <v>170</v>
      </c>
    </row>
    <row r="204" s="2" customFormat="1" ht="16.5" customHeight="1">
      <c r="A204" s="37"/>
      <c r="B204" s="38"/>
      <c r="C204" s="250" t="s">
        <v>424</v>
      </c>
      <c r="D204" s="250" t="s">
        <v>239</v>
      </c>
      <c r="E204" s="251" t="s">
        <v>1196</v>
      </c>
      <c r="F204" s="252" t="s">
        <v>1197</v>
      </c>
      <c r="G204" s="253" t="s">
        <v>247</v>
      </c>
      <c r="H204" s="254">
        <v>1</v>
      </c>
      <c r="I204" s="255"/>
      <c r="J204" s="256">
        <f>ROUND(I204*H204,2)</f>
        <v>0</v>
      </c>
      <c r="K204" s="252" t="s">
        <v>1</v>
      </c>
      <c r="L204" s="257"/>
      <c r="M204" s="258" t="s">
        <v>1</v>
      </c>
      <c r="N204" s="259" t="s">
        <v>41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886</v>
      </c>
      <c r="AT204" s="236" t="s">
        <v>239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886</v>
      </c>
      <c r="BM204" s="236" t="s">
        <v>1198</v>
      </c>
    </row>
    <row r="205" s="2" customFormat="1" ht="16.5" customHeight="1">
      <c r="A205" s="37"/>
      <c r="B205" s="38"/>
      <c r="C205" s="250" t="s">
        <v>428</v>
      </c>
      <c r="D205" s="250" t="s">
        <v>239</v>
      </c>
      <c r="E205" s="251" t="s">
        <v>1199</v>
      </c>
      <c r="F205" s="252" t="s">
        <v>1200</v>
      </c>
      <c r="G205" s="253" t="s">
        <v>247</v>
      </c>
      <c r="H205" s="254">
        <v>1</v>
      </c>
      <c r="I205" s="255"/>
      <c r="J205" s="256">
        <f>ROUND(I205*H205,2)</f>
        <v>0</v>
      </c>
      <c r="K205" s="252" t="s">
        <v>1</v>
      </c>
      <c r="L205" s="257"/>
      <c r="M205" s="258" t="s">
        <v>1</v>
      </c>
      <c r="N205" s="259" t="s">
        <v>41</v>
      </c>
      <c r="O205" s="90"/>
      <c r="P205" s="234">
        <f>O205*H205</f>
        <v>0</v>
      </c>
      <c r="Q205" s="234">
        <v>0</v>
      </c>
      <c r="R205" s="234">
        <f>Q205*H205</f>
        <v>0</v>
      </c>
      <c r="S205" s="234">
        <v>0</v>
      </c>
      <c r="T205" s="23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6" t="s">
        <v>886</v>
      </c>
      <c r="AT205" s="236" t="s">
        <v>239</v>
      </c>
      <c r="AU205" s="236" t="s">
        <v>84</v>
      </c>
      <c r="AY205" s="16" t="s">
        <v>170</v>
      </c>
      <c r="BE205" s="237">
        <f>IF(N205="základní",J205,0)</f>
        <v>0</v>
      </c>
      <c r="BF205" s="237">
        <f>IF(N205="snížená",J205,0)</f>
        <v>0</v>
      </c>
      <c r="BG205" s="237">
        <f>IF(N205="zákl. přenesená",J205,0)</f>
        <v>0</v>
      </c>
      <c r="BH205" s="237">
        <f>IF(N205="sníž. přenesená",J205,0)</f>
        <v>0</v>
      </c>
      <c r="BI205" s="237">
        <f>IF(N205="nulová",J205,0)</f>
        <v>0</v>
      </c>
      <c r="BJ205" s="16" t="s">
        <v>80</v>
      </c>
      <c r="BK205" s="237">
        <f>ROUND(I205*H205,2)</f>
        <v>0</v>
      </c>
      <c r="BL205" s="16" t="s">
        <v>886</v>
      </c>
      <c r="BM205" s="236" t="s">
        <v>1201</v>
      </c>
    </row>
    <row r="206" s="2" customFormat="1" ht="24.15" customHeight="1">
      <c r="A206" s="37"/>
      <c r="B206" s="38"/>
      <c r="C206" s="225" t="s">
        <v>432</v>
      </c>
      <c r="D206" s="225" t="s">
        <v>172</v>
      </c>
      <c r="E206" s="226" t="s">
        <v>1133</v>
      </c>
      <c r="F206" s="227" t="s">
        <v>1134</v>
      </c>
      <c r="G206" s="228" t="s">
        <v>279</v>
      </c>
      <c r="H206" s="229">
        <v>14</v>
      </c>
      <c r="I206" s="230"/>
      <c r="J206" s="231">
        <f>ROUND(I206*H206,2)</f>
        <v>0</v>
      </c>
      <c r="K206" s="227" t="s">
        <v>176</v>
      </c>
      <c r="L206" s="43"/>
      <c r="M206" s="232" t="s">
        <v>1</v>
      </c>
      <c r="N206" s="233" t="s">
        <v>41</v>
      </c>
      <c r="O206" s="90"/>
      <c r="P206" s="234">
        <f>O206*H206</f>
        <v>0</v>
      </c>
      <c r="Q206" s="234">
        <v>0</v>
      </c>
      <c r="R206" s="234">
        <f>Q206*H206</f>
        <v>0</v>
      </c>
      <c r="S206" s="234">
        <v>0</v>
      </c>
      <c r="T206" s="235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6" t="s">
        <v>460</v>
      </c>
      <c r="AT206" s="236" t="s">
        <v>172</v>
      </c>
      <c r="AU206" s="236" t="s">
        <v>84</v>
      </c>
      <c r="AY206" s="16" t="s">
        <v>170</v>
      </c>
      <c r="BE206" s="237">
        <f>IF(N206="základní",J206,0)</f>
        <v>0</v>
      </c>
      <c r="BF206" s="237">
        <f>IF(N206="snížená",J206,0)</f>
        <v>0</v>
      </c>
      <c r="BG206" s="237">
        <f>IF(N206="zákl. přenesená",J206,0)</f>
        <v>0</v>
      </c>
      <c r="BH206" s="237">
        <f>IF(N206="sníž. přenesená",J206,0)</f>
        <v>0</v>
      </c>
      <c r="BI206" s="237">
        <f>IF(N206="nulová",J206,0)</f>
        <v>0</v>
      </c>
      <c r="BJ206" s="16" t="s">
        <v>80</v>
      </c>
      <c r="BK206" s="237">
        <f>ROUND(I206*H206,2)</f>
        <v>0</v>
      </c>
      <c r="BL206" s="16" t="s">
        <v>460</v>
      </c>
      <c r="BM206" s="236" t="s">
        <v>1135</v>
      </c>
    </row>
    <row r="207" s="2" customFormat="1" ht="16.5" customHeight="1">
      <c r="A207" s="37"/>
      <c r="B207" s="38"/>
      <c r="C207" s="250" t="s">
        <v>436</v>
      </c>
      <c r="D207" s="250" t="s">
        <v>239</v>
      </c>
      <c r="E207" s="251" t="s">
        <v>1137</v>
      </c>
      <c r="F207" s="252" t="s">
        <v>1138</v>
      </c>
      <c r="G207" s="253" t="s">
        <v>279</v>
      </c>
      <c r="H207" s="254">
        <v>6.2999999999999998</v>
      </c>
      <c r="I207" s="255"/>
      <c r="J207" s="256">
        <f>ROUND(I207*H207,2)</f>
        <v>0</v>
      </c>
      <c r="K207" s="252" t="s">
        <v>1</v>
      </c>
      <c r="L207" s="257"/>
      <c r="M207" s="258" t="s">
        <v>1</v>
      </c>
      <c r="N207" s="259" t="s">
        <v>41</v>
      </c>
      <c r="O207" s="90"/>
      <c r="P207" s="234">
        <f>O207*H207</f>
        <v>0</v>
      </c>
      <c r="Q207" s="234">
        <v>0.00012</v>
      </c>
      <c r="R207" s="234">
        <f>Q207*H207</f>
        <v>0.00075599999999999994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879</v>
      </c>
      <c r="AT207" s="236" t="s">
        <v>239</v>
      </c>
      <c r="AU207" s="236" t="s">
        <v>84</v>
      </c>
      <c r="AY207" s="16" t="s">
        <v>170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80</v>
      </c>
      <c r="BK207" s="237">
        <f>ROUND(I207*H207,2)</f>
        <v>0</v>
      </c>
      <c r="BL207" s="16" t="s">
        <v>460</v>
      </c>
      <c r="BM207" s="236" t="s">
        <v>1139</v>
      </c>
    </row>
    <row r="208" s="13" customFormat="1">
      <c r="A208" s="13"/>
      <c r="B208" s="238"/>
      <c r="C208" s="239"/>
      <c r="D208" s="240" t="s">
        <v>178</v>
      </c>
      <c r="E208" s="239"/>
      <c r="F208" s="242" t="s">
        <v>1202</v>
      </c>
      <c r="G208" s="239"/>
      <c r="H208" s="243">
        <v>6.2999999999999998</v>
      </c>
      <c r="I208" s="244"/>
      <c r="J208" s="239"/>
      <c r="K208" s="239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178</v>
      </c>
      <c r="AU208" s="249" t="s">
        <v>84</v>
      </c>
      <c r="AV208" s="13" t="s">
        <v>84</v>
      </c>
      <c r="AW208" s="13" t="s">
        <v>4</v>
      </c>
      <c r="AX208" s="13" t="s">
        <v>80</v>
      </c>
      <c r="AY208" s="249" t="s">
        <v>170</v>
      </c>
    </row>
    <row r="209" s="2" customFormat="1" ht="16.5" customHeight="1">
      <c r="A209" s="37"/>
      <c r="B209" s="38"/>
      <c r="C209" s="250" t="s">
        <v>440</v>
      </c>
      <c r="D209" s="250" t="s">
        <v>239</v>
      </c>
      <c r="E209" s="251" t="s">
        <v>1203</v>
      </c>
      <c r="F209" s="252" t="s">
        <v>1142</v>
      </c>
      <c r="G209" s="253" t="s">
        <v>279</v>
      </c>
      <c r="H209" s="254">
        <v>8.4000000000000004</v>
      </c>
      <c r="I209" s="255"/>
      <c r="J209" s="256">
        <f>ROUND(I209*H209,2)</f>
        <v>0</v>
      </c>
      <c r="K209" s="252" t="s">
        <v>1</v>
      </c>
      <c r="L209" s="257"/>
      <c r="M209" s="258" t="s">
        <v>1</v>
      </c>
      <c r="N209" s="259" t="s">
        <v>41</v>
      </c>
      <c r="O209" s="90"/>
      <c r="P209" s="234">
        <f>O209*H209</f>
        <v>0</v>
      </c>
      <c r="Q209" s="234">
        <v>0.00017000000000000001</v>
      </c>
      <c r="R209" s="234">
        <f>Q209*H209</f>
        <v>0.0014280000000000002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879</v>
      </c>
      <c r="AT209" s="236" t="s">
        <v>239</v>
      </c>
      <c r="AU209" s="236" t="s">
        <v>84</v>
      </c>
      <c r="AY209" s="16" t="s">
        <v>170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80</v>
      </c>
      <c r="BK209" s="237">
        <f>ROUND(I209*H209,2)</f>
        <v>0</v>
      </c>
      <c r="BL209" s="16" t="s">
        <v>460</v>
      </c>
      <c r="BM209" s="236" t="s">
        <v>1204</v>
      </c>
    </row>
    <row r="210" s="13" customFormat="1">
      <c r="A210" s="13"/>
      <c r="B210" s="238"/>
      <c r="C210" s="239"/>
      <c r="D210" s="240" t="s">
        <v>178</v>
      </c>
      <c r="E210" s="239"/>
      <c r="F210" s="242" t="s">
        <v>1205</v>
      </c>
      <c r="G210" s="239"/>
      <c r="H210" s="243">
        <v>8.4000000000000004</v>
      </c>
      <c r="I210" s="244"/>
      <c r="J210" s="239"/>
      <c r="K210" s="239"/>
      <c r="L210" s="245"/>
      <c r="M210" s="269"/>
      <c r="N210" s="270"/>
      <c r="O210" s="270"/>
      <c r="P210" s="270"/>
      <c r="Q210" s="270"/>
      <c r="R210" s="270"/>
      <c r="S210" s="270"/>
      <c r="T210" s="27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178</v>
      </c>
      <c r="AU210" s="249" t="s">
        <v>84</v>
      </c>
      <c r="AV210" s="13" t="s">
        <v>84</v>
      </c>
      <c r="AW210" s="13" t="s">
        <v>4</v>
      </c>
      <c r="AX210" s="13" t="s">
        <v>80</v>
      </c>
      <c r="AY210" s="249" t="s">
        <v>170</v>
      </c>
    </row>
    <row r="211" s="2" customFormat="1" ht="6.96" customHeight="1">
      <c r="A211" s="37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43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sheetProtection sheet="1" autoFilter="0" formatColumns="0" formatRows="0" objects="1" scenarios="1" spinCount="100000" saltValue="MTLfqAmSLA4n0FUJN/J+xIEJlNOTOLlnlr6LHAvD7b2WJUF/hYULLYxCxIP6oeaUWIqjOU0Ftxf073P3LPU15w==" hashValue="OdJxPl+3K8Z1lSnA2zCDrC80THvoCc+cxJElWqd3Ur5GuqOttY5DQOkzu1OwNUn+Y4CnJBDg2F+vaiUFdrJyKw==" algorithmName="SHA-512" password="CC35"/>
  <autoFilter ref="C126:K2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hidden="1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84</v>
      </c>
    </row>
    <row r="4" hidden="1" s="1" customFormat="1" ht="24.96" customHeight="1">
      <c r="B4" s="19"/>
      <c r="D4" s="147" t="s">
        <v>134</v>
      </c>
      <c r="L4" s="19"/>
      <c r="M4" s="148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9" t="s">
        <v>16</v>
      </c>
      <c r="L6" s="19"/>
    </row>
    <row r="7" hidden="1" s="1" customFormat="1" ht="16.5" customHeight="1">
      <c r="B7" s="19"/>
      <c r="E7" s="150" t="str">
        <f>'Rekapitulace stavby'!K6</f>
        <v>hazlov - obnovení a nové využití areálu zámku - etapa I</v>
      </c>
      <c r="F7" s="149"/>
      <c r="G7" s="149"/>
      <c r="H7" s="149"/>
      <c r="L7" s="19"/>
    </row>
    <row r="8" hidden="1" s="1" customFormat="1" ht="12" customHeight="1">
      <c r="B8" s="19"/>
      <c r="D8" s="149" t="s">
        <v>135</v>
      </c>
      <c r="L8" s="19"/>
    </row>
    <row r="9" hidden="1" s="2" customFormat="1" ht="16.5" customHeight="1">
      <c r="A9" s="37"/>
      <c r="B9" s="43"/>
      <c r="C9" s="37"/>
      <c r="D9" s="37"/>
      <c r="E9" s="150" t="s">
        <v>898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9" t="s">
        <v>137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51" t="s">
        <v>1206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16. 4. 2023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40" t="s">
        <v>30</v>
      </c>
      <c r="F23" s="37"/>
      <c r="G23" s="37"/>
      <c r="H23" s="37"/>
      <c r="I23" s="149" t="s">
        <v>26</v>
      </c>
      <c r="J23" s="140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40" t="s">
        <v>32</v>
      </c>
      <c r="F26" s="37"/>
      <c r="G26" s="37"/>
      <c r="H26" s="37"/>
      <c r="I26" s="149" t="s">
        <v>26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9" t="s">
        <v>34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8" t="s">
        <v>36</v>
      </c>
      <c r="E32" s="37"/>
      <c r="F32" s="37"/>
      <c r="G32" s="37"/>
      <c r="H32" s="37"/>
      <c r="I32" s="37"/>
      <c r="J32" s="159">
        <f>ROUND(J128,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60" t="s">
        <v>38</v>
      </c>
      <c r="G34" s="37"/>
      <c r="H34" s="37"/>
      <c r="I34" s="160" t="s">
        <v>37</v>
      </c>
      <c r="J34" s="160" t="s">
        <v>39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61" t="s">
        <v>40</v>
      </c>
      <c r="E35" s="149" t="s">
        <v>41</v>
      </c>
      <c r="F35" s="162">
        <f>ROUND((SUM(BE128:BE256)),  2)</f>
        <v>0</v>
      </c>
      <c r="G35" s="37"/>
      <c r="H35" s="37"/>
      <c r="I35" s="163">
        <v>0.20999999999999999</v>
      </c>
      <c r="J35" s="162">
        <f>ROUND(((SUM(BE128:BE256))*I35),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9" t="s">
        <v>42</v>
      </c>
      <c r="F36" s="162">
        <f>ROUND((SUM(BF128:BF256)),  2)</f>
        <v>0</v>
      </c>
      <c r="G36" s="37"/>
      <c r="H36" s="37"/>
      <c r="I36" s="163">
        <v>0.14999999999999999</v>
      </c>
      <c r="J36" s="162">
        <f>ROUND(((SUM(BF128:BF256))*I36),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43</v>
      </c>
      <c r="F37" s="162">
        <f>ROUND((SUM(BG128:BG256)),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44</v>
      </c>
      <c r="F38" s="162">
        <f>ROUND((SUM(BH128:BH256)),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45</v>
      </c>
      <c r="F39" s="162">
        <f>ROUND((SUM(BI128:BI256)),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64"/>
      <c r="D41" s="165" t="s">
        <v>46</v>
      </c>
      <c r="E41" s="166"/>
      <c r="F41" s="166"/>
      <c r="G41" s="167" t="s">
        <v>47</v>
      </c>
      <c r="H41" s="168" t="s">
        <v>48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71" t="s">
        <v>49</v>
      </c>
      <c r="E50" s="172"/>
      <c r="F50" s="172"/>
      <c r="G50" s="171" t="s">
        <v>50</v>
      </c>
      <c r="H50" s="172"/>
      <c r="I50" s="172"/>
      <c r="J50" s="172"/>
      <c r="K50" s="172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73" t="s">
        <v>51</v>
      </c>
      <c r="E61" s="174"/>
      <c r="F61" s="175" t="s">
        <v>52</v>
      </c>
      <c r="G61" s="173" t="s">
        <v>51</v>
      </c>
      <c r="H61" s="174"/>
      <c r="I61" s="174"/>
      <c r="J61" s="176" t="s">
        <v>52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71" t="s">
        <v>53</v>
      </c>
      <c r="E65" s="177"/>
      <c r="F65" s="177"/>
      <c r="G65" s="171" t="s">
        <v>54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73" t="s">
        <v>51</v>
      </c>
      <c r="E76" s="174"/>
      <c r="F76" s="175" t="s">
        <v>52</v>
      </c>
      <c r="G76" s="173" t="s">
        <v>51</v>
      </c>
      <c r="H76" s="174"/>
      <c r="I76" s="174"/>
      <c r="J76" s="176" t="s">
        <v>52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139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hazlov - obnovení a nové využití areálu zámku - etapa 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135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898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137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2.3 - elektroinstalace - etapa IIIa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16. 4. 2023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>Atelier Stöeckl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>Zdeněk Pospíšil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140</v>
      </c>
      <c r="D96" s="184"/>
      <c r="E96" s="184"/>
      <c r="F96" s="184"/>
      <c r="G96" s="184"/>
      <c r="H96" s="184"/>
      <c r="I96" s="184"/>
      <c r="J96" s="185" t="s">
        <v>141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142</v>
      </c>
      <c r="D98" s="39"/>
      <c r="E98" s="39"/>
      <c r="F98" s="39"/>
      <c r="G98" s="39"/>
      <c r="H98" s="39"/>
      <c r="I98" s="39"/>
      <c r="J98" s="109">
        <f>J128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143</v>
      </c>
    </row>
    <row r="99" s="9" customFormat="1" ht="24.96" customHeight="1">
      <c r="A99" s="9"/>
      <c r="B99" s="187"/>
      <c r="C99" s="188"/>
      <c r="D99" s="189" t="s">
        <v>144</v>
      </c>
      <c r="E99" s="190"/>
      <c r="F99" s="190"/>
      <c r="G99" s="190"/>
      <c r="H99" s="190"/>
      <c r="I99" s="190"/>
      <c r="J99" s="191">
        <f>J129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145</v>
      </c>
      <c r="E100" s="195"/>
      <c r="F100" s="195"/>
      <c r="G100" s="195"/>
      <c r="H100" s="195"/>
      <c r="I100" s="195"/>
      <c r="J100" s="196">
        <f>J130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148</v>
      </c>
      <c r="E101" s="195"/>
      <c r="F101" s="195"/>
      <c r="G101" s="195"/>
      <c r="H101" s="195"/>
      <c r="I101" s="195"/>
      <c r="J101" s="196">
        <f>J141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1207</v>
      </c>
      <c r="E102" s="195"/>
      <c r="F102" s="195"/>
      <c r="G102" s="195"/>
      <c r="H102" s="195"/>
      <c r="I102" s="195"/>
      <c r="J102" s="196">
        <f>J144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900</v>
      </c>
      <c r="E103" s="195"/>
      <c r="F103" s="195"/>
      <c r="G103" s="195"/>
      <c r="H103" s="195"/>
      <c r="I103" s="195"/>
      <c r="J103" s="196">
        <f>J146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7"/>
      <c r="C104" s="188"/>
      <c r="D104" s="189" t="s">
        <v>826</v>
      </c>
      <c r="E104" s="190"/>
      <c r="F104" s="190"/>
      <c r="G104" s="190"/>
      <c r="H104" s="190"/>
      <c r="I104" s="190"/>
      <c r="J104" s="191">
        <f>J152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3"/>
      <c r="C105" s="132"/>
      <c r="D105" s="194" t="s">
        <v>901</v>
      </c>
      <c r="E105" s="195"/>
      <c r="F105" s="195"/>
      <c r="G105" s="195"/>
      <c r="H105" s="195"/>
      <c r="I105" s="195"/>
      <c r="J105" s="196">
        <f>J153</f>
        <v>0</v>
      </c>
      <c r="K105" s="132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32"/>
      <c r="D106" s="194" t="s">
        <v>902</v>
      </c>
      <c r="E106" s="195"/>
      <c r="F106" s="195"/>
      <c r="G106" s="195"/>
      <c r="H106" s="195"/>
      <c r="I106" s="195"/>
      <c r="J106" s="196">
        <f>J198</f>
        <v>0</v>
      </c>
      <c r="K106" s="132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155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82" t="str">
        <f>E7</f>
        <v>hazlov - obnovení a nové využití areálu zámku - etapa I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" customFormat="1" ht="12" customHeight="1">
      <c r="B117" s="20"/>
      <c r="C117" s="31" t="s">
        <v>135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="2" customFormat="1" ht="16.5" customHeight="1">
      <c r="A118" s="37"/>
      <c r="B118" s="38"/>
      <c r="C118" s="39"/>
      <c r="D118" s="39"/>
      <c r="E118" s="182" t="s">
        <v>898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137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E11</f>
        <v>2.3 - elektroinstalace - etapa IIIa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F14</f>
        <v xml:space="preserve"> </v>
      </c>
      <c r="G122" s="39"/>
      <c r="H122" s="39"/>
      <c r="I122" s="31" t="s">
        <v>22</v>
      </c>
      <c r="J122" s="78" t="str">
        <f>IF(J14="","",J14)</f>
        <v>16. 4. 2023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9"/>
      <c r="E124" s="39"/>
      <c r="F124" s="26" t="str">
        <f>E17</f>
        <v xml:space="preserve"> </v>
      </c>
      <c r="G124" s="39"/>
      <c r="H124" s="39"/>
      <c r="I124" s="31" t="s">
        <v>29</v>
      </c>
      <c r="J124" s="35" t="str">
        <f>E23</f>
        <v>Atelier Stöeckl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27</v>
      </c>
      <c r="D125" s="39"/>
      <c r="E125" s="39"/>
      <c r="F125" s="26" t="str">
        <f>IF(E20="","",E20)</f>
        <v>Vyplň údaj</v>
      </c>
      <c r="G125" s="39"/>
      <c r="H125" s="39"/>
      <c r="I125" s="31" t="s">
        <v>31</v>
      </c>
      <c r="J125" s="35" t="str">
        <f>E26</f>
        <v>Zdeněk Pospíšil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8"/>
      <c r="B127" s="199"/>
      <c r="C127" s="200" t="s">
        <v>156</v>
      </c>
      <c r="D127" s="201" t="s">
        <v>61</v>
      </c>
      <c r="E127" s="201" t="s">
        <v>57</v>
      </c>
      <c r="F127" s="201" t="s">
        <v>58</v>
      </c>
      <c r="G127" s="201" t="s">
        <v>157</v>
      </c>
      <c r="H127" s="201" t="s">
        <v>158</v>
      </c>
      <c r="I127" s="201" t="s">
        <v>159</v>
      </c>
      <c r="J127" s="201" t="s">
        <v>141</v>
      </c>
      <c r="K127" s="202" t="s">
        <v>160</v>
      </c>
      <c r="L127" s="203"/>
      <c r="M127" s="99" t="s">
        <v>1</v>
      </c>
      <c r="N127" s="100" t="s">
        <v>40</v>
      </c>
      <c r="O127" s="100" t="s">
        <v>161</v>
      </c>
      <c r="P127" s="100" t="s">
        <v>162</v>
      </c>
      <c r="Q127" s="100" t="s">
        <v>163</v>
      </c>
      <c r="R127" s="100" t="s">
        <v>164</v>
      </c>
      <c r="S127" s="100" t="s">
        <v>165</v>
      </c>
      <c r="T127" s="101" t="s">
        <v>166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7"/>
      <c r="B128" s="38"/>
      <c r="C128" s="106" t="s">
        <v>167</v>
      </c>
      <c r="D128" s="39"/>
      <c r="E128" s="39"/>
      <c r="F128" s="39"/>
      <c r="G128" s="39"/>
      <c r="H128" s="39"/>
      <c r="I128" s="39"/>
      <c r="J128" s="204">
        <f>BK128</f>
        <v>0</v>
      </c>
      <c r="K128" s="39"/>
      <c r="L128" s="43"/>
      <c r="M128" s="102"/>
      <c r="N128" s="205"/>
      <c r="O128" s="103"/>
      <c r="P128" s="206">
        <f>P129+P152</f>
        <v>0</v>
      </c>
      <c r="Q128" s="103"/>
      <c r="R128" s="206">
        <f>R129+R152</f>
        <v>20.751594799999999</v>
      </c>
      <c r="S128" s="103"/>
      <c r="T128" s="207">
        <f>T129+T152</f>
        <v>15.369999999999999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143</v>
      </c>
      <c r="BK128" s="208">
        <f>BK129+BK152</f>
        <v>0</v>
      </c>
    </row>
    <row r="129" s="12" customFormat="1" ht="25.92" customHeight="1">
      <c r="A129" s="12"/>
      <c r="B129" s="209"/>
      <c r="C129" s="210"/>
      <c r="D129" s="211" t="s">
        <v>75</v>
      </c>
      <c r="E129" s="212" t="s">
        <v>168</v>
      </c>
      <c r="F129" s="212" t="s">
        <v>169</v>
      </c>
      <c r="G129" s="210"/>
      <c r="H129" s="210"/>
      <c r="I129" s="213"/>
      <c r="J129" s="214">
        <f>BK129</f>
        <v>0</v>
      </c>
      <c r="K129" s="210"/>
      <c r="L129" s="215"/>
      <c r="M129" s="216"/>
      <c r="N129" s="217"/>
      <c r="O129" s="217"/>
      <c r="P129" s="218">
        <f>P130+P141+P144+P146</f>
        <v>0</v>
      </c>
      <c r="Q129" s="217"/>
      <c r="R129" s="218">
        <f>R130+R141+R144+R146</f>
        <v>20.140000000000001</v>
      </c>
      <c r="S129" s="217"/>
      <c r="T129" s="219">
        <f>T130+T141+T144+T146</f>
        <v>15.369999999999999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0" t="s">
        <v>80</v>
      </c>
      <c r="AT129" s="221" t="s">
        <v>75</v>
      </c>
      <c r="AU129" s="221" t="s">
        <v>76</v>
      </c>
      <c r="AY129" s="220" t="s">
        <v>170</v>
      </c>
      <c r="BK129" s="222">
        <f>BK130+BK141+BK144+BK146</f>
        <v>0</v>
      </c>
    </row>
    <row r="130" s="12" customFormat="1" ht="22.8" customHeight="1">
      <c r="A130" s="12"/>
      <c r="B130" s="209"/>
      <c r="C130" s="210"/>
      <c r="D130" s="211" t="s">
        <v>75</v>
      </c>
      <c r="E130" s="223" t="s">
        <v>80</v>
      </c>
      <c r="F130" s="223" t="s">
        <v>171</v>
      </c>
      <c r="G130" s="210"/>
      <c r="H130" s="210"/>
      <c r="I130" s="213"/>
      <c r="J130" s="224">
        <f>BK130</f>
        <v>0</v>
      </c>
      <c r="K130" s="210"/>
      <c r="L130" s="215"/>
      <c r="M130" s="216"/>
      <c r="N130" s="217"/>
      <c r="O130" s="217"/>
      <c r="P130" s="218">
        <f>SUM(P131:P140)</f>
        <v>0</v>
      </c>
      <c r="Q130" s="217"/>
      <c r="R130" s="218">
        <f>SUM(R131:R140)</f>
        <v>0</v>
      </c>
      <c r="S130" s="217"/>
      <c r="T130" s="219">
        <f>SUM(T131:T140)</f>
        <v>15.369999999999999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0" t="s">
        <v>80</v>
      </c>
      <c r="AT130" s="221" t="s">
        <v>75</v>
      </c>
      <c r="AU130" s="221" t="s">
        <v>80</v>
      </c>
      <c r="AY130" s="220" t="s">
        <v>170</v>
      </c>
      <c r="BK130" s="222">
        <f>SUM(BK131:BK140)</f>
        <v>0</v>
      </c>
    </row>
    <row r="131" s="2" customFormat="1" ht="33" customHeight="1">
      <c r="A131" s="37"/>
      <c r="B131" s="38"/>
      <c r="C131" s="225" t="s">
        <v>80</v>
      </c>
      <c r="D131" s="225" t="s">
        <v>172</v>
      </c>
      <c r="E131" s="226" t="s">
        <v>903</v>
      </c>
      <c r="F131" s="227" t="s">
        <v>904</v>
      </c>
      <c r="G131" s="228" t="s">
        <v>195</v>
      </c>
      <c r="H131" s="229">
        <v>53</v>
      </c>
      <c r="I131" s="230"/>
      <c r="J131" s="231">
        <f>ROUND(I131*H131,2)</f>
        <v>0</v>
      </c>
      <c r="K131" s="227" t="s">
        <v>176</v>
      </c>
      <c r="L131" s="43"/>
      <c r="M131" s="232" t="s">
        <v>1</v>
      </c>
      <c r="N131" s="233" t="s">
        <v>41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0.28999999999999998</v>
      </c>
      <c r="T131" s="235">
        <f>S131*H131</f>
        <v>15.369999999999999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125</v>
      </c>
      <c r="AT131" s="236" t="s">
        <v>172</v>
      </c>
      <c r="AU131" s="236" t="s">
        <v>84</v>
      </c>
      <c r="AY131" s="16" t="s">
        <v>170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125</v>
      </c>
      <c r="BM131" s="236" t="s">
        <v>905</v>
      </c>
    </row>
    <row r="132" s="13" customFormat="1">
      <c r="A132" s="13"/>
      <c r="B132" s="238"/>
      <c r="C132" s="239"/>
      <c r="D132" s="240" t="s">
        <v>178</v>
      </c>
      <c r="E132" s="241" t="s">
        <v>1</v>
      </c>
      <c r="F132" s="242" t="s">
        <v>1208</v>
      </c>
      <c r="G132" s="239"/>
      <c r="H132" s="243">
        <v>53</v>
      </c>
      <c r="I132" s="244"/>
      <c r="J132" s="239"/>
      <c r="K132" s="239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178</v>
      </c>
      <c r="AU132" s="249" t="s">
        <v>84</v>
      </c>
      <c r="AV132" s="13" t="s">
        <v>84</v>
      </c>
      <c r="AW132" s="13" t="s">
        <v>33</v>
      </c>
      <c r="AX132" s="13" t="s">
        <v>76</v>
      </c>
      <c r="AY132" s="249" t="s">
        <v>170</v>
      </c>
    </row>
    <row r="133" s="2" customFormat="1" ht="33" customHeight="1">
      <c r="A133" s="37"/>
      <c r="B133" s="38"/>
      <c r="C133" s="225" t="s">
        <v>84</v>
      </c>
      <c r="D133" s="225" t="s">
        <v>172</v>
      </c>
      <c r="E133" s="226" t="s">
        <v>907</v>
      </c>
      <c r="F133" s="227" t="s">
        <v>908</v>
      </c>
      <c r="G133" s="228" t="s">
        <v>175</v>
      </c>
      <c r="H133" s="229">
        <v>1.145</v>
      </c>
      <c r="I133" s="230"/>
      <c r="J133" s="231">
        <f>ROUND(I133*H133,2)</f>
        <v>0</v>
      </c>
      <c r="K133" s="227" t="s">
        <v>176</v>
      </c>
      <c r="L133" s="43"/>
      <c r="M133" s="232" t="s">
        <v>1</v>
      </c>
      <c r="N133" s="233" t="s">
        <v>41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460</v>
      </c>
      <c r="AT133" s="236" t="s">
        <v>172</v>
      </c>
      <c r="AU133" s="236" t="s">
        <v>84</v>
      </c>
      <c r="AY133" s="16" t="s">
        <v>170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80</v>
      </c>
      <c r="BK133" s="237">
        <f>ROUND(I133*H133,2)</f>
        <v>0</v>
      </c>
      <c r="BL133" s="16" t="s">
        <v>460</v>
      </c>
      <c r="BM133" s="236" t="s">
        <v>909</v>
      </c>
    </row>
    <row r="134" s="13" customFormat="1">
      <c r="A134" s="13"/>
      <c r="B134" s="238"/>
      <c r="C134" s="239"/>
      <c r="D134" s="240" t="s">
        <v>178</v>
      </c>
      <c r="E134" s="241" t="s">
        <v>1</v>
      </c>
      <c r="F134" s="242" t="s">
        <v>1209</v>
      </c>
      <c r="G134" s="239"/>
      <c r="H134" s="243">
        <v>0.92000000000000004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178</v>
      </c>
      <c r="AU134" s="249" t="s">
        <v>84</v>
      </c>
      <c r="AV134" s="13" t="s">
        <v>84</v>
      </c>
      <c r="AW134" s="13" t="s">
        <v>33</v>
      </c>
      <c r="AX134" s="13" t="s">
        <v>76</v>
      </c>
      <c r="AY134" s="249" t="s">
        <v>170</v>
      </c>
    </row>
    <row r="135" s="13" customFormat="1">
      <c r="A135" s="13"/>
      <c r="B135" s="238"/>
      <c r="C135" s="239"/>
      <c r="D135" s="240" t="s">
        <v>178</v>
      </c>
      <c r="E135" s="241" t="s">
        <v>1</v>
      </c>
      <c r="F135" s="242" t="s">
        <v>1210</v>
      </c>
      <c r="G135" s="239"/>
      <c r="H135" s="243">
        <v>0.22500000000000001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178</v>
      </c>
      <c r="AU135" s="249" t="s">
        <v>84</v>
      </c>
      <c r="AV135" s="13" t="s">
        <v>84</v>
      </c>
      <c r="AW135" s="13" t="s">
        <v>33</v>
      </c>
      <c r="AX135" s="13" t="s">
        <v>76</v>
      </c>
      <c r="AY135" s="249" t="s">
        <v>170</v>
      </c>
    </row>
    <row r="136" s="2" customFormat="1" ht="37.8" customHeight="1">
      <c r="A136" s="37"/>
      <c r="B136" s="38"/>
      <c r="C136" s="225" t="s">
        <v>116</v>
      </c>
      <c r="D136" s="225" t="s">
        <v>172</v>
      </c>
      <c r="E136" s="226" t="s">
        <v>206</v>
      </c>
      <c r="F136" s="227" t="s">
        <v>207</v>
      </c>
      <c r="G136" s="228" t="s">
        <v>175</v>
      </c>
      <c r="H136" s="229">
        <v>0.14499999999999999</v>
      </c>
      <c r="I136" s="230"/>
      <c r="J136" s="231">
        <f>ROUND(I136*H136,2)</f>
        <v>0</v>
      </c>
      <c r="K136" s="227" t="s">
        <v>176</v>
      </c>
      <c r="L136" s="43"/>
      <c r="M136" s="232" t="s">
        <v>1</v>
      </c>
      <c r="N136" s="233" t="s">
        <v>41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125</v>
      </c>
      <c r="AT136" s="236" t="s">
        <v>172</v>
      </c>
      <c r="AU136" s="236" t="s">
        <v>84</v>
      </c>
      <c r="AY136" s="16" t="s">
        <v>170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125</v>
      </c>
      <c r="BM136" s="236" t="s">
        <v>1211</v>
      </c>
    </row>
    <row r="137" s="2" customFormat="1" ht="37.8" customHeight="1">
      <c r="A137" s="37"/>
      <c r="B137" s="38"/>
      <c r="C137" s="225" t="s">
        <v>125</v>
      </c>
      <c r="D137" s="225" t="s">
        <v>172</v>
      </c>
      <c r="E137" s="226" t="s">
        <v>212</v>
      </c>
      <c r="F137" s="227" t="s">
        <v>213</v>
      </c>
      <c r="G137" s="228" t="s">
        <v>175</v>
      </c>
      <c r="H137" s="229">
        <v>5.7249999999999996</v>
      </c>
      <c r="I137" s="230"/>
      <c r="J137" s="231">
        <f>ROUND(I137*H137,2)</f>
        <v>0</v>
      </c>
      <c r="K137" s="227" t="s">
        <v>176</v>
      </c>
      <c r="L137" s="43"/>
      <c r="M137" s="232" t="s">
        <v>1</v>
      </c>
      <c r="N137" s="233" t="s">
        <v>41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</v>
      </c>
      <c r="T137" s="23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125</v>
      </c>
      <c r="AT137" s="236" t="s">
        <v>172</v>
      </c>
      <c r="AU137" s="236" t="s">
        <v>84</v>
      </c>
      <c r="AY137" s="16" t="s">
        <v>170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125</v>
      </c>
      <c r="BM137" s="236" t="s">
        <v>1212</v>
      </c>
    </row>
    <row r="138" s="13" customFormat="1">
      <c r="A138" s="13"/>
      <c r="B138" s="238"/>
      <c r="C138" s="239"/>
      <c r="D138" s="240" t="s">
        <v>178</v>
      </c>
      <c r="E138" s="239"/>
      <c r="F138" s="242" t="s">
        <v>1213</v>
      </c>
      <c r="G138" s="239"/>
      <c r="H138" s="243">
        <v>5.7249999999999996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178</v>
      </c>
      <c r="AU138" s="249" t="s">
        <v>84</v>
      </c>
      <c r="AV138" s="13" t="s">
        <v>84</v>
      </c>
      <c r="AW138" s="13" t="s">
        <v>4</v>
      </c>
      <c r="AX138" s="13" t="s">
        <v>80</v>
      </c>
      <c r="AY138" s="249" t="s">
        <v>170</v>
      </c>
    </row>
    <row r="139" s="2" customFormat="1" ht="33" customHeight="1">
      <c r="A139" s="37"/>
      <c r="B139" s="38"/>
      <c r="C139" s="225" t="s">
        <v>128</v>
      </c>
      <c r="D139" s="225" t="s">
        <v>172</v>
      </c>
      <c r="E139" s="226" t="s">
        <v>222</v>
      </c>
      <c r="F139" s="227" t="s">
        <v>223</v>
      </c>
      <c r="G139" s="228" t="s">
        <v>224</v>
      </c>
      <c r="H139" s="229">
        <v>2.1760000000000002</v>
      </c>
      <c r="I139" s="230"/>
      <c r="J139" s="231">
        <f>ROUND(I139*H139,2)</f>
        <v>0</v>
      </c>
      <c r="K139" s="227" t="s">
        <v>176</v>
      </c>
      <c r="L139" s="43"/>
      <c r="M139" s="232" t="s">
        <v>1</v>
      </c>
      <c r="N139" s="233" t="s">
        <v>41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125</v>
      </c>
      <c r="AT139" s="236" t="s">
        <v>172</v>
      </c>
      <c r="AU139" s="236" t="s">
        <v>84</v>
      </c>
      <c r="AY139" s="16" t="s">
        <v>170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125</v>
      </c>
      <c r="BM139" s="236" t="s">
        <v>1214</v>
      </c>
    </row>
    <row r="140" s="13" customFormat="1">
      <c r="A140" s="13"/>
      <c r="B140" s="238"/>
      <c r="C140" s="239"/>
      <c r="D140" s="240" t="s">
        <v>178</v>
      </c>
      <c r="E140" s="239"/>
      <c r="F140" s="242" t="s">
        <v>1215</v>
      </c>
      <c r="G140" s="239"/>
      <c r="H140" s="243">
        <v>2.1760000000000002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178</v>
      </c>
      <c r="AU140" s="249" t="s">
        <v>84</v>
      </c>
      <c r="AV140" s="13" t="s">
        <v>84</v>
      </c>
      <c r="AW140" s="13" t="s">
        <v>4</v>
      </c>
      <c r="AX140" s="13" t="s">
        <v>80</v>
      </c>
      <c r="AY140" s="249" t="s">
        <v>170</v>
      </c>
    </row>
    <row r="141" s="12" customFormat="1" ht="22.8" customHeight="1">
      <c r="A141" s="12"/>
      <c r="B141" s="209"/>
      <c r="C141" s="210"/>
      <c r="D141" s="211" t="s">
        <v>75</v>
      </c>
      <c r="E141" s="223" t="s">
        <v>128</v>
      </c>
      <c r="F141" s="223" t="s">
        <v>270</v>
      </c>
      <c r="G141" s="210"/>
      <c r="H141" s="210"/>
      <c r="I141" s="213"/>
      <c r="J141" s="224">
        <f>BK141</f>
        <v>0</v>
      </c>
      <c r="K141" s="210"/>
      <c r="L141" s="215"/>
      <c r="M141" s="216"/>
      <c r="N141" s="217"/>
      <c r="O141" s="217"/>
      <c r="P141" s="218">
        <f>SUM(P142:P143)</f>
        <v>0</v>
      </c>
      <c r="Q141" s="217"/>
      <c r="R141" s="218">
        <f>SUM(R142:R143)</f>
        <v>20.140000000000001</v>
      </c>
      <c r="S141" s="217"/>
      <c r="T141" s="219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0" t="s">
        <v>80</v>
      </c>
      <c r="AT141" s="221" t="s">
        <v>75</v>
      </c>
      <c r="AU141" s="221" t="s">
        <v>80</v>
      </c>
      <c r="AY141" s="220" t="s">
        <v>170</v>
      </c>
      <c r="BK141" s="222">
        <f>SUM(BK142:BK143)</f>
        <v>0</v>
      </c>
    </row>
    <row r="142" s="2" customFormat="1" ht="37.8" customHeight="1">
      <c r="A142" s="37"/>
      <c r="B142" s="38"/>
      <c r="C142" s="225" t="s">
        <v>131</v>
      </c>
      <c r="D142" s="225" t="s">
        <v>172</v>
      </c>
      <c r="E142" s="226" t="s">
        <v>917</v>
      </c>
      <c r="F142" s="227" t="s">
        <v>918</v>
      </c>
      <c r="G142" s="228" t="s">
        <v>195</v>
      </c>
      <c r="H142" s="229">
        <v>53</v>
      </c>
      <c r="I142" s="230"/>
      <c r="J142" s="231">
        <f>ROUND(I142*H142,2)</f>
        <v>0</v>
      </c>
      <c r="K142" s="227" t="s">
        <v>176</v>
      </c>
      <c r="L142" s="43"/>
      <c r="M142" s="232" t="s">
        <v>1</v>
      </c>
      <c r="N142" s="233" t="s">
        <v>41</v>
      </c>
      <c r="O142" s="90"/>
      <c r="P142" s="234">
        <f>O142*H142</f>
        <v>0</v>
      </c>
      <c r="Q142" s="234">
        <v>0.38</v>
      </c>
      <c r="R142" s="234">
        <f>Q142*H142</f>
        <v>20.140000000000001</v>
      </c>
      <c r="S142" s="234">
        <v>0</v>
      </c>
      <c r="T142" s="23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6" t="s">
        <v>125</v>
      </c>
      <c r="AT142" s="236" t="s">
        <v>172</v>
      </c>
      <c r="AU142" s="236" t="s">
        <v>84</v>
      </c>
      <c r="AY142" s="16" t="s">
        <v>170</v>
      </c>
      <c r="BE142" s="237">
        <f>IF(N142="základní",J142,0)</f>
        <v>0</v>
      </c>
      <c r="BF142" s="237">
        <f>IF(N142="snížená",J142,0)</f>
        <v>0</v>
      </c>
      <c r="BG142" s="237">
        <f>IF(N142="zákl. přenesená",J142,0)</f>
        <v>0</v>
      </c>
      <c r="BH142" s="237">
        <f>IF(N142="sníž. přenesená",J142,0)</f>
        <v>0</v>
      </c>
      <c r="BI142" s="237">
        <f>IF(N142="nulová",J142,0)</f>
        <v>0</v>
      </c>
      <c r="BJ142" s="16" t="s">
        <v>80</v>
      </c>
      <c r="BK142" s="237">
        <f>ROUND(I142*H142,2)</f>
        <v>0</v>
      </c>
      <c r="BL142" s="16" t="s">
        <v>125</v>
      </c>
      <c r="BM142" s="236" t="s">
        <v>919</v>
      </c>
    </row>
    <row r="143" s="2" customFormat="1" ht="33" customHeight="1">
      <c r="A143" s="37"/>
      <c r="B143" s="38"/>
      <c r="C143" s="225" t="s">
        <v>200</v>
      </c>
      <c r="D143" s="225" t="s">
        <v>172</v>
      </c>
      <c r="E143" s="226" t="s">
        <v>920</v>
      </c>
      <c r="F143" s="227" t="s">
        <v>921</v>
      </c>
      <c r="G143" s="228" t="s">
        <v>224</v>
      </c>
      <c r="H143" s="229">
        <v>20.140000000000001</v>
      </c>
      <c r="I143" s="230"/>
      <c r="J143" s="231">
        <f>ROUND(I143*H143,2)</f>
        <v>0</v>
      </c>
      <c r="K143" s="227" t="s">
        <v>176</v>
      </c>
      <c r="L143" s="43"/>
      <c r="M143" s="232" t="s">
        <v>1</v>
      </c>
      <c r="N143" s="233" t="s">
        <v>41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125</v>
      </c>
      <c r="AT143" s="236" t="s">
        <v>172</v>
      </c>
      <c r="AU143" s="236" t="s">
        <v>84</v>
      </c>
      <c r="AY143" s="16" t="s">
        <v>170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125</v>
      </c>
      <c r="BM143" s="236" t="s">
        <v>922</v>
      </c>
    </row>
    <row r="144" s="12" customFormat="1" ht="22.8" customHeight="1">
      <c r="A144" s="12"/>
      <c r="B144" s="209"/>
      <c r="C144" s="210"/>
      <c r="D144" s="211" t="s">
        <v>75</v>
      </c>
      <c r="E144" s="223" t="s">
        <v>211</v>
      </c>
      <c r="F144" s="223" t="s">
        <v>1216</v>
      </c>
      <c r="G144" s="210"/>
      <c r="H144" s="210"/>
      <c r="I144" s="213"/>
      <c r="J144" s="224">
        <f>BK144</f>
        <v>0</v>
      </c>
      <c r="K144" s="210"/>
      <c r="L144" s="215"/>
      <c r="M144" s="216"/>
      <c r="N144" s="217"/>
      <c r="O144" s="217"/>
      <c r="P144" s="218">
        <f>P145</f>
        <v>0</v>
      </c>
      <c r="Q144" s="217"/>
      <c r="R144" s="218">
        <f>R145</f>
        <v>0</v>
      </c>
      <c r="S144" s="217"/>
      <c r="T144" s="219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0" t="s">
        <v>80</v>
      </c>
      <c r="AT144" s="221" t="s">
        <v>75</v>
      </c>
      <c r="AU144" s="221" t="s">
        <v>80</v>
      </c>
      <c r="AY144" s="220" t="s">
        <v>170</v>
      </c>
      <c r="BK144" s="222">
        <f>BK145</f>
        <v>0</v>
      </c>
    </row>
    <row r="145" s="2" customFormat="1" ht="24.15" customHeight="1">
      <c r="A145" s="37"/>
      <c r="B145" s="38"/>
      <c r="C145" s="225" t="s">
        <v>205</v>
      </c>
      <c r="D145" s="225" t="s">
        <v>172</v>
      </c>
      <c r="E145" s="226" t="s">
        <v>1217</v>
      </c>
      <c r="F145" s="227" t="s">
        <v>1218</v>
      </c>
      <c r="G145" s="228" t="s">
        <v>279</v>
      </c>
      <c r="H145" s="229">
        <v>94</v>
      </c>
      <c r="I145" s="230"/>
      <c r="J145" s="231">
        <f>ROUND(I145*H145,2)</f>
        <v>0</v>
      </c>
      <c r="K145" s="227" t="s">
        <v>176</v>
      </c>
      <c r="L145" s="43"/>
      <c r="M145" s="232" t="s">
        <v>1</v>
      </c>
      <c r="N145" s="233" t="s">
        <v>41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125</v>
      </c>
      <c r="AT145" s="236" t="s">
        <v>172</v>
      </c>
      <c r="AU145" s="236" t="s">
        <v>84</v>
      </c>
      <c r="AY145" s="16" t="s">
        <v>170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125</v>
      </c>
      <c r="BM145" s="236" t="s">
        <v>1219</v>
      </c>
    </row>
    <row r="146" s="12" customFormat="1" ht="22.8" customHeight="1">
      <c r="A146" s="12"/>
      <c r="B146" s="209"/>
      <c r="C146" s="210"/>
      <c r="D146" s="211" t="s">
        <v>75</v>
      </c>
      <c r="E146" s="223" t="s">
        <v>923</v>
      </c>
      <c r="F146" s="223" t="s">
        <v>924</v>
      </c>
      <c r="G146" s="210"/>
      <c r="H146" s="210"/>
      <c r="I146" s="213"/>
      <c r="J146" s="224">
        <f>BK146</f>
        <v>0</v>
      </c>
      <c r="K146" s="210"/>
      <c r="L146" s="215"/>
      <c r="M146" s="216"/>
      <c r="N146" s="217"/>
      <c r="O146" s="217"/>
      <c r="P146" s="218">
        <f>SUM(P147:P151)</f>
        <v>0</v>
      </c>
      <c r="Q146" s="217"/>
      <c r="R146" s="218">
        <f>SUM(R147:R151)</f>
        <v>0</v>
      </c>
      <c r="S146" s="217"/>
      <c r="T146" s="219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0" t="s">
        <v>80</v>
      </c>
      <c r="AT146" s="221" t="s">
        <v>75</v>
      </c>
      <c r="AU146" s="221" t="s">
        <v>80</v>
      </c>
      <c r="AY146" s="220" t="s">
        <v>170</v>
      </c>
      <c r="BK146" s="222">
        <f>SUM(BK147:BK151)</f>
        <v>0</v>
      </c>
    </row>
    <row r="147" s="2" customFormat="1" ht="21.75" customHeight="1">
      <c r="A147" s="37"/>
      <c r="B147" s="38"/>
      <c r="C147" s="225" t="s">
        <v>211</v>
      </c>
      <c r="D147" s="225" t="s">
        <v>172</v>
      </c>
      <c r="E147" s="226" t="s">
        <v>925</v>
      </c>
      <c r="F147" s="227" t="s">
        <v>926</v>
      </c>
      <c r="G147" s="228" t="s">
        <v>224</v>
      </c>
      <c r="H147" s="229">
        <v>15.369999999999999</v>
      </c>
      <c r="I147" s="230"/>
      <c r="J147" s="231">
        <f>ROUND(I147*H147,2)</f>
        <v>0</v>
      </c>
      <c r="K147" s="227" t="s">
        <v>176</v>
      </c>
      <c r="L147" s="43"/>
      <c r="M147" s="232" t="s">
        <v>1</v>
      </c>
      <c r="N147" s="233" t="s">
        <v>41</v>
      </c>
      <c r="O147" s="90"/>
      <c r="P147" s="234">
        <f>O147*H147</f>
        <v>0</v>
      </c>
      <c r="Q147" s="234">
        <v>0</v>
      </c>
      <c r="R147" s="234">
        <f>Q147*H147</f>
        <v>0</v>
      </c>
      <c r="S147" s="234">
        <v>0</v>
      </c>
      <c r="T147" s="23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6" t="s">
        <v>125</v>
      </c>
      <c r="AT147" s="236" t="s">
        <v>172</v>
      </c>
      <c r="AU147" s="236" t="s">
        <v>84</v>
      </c>
      <c r="AY147" s="16" t="s">
        <v>170</v>
      </c>
      <c r="BE147" s="237">
        <f>IF(N147="základní",J147,0)</f>
        <v>0</v>
      </c>
      <c r="BF147" s="237">
        <f>IF(N147="snížená",J147,0)</f>
        <v>0</v>
      </c>
      <c r="BG147" s="237">
        <f>IF(N147="zákl. přenesená",J147,0)</f>
        <v>0</v>
      </c>
      <c r="BH147" s="237">
        <f>IF(N147="sníž. přenesená",J147,0)</f>
        <v>0</v>
      </c>
      <c r="BI147" s="237">
        <f>IF(N147="nulová",J147,0)</f>
        <v>0</v>
      </c>
      <c r="BJ147" s="16" t="s">
        <v>80</v>
      </c>
      <c r="BK147" s="237">
        <f>ROUND(I147*H147,2)</f>
        <v>0</v>
      </c>
      <c r="BL147" s="16" t="s">
        <v>125</v>
      </c>
      <c r="BM147" s="236" t="s">
        <v>927</v>
      </c>
    </row>
    <row r="148" s="2" customFormat="1" ht="24.15" customHeight="1">
      <c r="A148" s="37"/>
      <c r="B148" s="38"/>
      <c r="C148" s="225" t="s">
        <v>216</v>
      </c>
      <c r="D148" s="225" t="s">
        <v>172</v>
      </c>
      <c r="E148" s="226" t="s">
        <v>928</v>
      </c>
      <c r="F148" s="227" t="s">
        <v>929</v>
      </c>
      <c r="G148" s="228" t="s">
        <v>224</v>
      </c>
      <c r="H148" s="229">
        <v>215.18000000000001</v>
      </c>
      <c r="I148" s="230"/>
      <c r="J148" s="231">
        <f>ROUND(I148*H148,2)</f>
        <v>0</v>
      </c>
      <c r="K148" s="227" t="s">
        <v>176</v>
      </c>
      <c r="L148" s="43"/>
      <c r="M148" s="232" t="s">
        <v>1</v>
      </c>
      <c r="N148" s="233" t="s">
        <v>41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125</v>
      </c>
      <c r="AT148" s="236" t="s">
        <v>172</v>
      </c>
      <c r="AU148" s="236" t="s">
        <v>84</v>
      </c>
      <c r="AY148" s="16" t="s">
        <v>170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125</v>
      </c>
      <c r="BM148" s="236" t="s">
        <v>930</v>
      </c>
    </row>
    <row r="149" s="13" customFormat="1">
      <c r="A149" s="13"/>
      <c r="B149" s="238"/>
      <c r="C149" s="239"/>
      <c r="D149" s="240" t="s">
        <v>178</v>
      </c>
      <c r="E149" s="239"/>
      <c r="F149" s="242" t="s">
        <v>1220</v>
      </c>
      <c r="G149" s="239"/>
      <c r="H149" s="243">
        <v>215.18000000000001</v>
      </c>
      <c r="I149" s="244"/>
      <c r="J149" s="239"/>
      <c r="K149" s="239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178</v>
      </c>
      <c r="AU149" s="249" t="s">
        <v>84</v>
      </c>
      <c r="AV149" s="13" t="s">
        <v>84</v>
      </c>
      <c r="AW149" s="13" t="s">
        <v>4</v>
      </c>
      <c r="AX149" s="13" t="s">
        <v>80</v>
      </c>
      <c r="AY149" s="249" t="s">
        <v>170</v>
      </c>
    </row>
    <row r="150" s="2" customFormat="1" ht="24.15" customHeight="1">
      <c r="A150" s="37"/>
      <c r="B150" s="38"/>
      <c r="C150" s="225" t="s">
        <v>221</v>
      </c>
      <c r="D150" s="225" t="s">
        <v>172</v>
      </c>
      <c r="E150" s="226" t="s">
        <v>932</v>
      </c>
      <c r="F150" s="227" t="s">
        <v>933</v>
      </c>
      <c r="G150" s="228" t="s">
        <v>224</v>
      </c>
      <c r="H150" s="229">
        <v>15.369999999999999</v>
      </c>
      <c r="I150" s="230"/>
      <c r="J150" s="231">
        <f>ROUND(I150*H150,2)</f>
        <v>0</v>
      </c>
      <c r="K150" s="227" t="s">
        <v>176</v>
      </c>
      <c r="L150" s="43"/>
      <c r="M150" s="232" t="s">
        <v>1</v>
      </c>
      <c r="N150" s="233" t="s">
        <v>41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125</v>
      </c>
      <c r="AT150" s="236" t="s">
        <v>172</v>
      </c>
      <c r="AU150" s="236" t="s">
        <v>84</v>
      </c>
      <c r="AY150" s="16" t="s">
        <v>170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125</v>
      </c>
      <c r="BM150" s="236" t="s">
        <v>934</v>
      </c>
    </row>
    <row r="151" s="2" customFormat="1" ht="44.25" customHeight="1">
      <c r="A151" s="37"/>
      <c r="B151" s="38"/>
      <c r="C151" s="225" t="s">
        <v>227</v>
      </c>
      <c r="D151" s="225" t="s">
        <v>172</v>
      </c>
      <c r="E151" s="226" t="s">
        <v>935</v>
      </c>
      <c r="F151" s="227" t="s">
        <v>936</v>
      </c>
      <c r="G151" s="228" t="s">
        <v>224</v>
      </c>
      <c r="H151" s="229">
        <v>15.369999999999999</v>
      </c>
      <c r="I151" s="230"/>
      <c r="J151" s="231">
        <f>ROUND(I151*H151,2)</f>
        <v>0</v>
      </c>
      <c r="K151" s="227" t="s">
        <v>176</v>
      </c>
      <c r="L151" s="43"/>
      <c r="M151" s="232" t="s">
        <v>1</v>
      </c>
      <c r="N151" s="233" t="s">
        <v>41</v>
      </c>
      <c r="O151" s="90"/>
      <c r="P151" s="234">
        <f>O151*H151</f>
        <v>0</v>
      </c>
      <c r="Q151" s="234">
        <v>0</v>
      </c>
      <c r="R151" s="234">
        <f>Q151*H151</f>
        <v>0</v>
      </c>
      <c r="S151" s="234">
        <v>0</v>
      </c>
      <c r="T151" s="23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6" t="s">
        <v>125</v>
      </c>
      <c r="AT151" s="236" t="s">
        <v>172</v>
      </c>
      <c r="AU151" s="236" t="s">
        <v>84</v>
      </c>
      <c r="AY151" s="16" t="s">
        <v>170</v>
      </c>
      <c r="BE151" s="237">
        <f>IF(N151="základní",J151,0)</f>
        <v>0</v>
      </c>
      <c r="BF151" s="237">
        <f>IF(N151="snížená",J151,0)</f>
        <v>0</v>
      </c>
      <c r="BG151" s="237">
        <f>IF(N151="zákl. přenesená",J151,0)</f>
        <v>0</v>
      </c>
      <c r="BH151" s="237">
        <f>IF(N151="sníž. přenesená",J151,0)</f>
        <v>0</v>
      </c>
      <c r="BI151" s="237">
        <f>IF(N151="nulová",J151,0)</f>
        <v>0</v>
      </c>
      <c r="BJ151" s="16" t="s">
        <v>80</v>
      </c>
      <c r="BK151" s="237">
        <f>ROUND(I151*H151,2)</f>
        <v>0</v>
      </c>
      <c r="BL151" s="16" t="s">
        <v>125</v>
      </c>
      <c r="BM151" s="236" t="s">
        <v>1221</v>
      </c>
    </row>
    <row r="152" s="12" customFormat="1" ht="25.92" customHeight="1">
      <c r="A152" s="12"/>
      <c r="B152" s="209"/>
      <c r="C152" s="210"/>
      <c r="D152" s="211" t="s">
        <v>75</v>
      </c>
      <c r="E152" s="212" t="s">
        <v>239</v>
      </c>
      <c r="F152" s="212" t="s">
        <v>871</v>
      </c>
      <c r="G152" s="210"/>
      <c r="H152" s="210"/>
      <c r="I152" s="213"/>
      <c r="J152" s="214">
        <f>BK152</f>
        <v>0</v>
      </c>
      <c r="K152" s="210"/>
      <c r="L152" s="215"/>
      <c r="M152" s="216"/>
      <c r="N152" s="217"/>
      <c r="O152" s="217"/>
      <c r="P152" s="218">
        <f>P153+P198</f>
        <v>0</v>
      </c>
      <c r="Q152" s="217"/>
      <c r="R152" s="218">
        <f>R153+R198</f>
        <v>0.61159479999999999</v>
      </c>
      <c r="S152" s="217"/>
      <c r="T152" s="219">
        <f>T153+T198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0" t="s">
        <v>116</v>
      </c>
      <c r="AT152" s="221" t="s">
        <v>75</v>
      </c>
      <c r="AU152" s="221" t="s">
        <v>76</v>
      </c>
      <c r="AY152" s="220" t="s">
        <v>170</v>
      </c>
      <c r="BK152" s="222">
        <f>BK153+BK198</f>
        <v>0</v>
      </c>
    </row>
    <row r="153" s="12" customFormat="1" ht="22.8" customHeight="1">
      <c r="A153" s="12"/>
      <c r="B153" s="209"/>
      <c r="C153" s="210"/>
      <c r="D153" s="211" t="s">
        <v>75</v>
      </c>
      <c r="E153" s="223" t="s">
        <v>938</v>
      </c>
      <c r="F153" s="223" t="s">
        <v>939</v>
      </c>
      <c r="G153" s="210"/>
      <c r="H153" s="210"/>
      <c r="I153" s="213"/>
      <c r="J153" s="224">
        <f>BK153</f>
        <v>0</v>
      </c>
      <c r="K153" s="210"/>
      <c r="L153" s="215"/>
      <c r="M153" s="216"/>
      <c r="N153" s="217"/>
      <c r="O153" s="217"/>
      <c r="P153" s="218">
        <f>SUM(P154:P197)</f>
        <v>0</v>
      </c>
      <c r="Q153" s="217"/>
      <c r="R153" s="218">
        <f>SUM(R154:R197)</f>
        <v>0.37704150000000003</v>
      </c>
      <c r="S153" s="217"/>
      <c r="T153" s="219">
        <f>SUM(T154:T197)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0" t="s">
        <v>116</v>
      </c>
      <c r="AT153" s="221" t="s">
        <v>75</v>
      </c>
      <c r="AU153" s="221" t="s">
        <v>80</v>
      </c>
      <c r="AY153" s="220" t="s">
        <v>170</v>
      </c>
      <c r="BK153" s="222">
        <f>SUM(BK154:BK197)</f>
        <v>0</v>
      </c>
    </row>
    <row r="154" s="2" customFormat="1" ht="24.15" customHeight="1">
      <c r="A154" s="37"/>
      <c r="B154" s="38"/>
      <c r="C154" s="225" t="s">
        <v>234</v>
      </c>
      <c r="D154" s="225" t="s">
        <v>172</v>
      </c>
      <c r="E154" s="226" t="s">
        <v>943</v>
      </c>
      <c r="F154" s="227" t="s">
        <v>944</v>
      </c>
      <c r="G154" s="228" t="s">
        <v>247</v>
      </c>
      <c r="H154" s="229">
        <v>22</v>
      </c>
      <c r="I154" s="230"/>
      <c r="J154" s="231">
        <f>ROUND(I154*H154,2)</f>
        <v>0</v>
      </c>
      <c r="K154" s="227" t="s">
        <v>176</v>
      </c>
      <c r="L154" s="43"/>
      <c r="M154" s="232" t="s">
        <v>1</v>
      </c>
      <c r="N154" s="233" t="s">
        <v>41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460</v>
      </c>
      <c r="AT154" s="236" t="s">
        <v>172</v>
      </c>
      <c r="AU154" s="236" t="s">
        <v>84</v>
      </c>
      <c r="AY154" s="16" t="s">
        <v>170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460</v>
      </c>
      <c r="BM154" s="236" t="s">
        <v>945</v>
      </c>
    </row>
    <row r="155" s="13" customFormat="1">
      <c r="A155" s="13"/>
      <c r="B155" s="238"/>
      <c r="C155" s="239"/>
      <c r="D155" s="240" t="s">
        <v>178</v>
      </c>
      <c r="E155" s="241" t="s">
        <v>1</v>
      </c>
      <c r="F155" s="242" t="s">
        <v>1222</v>
      </c>
      <c r="G155" s="239"/>
      <c r="H155" s="243">
        <v>22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178</v>
      </c>
      <c r="AU155" s="249" t="s">
        <v>84</v>
      </c>
      <c r="AV155" s="13" t="s">
        <v>84</v>
      </c>
      <c r="AW155" s="13" t="s">
        <v>33</v>
      </c>
      <c r="AX155" s="13" t="s">
        <v>76</v>
      </c>
      <c r="AY155" s="249" t="s">
        <v>170</v>
      </c>
    </row>
    <row r="156" s="2" customFormat="1" ht="16.5" customHeight="1">
      <c r="A156" s="37"/>
      <c r="B156" s="38"/>
      <c r="C156" s="225" t="s">
        <v>238</v>
      </c>
      <c r="D156" s="225" t="s">
        <v>172</v>
      </c>
      <c r="E156" s="226" t="s">
        <v>950</v>
      </c>
      <c r="F156" s="227" t="s">
        <v>951</v>
      </c>
      <c r="G156" s="228" t="s">
        <v>247</v>
      </c>
      <c r="H156" s="229">
        <v>10</v>
      </c>
      <c r="I156" s="230"/>
      <c r="J156" s="231">
        <f>ROUND(I156*H156,2)</f>
        <v>0</v>
      </c>
      <c r="K156" s="227" t="s">
        <v>1</v>
      </c>
      <c r="L156" s="43"/>
      <c r="M156" s="232" t="s">
        <v>1</v>
      </c>
      <c r="N156" s="233" t="s">
        <v>41</v>
      </c>
      <c r="O156" s="90"/>
      <c r="P156" s="234">
        <f>O156*H156</f>
        <v>0</v>
      </c>
      <c r="Q156" s="234">
        <v>0</v>
      </c>
      <c r="R156" s="234">
        <f>Q156*H156</f>
        <v>0</v>
      </c>
      <c r="S156" s="234">
        <v>0</v>
      </c>
      <c r="T156" s="23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6" t="s">
        <v>460</v>
      </c>
      <c r="AT156" s="236" t="s">
        <v>172</v>
      </c>
      <c r="AU156" s="236" t="s">
        <v>84</v>
      </c>
      <c r="AY156" s="16" t="s">
        <v>170</v>
      </c>
      <c r="BE156" s="237">
        <f>IF(N156="základní",J156,0)</f>
        <v>0</v>
      </c>
      <c r="BF156" s="237">
        <f>IF(N156="snížená",J156,0)</f>
        <v>0</v>
      </c>
      <c r="BG156" s="237">
        <f>IF(N156="zákl. přenesená",J156,0)</f>
        <v>0</v>
      </c>
      <c r="BH156" s="237">
        <f>IF(N156="sníž. přenesená",J156,0)</f>
        <v>0</v>
      </c>
      <c r="BI156" s="237">
        <f>IF(N156="nulová",J156,0)</f>
        <v>0</v>
      </c>
      <c r="BJ156" s="16" t="s">
        <v>80</v>
      </c>
      <c r="BK156" s="237">
        <f>ROUND(I156*H156,2)</f>
        <v>0</v>
      </c>
      <c r="BL156" s="16" t="s">
        <v>460</v>
      </c>
      <c r="BM156" s="236" t="s">
        <v>952</v>
      </c>
    </row>
    <row r="157" s="2" customFormat="1" ht="24.15" customHeight="1">
      <c r="A157" s="37"/>
      <c r="B157" s="38"/>
      <c r="C157" s="250" t="s">
        <v>8</v>
      </c>
      <c r="D157" s="250" t="s">
        <v>239</v>
      </c>
      <c r="E157" s="251" t="s">
        <v>1223</v>
      </c>
      <c r="F157" s="252" t="s">
        <v>1224</v>
      </c>
      <c r="G157" s="253" t="s">
        <v>247</v>
      </c>
      <c r="H157" s="254">
        <v>1</v>
      </c>
      <c r="I157" s="255"/>
      <c r="J157" s="256">
        <f>ROUND(I157*H157,2)</f>
        <v>0</v>
      </c>
      <c r="K157" s="252" t="s">
        <v>176</v>
      </c>
      <c r="L157" s="257"/>
      <c r="M157" s="258" t="s">
        <v>1</v>
      </c>
      <c r="N157" s="259" t="s">
        <v>41</v>
      </c>
      <c r="O157" s="90"/>
      <c r="P157" s="234">
        <f>O157*H157</f>
        <v>0</v>
      </c>
      <c r="Q157" s="234">
        <v>0.00014999999999999999</v>
      </c>
      <c r="R157" s="234">
        <f>Q157*H157</f>
        <v>0.00014999999999999999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879</v>
      </c>
      <c r="AT157" s="236" t="s">
        <v>239</v>
      </c>
      <c r="AU157" s="236" t="s">
        <v>84</v>
      </c>
      <c r="AY157" s="16" t="s">
        <v>170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460</v>
      </c>
      <c r="BM157" s="236" t="s">
        <v>1225</v>
      </c>
    </row>
    <row r="158" s="2" customFormat="1" ht="16.5" customHeight="1">
      <c r="A158" s="37"/>
      <c r="B158" s="38"/>
      <c r="C158" s="250" t="s">
        <v>252</v>
      </c>
      <c r="D158" s="250" t="s">
        <v>239</v>
      </c>
      <c r="E158" s="251" t="s">
        <v>1226</v>
      </c>
      <c r="F158" s="252" t="s">
        <v>1227</v>
      </c>
      <c r="G158" s="253" t="s">
        <v>247</v>
      </c>
      <c r="H158" s="254">
        <v>6</v>
      </c>
      <c r="I158" s="255"/>
      <c r="J158" s="256">
        <f>ROUND(I158*H158,2)</f>
        <v>0</v>
      </c>
      <c r="K158" s="252" t="s">
        <v>1</v>
      </c>
      <c r="L158" s="257"/>
      <c r="M158" s="258" t="s">
        <v>1</v>
      </c>
      <c r="N158" s="259" t="s">
        <v>41</v>
      </c>
      <c r="O158" s="90"/>
      <c r="P158" s="234">
        <f>O158*H158</f>
        <v>0</v>
      </c>
      <c r="Q158" s="234">
        <v>0.00012999999999999999</v>
      </c>
      <c r="R158" s="234">
        <f>Q158*H158</f>
        <v>0.00077999999999999988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879</v>
      </c>
      <c r="AT158" s="236" t="s">
        <v>239</v>
      </c>
      <c r="AU158" s="236" t="s">
        <v>84</v>
      </c>
      <c r="AY158" s="16" t="s">
        <v>170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460</v>
      </c>
      <c r="BM158" s="236" t="s">
        <v>1228</v>
      </c>
    </row>
    <row r="159" s="2" customFormat="1" ht="24.15" customHeight="1">
      <c r="A159" s="37"/>
      <c r="B159" s="38"/>
      <c r="C159" s="250" t="s">
        <v>257</v>
      </c>
      <c r="D159" s="250" t="s">
        <v>239</v>
      </c>
      <c r="E159" s="251" t="s">
        <v>1229</v>
      </c>
      <c r="F159" s="252" t="s">
        <v>1230</v>
      </c>
      <c r="G159" s="253" t="s">
        <v>247</v>
      </c>
      <c r="H159" s="254">
        <v>3</v>
      </c>
      <c r="I159" s="255"/>
      <c r="J159" s="256">
        <f>ROUND(I159*H159,2)</f>
        <v>0</v>
      </c>
      <c r="K159" s="252" t="s">
        <v>176</v>
      </c>
      <c r="L159" s="257"/>
      <c r="M159" s="258" t="s">
        <v>1</v>
      </c>
      <c r="N159" s="259" t="s">
        <v>41</v>
      </c>
      <c r="O159" s="90"/>
      <c r="P159" s="234">
        <f>O159*H159</f>
        <v>0</v>
      </c>
      <c r="Q159" s="234">
        <v>0.00029999999999999997</v>
      </c>
      <c r="R159" s="234">
        <f>Q159*H159</f>
        <v>0.00089999999999999998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879</v>
      </c>
      <c r="AT159" s="236" t="s">
        <v>239</v>
      </c>
      <c r="AU159" s="236" t="s">
        <v>84</v>
      </c>
      <c r="AY159" s="16" t="s">
        <v>170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460</v>
      </c>
      <c r="BM159" s="236" t="s">
        <v>1231</v>
      </c>
    </row>
    <row r="160" s="2" customFormat="1" ht="37.8" customHeight="1">
      <c r="A160" s="37"/>
      <c r="B160" s="38"/>
      <c r="C160" s="225" t="s">
        <v>262</v>
      </c>
      <c r="D160" s="225" t="s">
        <v>172</v>
      </c>
      <c r="E160" s="226" t="s">
        <v>1232</v>
      </c>
      <c r="F160" s="227" t="s">
        <v>1233</v>
      </c>
      <c r="G160" s="228" t="s">
        <v>247</v>
      </c>
      <c r="H160" s="229">
        <v>4</v>
      </c>
      <c r="I160" s="230"/>
      <c r="J160" s="231">
        <f>ROUND(I160*H160,2)</f>
        <v>0</v>
      </c>
      <c r="K160" s="227" t="s">
        <v>176</v>
      </c>
      <c r="L160" s="43"/>
      <c r="M160" s="232" t="s">
        <v>1</v>
      </c>
      <c r="N160" s="233" t="s">
        <v>41</v>
      </c>
      <c r="O160" s="90"/>
      <c r="P160" s="234">
        <f>O160*H160</f>
        <v>0</v>
      </c>
      <c r="Q160" s="234">
        <v>0</v>
      </c>
      <c r="R160" s="234">
        <f>Q160*H160</f>
        <v>0</v>
      </c>
      <c r="S160" s="234">
        <v>0</v>
      </c>
      <c r="T160" s="23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6" t="s">
        <v>460</v>
      </c>
      <c r="AT160" s="236" t="s">
        <v>172</v>
      </c>
      <c r="AU160" s="236" t="s">
        <v>84</v>
      </c>
      <c r="AY160" s="16" t="s">
        <v>170</v>
      </c>
      <c r="BE160" s="237">
        <f>IF(N160="základní",J160,0)</f>
        <v>0</v>
      </c>
      <c r="BF160" s="237">
        <f>IF(N160="snížená",J160,0)</f>
        <v>0</v>
      </c>
      <c r="BG160" s="237">
        <f>IF(N160="zákl. přenesená",J160,0)</f>
        <v>0</v>
      </c>
      <c r="BH160" s="237">
        <f>IF(N160="sníž. přenesená",J160,0)</f>
        <v>0</v>
      </c>
      <c r="BI160" s="237">
        <f>IF(N160="nulová",J160,0)</f>
        <v>0</v>
      </c>
      <c r="BJ160" s="16" t="s">
        <v>80</v>
      </c>
      <c r="BK160" s="237">
        <f>ROUND(I160*H160,2)</f>
        <v>0</v>
      </c>
      <c r="BL160" s="16" t="s">
        <v>460</v>
      </c>
      <c r="BM160" s="236" t="s">
        <v>1234</v>
      </c>
    </row>
    <row r="161" s="2" customFormat="1" ht="16.5" customHeight="1">
      <c r="A161" s="37"/>
      <c r="B161" s="38"/>
      <c r="C161" s="250" t="s">
        <v>266</v>
      </c>
      <c r="D161" s="250" t="s">
        <v>239</v>
      </c>
      <c r="E161" s="251" t="s">
        <v>1235</v>
      </c>
      <c r="F161" s="252" t="s">
        <v>1236</v>
      </c>
      <c r="G161" s="253" t="s">
        <v>247</v>
      </c>
      <c r="H161" s="254">
        <v>1</v>
      </c>
      <c r="I161" s="255"/>
      <c r="J161" s="256">
        <f>ROUND(I161*H161,2)</f>
        <v>0</v>
      </c>
      <c r="K161" s="252" t="s">
        <v>1</v>
      </c>
      <c r="L161" s="257"/>
      <c r="M161" s="258" t="s">
        <v>1</v>
      </c>
      <c r="N161" s="259" t="s">
        <v>41</v>
      </c>
      <c r="O161" s="90"/>
      <c r="P161" s="234">
        <f>O161*H161</f>
        <v>0</v>
      </c>
      <c r="Q161" s="234">
        <v>0.017999999999999999</v>
      </c>
      <c r="R161" s="234">
        <f>Q161*H161</f>
        <v>0.017999999999999999</v>
      </c>
      <c r="S161" s="234">
        <v>0</v>
      </c>
      <c r="T161" s="23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6" t="s">
        <v>879</v>
      </c>
      <c r="AT161" s="236" t="s">
        <v>239</v>
      </c>
      <c r="AU161" s="236" t="s">
        <v>84</v>
      </c>
      <c r="AY161" s="16" t="s">
        <v>170</v>
      </c>
      <c r="BE161" s="237">
        <f>IF(N161="základní",J161,0)</f>
        <v>0</v>
      </c>
      <c r="BF161" s="237">
        <f>IF(N161="snížená",J161,0)</f>
        <v>0</v>
      </c>
      <c r="BG161" s="237">
        <f>IF(N161="zákl. přenesená",J161,0)</f>
        <v>0</v>
      </c>
      <c r="BH161" s="237">
        <f>IF(N161="sníž. přenesená",J161,0)</f>
        <v>0</v>
      </c>
      <c r="BI161" s="237">
        <f>IF(N161="nulová",J161,0)</f>
        <v>0</v>
      </c>
      <c r="BJ161" s="16" t="s">
        <v>80</v>
      </c>
      <c r="BK161" s="237">
        <f>ROUND(I161*H161,2)</f>
        <v>0</v>
      </c>
      <c r="BL161" s="16" t="s">
        <v>460</v>
      </c>
      <c r="BM161" s="236" t="s">
        <v>1237</v>
      </c>
    </row>
    <row r="162" s="2" customFormat="1" ht="16.5" customHeight="1">
      <c r="A162" s="37"/>
      <c r="B162" s="38"/>
      <c r="C162" s="250" t="s">
        <v>271</v>
      </c>
      <c r="D162" s="250" t="s">
        <v>239</v>
      </c>
      <c r="E162" s="251" t="s">
        <v>1238</v>
      </c>
      <c r="F162" s="252" t="s">
        <v>1239</v>
      </c>
      <c r="G162" s="253" t="s">
        <v>247</v>
      </c>
      <c r="H162" s="254">
        <v>1</v>
      </c>
      <c r="I162" s="255"/>
      <c r="J162" s="256">
        <f>ROUND(I162*H162,2)</f>
        <v>0</v>
      </c>
      <c r="K162" s="252" t="s">
        <v>1</v>
      </c>
      <c r="L162" s="257"/>
      <c r="M162" s="258" t="s">
        <v>1</v>
      </c>
      <c r="N162" s="259" t="s">
        <v>41</v>
      </c>
      <c r="O162" s="90"/>
      <c r="P162" s="234">
        <f>O162*H162</f>
        <v>0</v>
      </c>
      <c r="Q162" s="234">
        <v>0.017999999999999999</v>
      </c>
      <c r="R162" s="234">
        <f>Q162*H162</f>
        <v>0.017999999999999999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879</v>
      </c>
      <c r="AT162" s="236" t="s">
        <v>239</v>
      </c>
      <c r="AU162" s="236" t="s">
        <v>84</v>
      </c>
      <c r="AY162" s="16" t="s">
        <v>170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460</v>
      </c>
      <c r="BM162" s="236" t="s">
        <v>1240</v>
      </c>
    </row>
    <row r="163" s="2" customFormat="1" ht="16.5" customHeight="1">
      <c r="A163" s="37"/>
      <c r="B163" s="38"/>
      <c r="C163" s="250" t="s">
        <v>7</v>
      </c>
      <c r="D163" s="250" t="s">
        <v>239</v>
      </c>
      <c r="E163" s="251" t="s">
        <v>1241</v>
      </c>
      <c r="F163" s="252" t="s">
        <v>1242</v>
      </c>
      <c r="G163" s="253" t="s">
        <v>247</v>
      </c>
      <c r="H163" s="254">
        <v>1</v>
      </c>
      <c r="I163" s="255"/>
      <c r="J163" s="256">
        <f>ROUND(I163*H163,2)</f>
        <v>0</v>
      </c>
      <c r="K163" s="252" t="s">
        <v>1</v>
      </c>
      <c r="L163" s="257"/>
      <c r="M163" s="258" t="s">
        <v>1</v>
      </c>
      <c r="N163" s="259" t="s">
        <v>41</v>
      </c>
      <c r="O163" s="90"/>
      <c r="P163" s="234">
        <f>O163*H163</f>
        <v>0</v>
      </c>
      <c r="Q163" s="234">
        <v>0.017999999999999999</v>
      </c>
      <c r="R163" s="234">
        <f>Q163*H163</f>
        <v>0.017999999999999999</v>
      </c>
      <c r="S163" s="234">
        <v>0</v>
      </c>
      <c r="T163" s="23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6" t="s">
        <v>879</v>
      </c>
      <c r="AT163" s="236" t="s">
        <v>239</v>
      </c>
      <c r="AU163" s="236" t="s">
        <v>84</v>
      </c>
      <c r="AY163" s="16" t="s">
        <v>170</v>
      </c>
      <c r="BE163" s="237">
        <f>IF(N163="základní",J163,0)</f>
        <v>0</v>
      </c>
      <c r="BF163" s="237">
        <f>IF(N163="snížená",J163,0)</f>
        <v>0</v>
      </c>
      <c r="BG163" s="237">
        <f>IF(N163="zákl. přenesená",J163,0)</f>
        <v>0</v>
      </c>
      <c r="BH163" s="237">
        <f>IF(N163="sníž. přenesená",J163,0)</f>
        <v>0</v>
      </c>
      <c r="BI163" s="237">
        <f>IF(N163="nulová",J163,0)</f>
        <v>0</v>
      </c>
      <c r="BJ163" s="16" t="s">
        <v>80</v>
      </c>
      <c r="BK163" s="237">
        <f>ROUND(I163*H163,2)</f>
        <v>0</v>
      </c>
      <c r="BL163" s="16" t="s">
        <v>460</v>
      </c>
      <c r="BM163" s="236" t="s">
        <v>1243</v>
      </c>
    </row>
    <row r="164" s="2" customFormat="1" ht="16.5" customHeight="1">
      <c r="A164" s="37"/>
      <c r="B164" s="38"/>
      <c r="C164" s="250" t="s">
        <v>282</v>
      </c>
      <c r="D164" s="250" t="s">
        <v>239</v>
      </c>
      <c r="E164" s="251" t="s">
        <v>1244</v>
      </c>
      <c r="F164" s="252" t="s">
        <v>1245</v>
      </c>
      <c r="G164" s="253" t="s">
        <v>247</v>
      </c>
      <c r="H164" s="254">
        <v>1</v>
      </c>
      <c r="I164" s="255"/>
      <c r="J164" s="256">
        <f>ROUND(I164*H164,2)</f>
        <v>0</v>
      </c>
      <c r="K164" s="252" t="s">
        <v>1</v>
      </c>
      <c r="L164" s="257"/>
      <c r="M164" s="258" t="s">
        <v>1</v>
      </c>
      <c r="N164" s="259" t="s">
        <v>41</v>
      </c>
      <c r="O164" s="90"/>
      <c r="P164" s="234">
        <f>O164*H164</f>
        <v>0</v>
      </c>
      <c r="Q164" s="234">
        <v>0.017999999999999999</v>
      </c>
      <c r="R164" s="234">
        <f>Q164*H164</f>
        <v>0.017999999999999999</v>
      </c>
      <c r="S164" s="234">
        <v>0</v>
      </c>
      <c r="T164" s="23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6" t="s">
        <v>879</v>
      </c>
      <c r="AT164" s="236" t="s">
        <v>239</v>
      </c>
      <c r="AU164" s="236" t="s">
        <v>84</v>
      </c>
      <c r="AY164" s="16" t="s">
        <v>170</v>
      </c>
      <c r="BE164" s="237">
        <f>IF(N164="základní",J164,0)</f>
        <v>0</v>
      </c>
      <c r="BF164" s="237">
        <f>IF(N164="snížená",J164,0)</f>
        <v>0</v>
      </c>
      <c r="BG164" s="237">
        <f>IF(N164="zákl. přenesená",J164,0)</f>
        <v>0</v>
      </c>
      <c r="BH164" s="237">
        <f>IF(N164="sníž. přenesená",J164,0)</f>
        <v>0</v>
      </c>
      <c r="BI164" s="237">
        <f>IF(N164="nulová",J164,0)</f>
        <v>0</v>
      </c>
      <c r="BJ164" s="16" t="s">
        <v>80</v>
      </c>
      <c r="BK164" s="237">
        <f>ROUND(I164*H164,2)</f>
        <v>0</v>
      </c>
      <c r="BL164" s="16" t="s">
        <v>460</v>
      </c>
      <c r="BM164" s="236" t="s">
        <v>1246</v>
      </c>
    </row>
    <row r="165" s="2" customFormat="1" ht="16.5" customHeight="1">
      <c r="A165" s="37"/>
      <c r="B165" s="38"/>
      <c r="C165" s="250" t="s">
        <v>286</v>
      </c>
      <c r="D165" s="250" t="s">
        <v>239</v>
      </c>
      <c r="E165" s="251" t="s">
        <v>1247</v>
      </c>
      <c r="F165" s="252" t="s">
        <v>1248</v>
      </c>
      <c r="G165" s="253" t="s">
        <v>247</v>
      </c>
      <c r="H165" s="254">
        <v>1</v>
      </c>
      <c r="I165" s="255"/>
      <c r="J165" s="256">
        <f>ROUND(I165*H165,2)</f>
        <v>0</v>
      </c>
      <c r="K165" s="252" t="s">
        <v>1</v>
      </c>
      <c r="L165" s="257"/>
      <c r="M165" s="258" t="s">
        <v>1</v>
      </c>
      <c r="N165" s="259" t="s">
        <v>41</v>
      </c>
      <c r="O165" s="90"/>
      <c r="P165" s="234">
        <f>O165*H165</f>
        <v>0</v>
      </c>
      <c r="Q165" s="234">
        <v>0.017999999999999999</v>
      </c>
      <c r="R165" s="234">
        <f>Q165*H165</f>
        <v>0.017999999999999999</v>
      </c>
      <c r="S165" s="234">
        <v>0</v>
      </c>
      <c r="T165" s="23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6" t="s">
        <v>879</v>
      </c>
      <c r="AT165" s="236" t="s">
        <v>239</v>
      </c>
      <c r="AU165" s="236" t="s">
        <v>84</v>
      </c>
      <c r="AY165" s="16" t="s">
        <v>170</v>
      </c>
      <c r="BE165" s="237">
        <f>IF(N165="základní",J165,0)</f>
        <v>0</v>
      </c>
      <c r="BF165" s="237">
        <f>IF(N165="snížená",J165,0)</f>
        <v>0</v>
      </c>
      <c r="BG165" s="237">
        <f>IF(N165="zákl. přenesená",J165,0)</f>
        <v>0</v>
      </c>
      <c r="BH165" s="237">
        <f>IF(N165="sníž. přenesená",J165,0)</f>
        <v>0</v>
      </c>
      <c r="BI165" s="237">
        <f>IF(N165="nulová",J165,0)</f>
        <v>0</v>
      </c>
      <c r="BJ165" s="16" t="s">
        <v>80</v>
      </c>
      <c r="BK165" s="237">
        <f>ROUND(I165*H165,2)</f>
        <v>0</v>
      </c>
      <c r="BL165" s="16" t="s">
        <v>460</v>
      </c>
      <c r="BM165" s="236" t="s">
        <v>1249</v>
      </c>
    </row>
    <row r="166" s="2" customFormat="1" ht="16.5" customHeight="1">
      <c r="A166" s="37"/>
      <c r="B166" s="38"/>
      <c r="C166" s="225" t="s">
        <v>291</v>
      </c>
      <c r="D166" s="225" t="s">
        <v>172</v>
      </c>
      <c r="E166" s="226" t="s">
        <v>1250</v>
      </c>
      <c r="F166" s="227" t="s">
        <v>1251</v>
      </c>
      <c r="G166" s="228" t="s">
        <v>247</v>
      </c>
      <c r="H166" s="229">
        <v>1</v>
      </c>
      <c r="I166" s="230"/>
      <c r="J166" s="231">
        <f>ROUND(I166*H166,2)</f>
        <v>0</v>
      </c>
      <c r="K166" s="227" t="s">
        <v>1</v>
      </c>
      <c r="L166" s="43"/>
      <c r="M166" s="232" t="s">
        <v>1</v>
      </c>
      <c r="N166" s="233" t="s">
        <v>41</v>
      </c>
      <c r="O166" s="90"/>
      <c r="P166" s="234">
        <f>O166*H166</f>
        <v>0</v>
      </c>
      <c r="Q166" s="234">
        <v>0</v>
      </c>
      <c r="R166" s="234">
        <f>Q166*H166</f>
        <v>0</v>
      </c>
      <c r="S166" s="234">
        <v>0</v>
      </c>
      <c r="T166" s="23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6" t="s">
        <v>460</v>
      </c>
      <c r="AT166" s="236" t="s">
        <v>172</v>
      </c>
      <c r="AU166" s="236" t="s">
        <v>84</v>
      </c>
      <c r="AY166" s="16" t="s">
        <v>170</v>
      </c>
      <c r="BE166" s="237">
        <f>IF(N166="základní",J166,0)</f>
        <v>0</v>
      </c>
      <c r="BF166" s="237">
        <f>IF(N166="snížená",J166,0)</f>
        <v>0</v>
      </c>
      <c r="BG166" s="237">
        <f>IF(N166="zákl. přenesená",J166,0)</f>
        <v>0</v>
      </c>
      <c r="BH166" s="237">
        <f>IF(N166="sníž. přenesená",J166,0)</f>
        <v>0</v>
      </c>
      <c r="BI166" s="237">
        <f>IF(N166="nulová",J166,0)</f>
        <v>0</v>
      </c>
      <c r="BJ166" s="16" t="s">
        <v>80</v>
      </c>
      <c r="BK166" s="237">
        <f>ROUND(I166*H166,2)</f>
        <v>0</v>
      </c>
      <c r="BL166" s="16" t="s">
        <v>460</v>
      </c>
      <c r="BM166" s="236" t="s">
        <v>1252</v>
      </c>
    </row>
    <row r="167" s="2" customFormat="1" ht="16.5" customHeight="1">
      <c r="A167" s="37"/>
      <c r="B167" s="38"/>
      <c r="C167" s="250" t="s">
        <v>296</v>
      </c>
      <c r="D167" s="250" t="s">
        <v>239</v>
      </c>
      <c r="E167" s="251" t="s">
        <v>1253</v>
      </c>
      <c r="F167" s="252" t="s">
        <v>1254</v>
      </c>
      <c r="G167" s="253" t="s">
        <v>247</v>
      </c>
      <c r="H167" s="254">
        <v>1</v>
      </c>
      <c r="I167" s="255"/>
      <c r="J167" s="256">
        <f>ROUND(I167*H167,2)</f>
        <v>0</v>
      </c>
      <c r="K167" s="252" t="s">
        <v>1</v>
      </c>
      <c r="L167" s="257"/>
      <c r="M167" s="258" t="s">
        <v>1</v>
      </c>
      <c r="N167" s="259" t="s">
        <v>41</v>
      </c>
      <c r="O167" s="90"/>
      <c r="P167" s="234">
        <f>O167*H167</f>
        <v>0</v>
      </c>
      <c r="Q167" s="234">
        <v>0.017999999999999999</v>
      </c>
      <c r="R167" s="234">
        <f>Q167*H167</f>
        <v>0.017999999999999999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879</v>
      </c>
      <c r="AT167" s="236" t="s">
        <v>239</v>
      </c>
      <c r="AU167" s="236" t="s">
        <v>84</v>
      </c>
      <c r="AY167" s="16" t="s">
        <v>170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460</v>
      </c>
      <c r="BM167" s="236" t="s">
        <v>1255</v>
      </c>
    </row>
    <row r="168" s="2" customFormat="1" ht="16.5" customHeight="1">
      <c r="A168" s="37"/>
      <c r="B168" s="38"/>
      <c r="C168" s="250" t="s">
        <v>301</v>
      </c>
      <c r="D168" s="250" t="s">
        <v>239</v>
      </c>
      <c r="E168" s="251" t="s">
        <v>1256</v>
      </c>
      <c r="F168" s="252" t="s">
        <v>1257</v>
      </c>
      <c r="G168" s="253" t="s">
        <v>247</v>
      </c>
      <c r="H168" s="254">
        <v>2</v>
      </c>
      <c r="I168" s="255"/>
      <c r="J168" s="256">
        <f>ROUND(I168*H168,2)</f>
        <v>0</v>
      </c>
      <c r="K168" s="252" t="s">
        <v>1</v>
      </c>
      <c r="L168" s="257"/>
      <c r="M168" s="258" t="s">
        <v>1</v>
      </c>
      <c r="N168" s="259" t="s">
        <v>41</v>
      </c>
      <c r="O168" s="90"/>
      <c r="P168" s="234">
        <f>O168*H168</f>
        <v>0</v>
      </c>
      <c r="Q168" s="234">
        <v>0</v>
      </c>
      <c r="R168" s="234">
        <f>Q168*H168</f>
        <v>0</v>
      </c>
      <c r="S168" s="234">
        <v>0</v>
      </c>
      <c r="T168" s="23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6" t="s">
        <v>879</v>
      </c>
      <c r="AT168" s="236" t="s">
        <v>239</v>
      </c>
      <c r="AU168" s="236" t="s">
        <v>84</v>
      </c>
      <c r="AY168" s="16" t="s">
        <v>170</v>
      </c>
      <c r="BE168" s="237">
        <f>IF(N168="základní",J168,0)</f>
        <v>0</v>
      </c>
      <c r="BF168" s="237">
        <f>IF(N168="snížená",J168,0)</f>
        <v>0</v>
      </c>
      <c r="BG168" s="237">
        <f>IF(N168="zákl. přenesená",J168,0)</f>
        <v>0</v>
      </c>
      <c r="BH168" s="237">
        <f>IF(N168="sníž. přenesená",J168,0)</f>
        <v>0</v>
      </c>
      <c r="BI168" s="237">
        <f>IF(N168="nulová",J168,0)</f>
        <v>0</v>
      </c>
      <c r="BJ168" s="16" t="s">
        <v>80</v>
      </c>
      <c r="BK168" s="237">
        <f>ROUND(I168*H168,2)</f>
        <v>0</v>
      </c>
      <c r="BL168" s="16" t="s">
        <v>460</v>
      </c>
      <c r="BM168" s="236" t="s">
        <v>1258</v>
      </c>
    </row>
    <row r="169" s="2" customFormat="1" ht="21.75" customHeight="1">
      <c r="A169" s="37"/>
      <c r="B169" s="38"/>
      <c r="C169" s="225" t="s">
        <v>305</v>
      </c>
      <c r="D169" s="225" t="s">
        <v>172</v>
      </c>
      <c r="E169" s="226" t="s">
        <v>977</v>
      </c>
      <c r="F169" s="227" t="s">
        <v>978</v>
      </c>
      <c r="G169" s="228" t="s">
        <v>279</v>
      </c>
      <c r="H169" s="229">
        <v>9</v>
      </c>
      <c r="I169" s="230"/>
      <c r="J169" s="231">
        <f>ROUND(I169*H169,2)</f>
        <v>0</v>
      </c>
      <c r="K169" s="227" t="s">
        <v>1</v>
      </c>
      <c r="L169" s="43"/>
      <c r="M169" s="232" t="s">
        <v>1</v>
      </c>
      <c r="N169" s="233" t="s">
        <v>41</v>
      </c>
      <c r="O169" s="90"/>
      <c r="P169" s="234">
        <f>O169*H169</f>
        <v>0</v>
      </c>
      <c r="Q169" s="234">
        <v>0</v>
      </c>
      <c r="R169" s="234">
        <f>Q169*H169</f>
        <v>0</v>
      </c>
      <c r="S169" s="234">
        <v>0</v>
      </c>
      <c r="T169" s="23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6" t="s">
        <v>460</v>
      </c>
      <c r="AT169" s="236" t="s">
        <v>172</v>
      </c>
      <c r="AU169" s="236" t="s">
        <v>84</v>
      </c>
      <c r="AY169" s="16" t="s">
        <v>170</v>
      </c>
      <c r="BE169" s="237">
        <f>IF(N169="základní",J169,0)</f>
        <v>0</v>
      </c>
      <c r="BF169" s="237">
        <f>IF(N169="snížená",J169,0)</f>
        <v>0</v>
      </c>
      <c r="BG169" s="237">
        <f>IF(N169="zákl. přenesená",J169,0)</f>
        <v>0</v>
      </c>
      <c r="BH169" s="237">
        <f>IF(N169="sníž. přenesená",J169,0)</f>
        <v>0</v>
      </c>
      <c r="BI169" s="237">
        <f>IF(N169="nulová",J169,0)</f>
        <v>0</v>
      </c>
      <c r="BJ169" s="16" t="s">
        <v>80</v>
      </c>
      <c r="BK169" s="237">
        <f>ROUND(I169*H169,2)</f>
        <v>0</v>
      </c>
      <c r="BL169" s="16" t="s">
        <v>460</v>
      </c>
      <c r="BM169" s="236" t="s">
        <v>979</v>
      </c>
    </row>
    <row r="170" s="2" customFormat="1" ht="21.75" customHeight="1">
      <c r="A170" s="37"/>
      <c r="B170" s="38"/>
      <c r="C170" s="225" t="s">
        <v>309</v>
      </c>
      <c r="D170" s="225" t="s">
        <v>172</v>
      </c>
      <c r="E170" s="226" t="s">
        <v>980</v>
      </c>
      <c r="F170" s="227" t="s">
        <v>981</v>
      </c>
      <c r="G170" s="228" t="s">
        <v>247</v>
      </c>
      <c r="H170" s="229">
        <v>1</v>
      </c>
      <c r="I170" s="230"/>
      <c r="J170" s="231">
        <f>ROUND(I170*H170,2)</f>
        <v>0</v>
      </c>
      <c r="K170" s="227" t="s">
        <v>1</v>
      </c>
      <c r="L170" s="43"/>
      <c r="M170" s="232" t="s">
        <v>1</v>
      </c>
      <c r="N170" s="233" t="s">
        <v>41</v>
      </c>
      <c r="O170" s="90"/>
      <c r="P170" s="234">
        <f>O170*H170</f>
        <v>0</v>
      </c>
      <c r="Q170" s="234">
        <v>0</v>
      </c>
      <c r="R170" s="234">
        <f>Q170*H170</f>
        <v>0</v>
      </c>
      <c r="S170" s="234">
        <v>0</v>
      </c>
      <c r="T170" s="23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36" t="s">
        <v>460</v>
      </c>
      <c r="AT170" s="236" t="s">
        <v>172</v>
      </c>
      <c r="AU170" s="236" t="s">
        <v>84</v>
      </c>
      <c r="AY170" s="16" t="s">
        <v>170</v>
      </c>
      <c r="BE170" s="237">
        <f>IF(N170="základní",J170,0)</f>
        <v>0</v>
      </c>
      <c r="BF170" s="237">
        <f>IF(N170="snížená",J170,0)</f>
        <v>0</v>
      </c>
      <c r="BG170" s="237">
        <f>IF(N170="zákl. přenesená",J170,0)</f>
        <v>0</v>
      </c>
      <c r="BH170" s="237">
        <f>IF(N170="sníž. přenesená",J170,0)</f>
        <v>0</v>
      </c>
      <c r="BI170" s="237">
        <f>IF(N170="nulová",J170,0)</f>
        <v>0</v>
      </c>
      <c r="BJ170" s="16" t="s">
        <v>80</v>
      </c>
      <c r="BK170" s="237">
        <f>ROUND(I170*H170,2)</f>
        <v>0</v>
      </c>
      <c r="BL170" s="16" t="s">
        <v>460</v>
      </c>
      <c r="BM170" s="236" t="s">
        <v>982</v>
      </c>
    </row>
    <row r="171" s="2" customFormat="1" ht="37.8" customHeight="1">
      <c r="A171" s="37"/>
      <c r="B171" s="38"/>
      <c r="C171" s="225" t="s">
        <v>314</v>
      </c>
      <c r="D171" s="225" t="s">
        <v>172</v>
      </c>
      <c r="E171" s="226" t="s">
        <v>983</v>
      </c>
      <c r="F171" s="227" t="s">
        <v>984</v>
      </c>
      <c r="G171" s="228" t="s">
        <v>279</v>
      </c>
      <c r="H171" s="229">
        <v>173</v>
      </c>
      <c r="I171" s="230"/>
      <c r="J171" s="231">
        <f>ROUND(I171*H171,2)</f>
        <v>0</v>
      </c>
      <c r="K171" s="227" t="s">
        <v>176</v>
      </c>
      <c r="L171" s="43"/>
      <c r="M171" s="232" t="s">
        <v>1</v>
      </c>
      <c r="N171" s="233" t="s">
        <v>41</v>
      </c>
      <c r="O171" s="90"/>
      <c r="P171" s="234">
        <f>O171*H171</f>
        <v>0</v>
      </c>
      <c r="Q171" s="234">
        <v>0</v>
      </c>
      <c r="R171" s="234">
        <f>Q171*H171</f>
        <v>0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460</v>
      </c>
      <c r="AT171" s="236" t="s">
        <v>172</v>
      </c>
      <c r="AU171" s="236" t="s">
        <v>84</v>
      </c>
      <c r="AY171" s="16" t="s">
        <v>170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460</v>
      </c>
      <c r="BM171" s="236" t="s">
        <v>985</v>
      </c>
    </row>
    <row r="172" s="2" customFormat="1" ht="16.5" customHeight="1">
      <c r="A172" s="37"/>
      <c r="B172" s="38"/>
      <c r="C172" s="250" t="s">
        <v>318</v>
      </c>
      <c r="D172" s="250" t="s">
        <v>239</v>
      </c>
      <c r="E172" s="251" t="s">
        <v>986</v>
      </c>
      <c r="F172" s="252" t="s">
        <v>987</v>
      </c>
      <c r="G172" s="253" t="s">
        <v>988</v>
      </c>
      <c r="H172" s="254">
        <v>173</v>
      </c>
      <c r="I172" s="255"/>
      <c r="J172" s="256">
        <f>ROUND(I172*H172,2)</f>
        <v>0</v>
      </c>
      <c r="K172" s="252" t="s">
        <v>176</v>
      </c>
      <c r="L172" s="257"/>
      <c r="M172" s="258" t="s">
        <v>1</v>
      </c>
      <c r="N172" s="259" t="s">
        <v>41</v>
      </c>
      <c r="O172" s="90"/>
      <c r="P172" s="234">
        <f>O172*H172</f>
        <v>0</v>
      </c>
      <c r="Q172" s="234">
        <v>0.001</v>
      </c>
      <c r="R172" s="234">
        <f>Q172*H172</f>
        <v>0.17300000000000002</v>
      </c>
      <c r="S172" s="234">
        <v>0</v>
      </c>
      <c r="T172" s="23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6" t="s">
        <v>879</v>
      </c>
      <c r="AT172" s="236" t="s">
        <v>239</v>
      </c>
      <c r="AU172" s="236" t="s">
        <v>84</v>
      </c>
      <c r="AY172" s="16" t="s">
        <v>170</v>
      </c>
      <c r="BE172" s="237">
        <f>IF(N172="základní",J172,0)</f>
        <v>0</v>
      </c>
      <c r="BF172" s="237">
        <f>IF(N172="snížená",J172,0)</f>
        <v>0</v>
      </c>
      <c r="BG172" s="237">
        <f>IF(N172="zákl. přenesená",J172,0)</f>
        <v>0</v>
      </c>
      <c r="BH172" s="237">
        <f>IF(N172="sníž. přenesená",J172,0)</f>
        <v>0</v>
      </c>
      <c r="BI172" s="237">
        <f>IF(N172="nulová",J172,0)</f>
        <v>0</v>
      </c>
      <c r="BJ172" s="16" t="s">
        <v>80</v>
      </c>
      <c r="BK172" s="237">
        <f>ROUND(I172*H172,2)</f>
        <v>0</v>
      </c>
      <c r="BL172" s="16" t="s">
        <v>460</v>
      </c>
      <c r="BM172" s="236" t="s">
        <v>989</v>
      </c>
    </row>
    <row r="173" s="2" customFormat="1" ht="24.15" customHeight="1">
      <c r="A173" s="37"/>
      <c r="B173" s="38"/>
      <c r="C173" s="250" t="s">
        <v>322</v>
      </c>
      <c r="D173" s="250" t="s">
        <v>239</v>
      </c>
      <c r="E173" s="251" t="s">
        <v>990</v>
      </c>
      <c r="F173" s="252" t="s">
        <v>991</v>
      </c>
      <c r="G173" s="253" t="s">
        <v>247</v>
      </c>
      <c r="H173" s="254">
        <v>12</v>
      </c>
      <c r="I173" s="255"/>
      <c r="J173" s="256">
        <f>ROUND(I173*H173,2)</f>
        <v>0</v>
      </c>
      <c r="K173" s="252" t="s">
        <v>176</v>
      </c>
      <c r="L173" s="257"/>
      <c r="M173" s="258" t="s">
        <v>1</v>
      </c>
      <c r="N173" s="259" t="s">
        <v>41</v>
      </c>
      <c r="O173" s="90"/>
      <c r="P173" s="234">
        <f>O173*H173</f>
        <v>0</v>
      </c>
      <c r="Q173" s="234">
        <v>0.00025999999999999998</v>
      </c>
      <c r="R173" s="234">
        <f>Q173*H173</f>
        <v>0.0031199999999999995</v>
      </c>
      <c r="S173" s="234">
        <v>0</v>
      </c>
      <c r="T173" s="23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6" t="s">
        <v>879</v>
      </c>
      <c r="AT173" s="236" t="s">
        <v>239</v>
      </c>
      <c r="AU173" s="236" t="s">
        <v>84</v>
      </c>
      <c r="AY173" s="16" t="s">
        <v>170</v>
      </c>
      <c r="BE173" s="237">
        <f>IF(N173="základní",J173,0)</f>
        <v>0</v>
      </c>
      <c r="BF173" s="237">
        <f>IF(N173="snížená",J173,0)</f>
        <v>0</v>
      </c>
      <c r="BG173" s="237">
        <f>IF(N173="zákl. přenesená",J173,0)</f>
        <v>0</v>
      </c>
      <c r="BH173" s="237">
        <f>IF(N173="sníž. přenesená",J173,0)</f>
        <v>0</v>
      </c>
      <c r="BI173" s="237">
        <f>IF(N173="nulová",J173,0)</f>
        <v>0</v>
      </c>
      <c r="BJ173" s="16" t="s">
        <v>80</v>
      </c>
      <c r="BK173" s="237">
        <f>ROUND(I173*H173,2)</f>
        <v>0</v>
      </c>
      <c r="BL173" s="16" t="s">
        <v>460</v>
      </c>
      <c r="BM173" s="236" t="s">
        <v>992</v>
      </c>
    </row>
    <row r="174" s="2" customFormat="1" ht="37.8" customHeight="1">
      <c r="A174" s="37"/>
      <c r="B174" s="38"/>
      <c r="C174" s="225" t="s">
        <v>326</v>
      </c>
      <c r="D174" s="225" t="s">
        <v>172</v>
      </c>
      <c r="E174" s="226" t="s">
        <v>1015</v>
      </c>
      <c r="F174" s="227" t="s">
        <v>1016</v>
      </c>
      <c r="G174" s="228" t="s">
        <v>279</v>
      </c>
      <c r="H174" s="229">
        <v>119</v>
      </c>
      <c r="I174" s="230"/>
      <c r="J174" s="231">
        <f>ROUND(I174*H174,2)</f>
        <v>0</v>
      </c>
      <c r="K174" s="227" t="s">
        <v>176</v>
      </c>
      <c r="L174" s="43"/>
      <c r="M174" s="232" t="s">
        <v>1</v>
      </c>
      <c r="N174" s="233" t="s">
        <v>41</v>
      </c>
      <c r="O174" s="90"/>
      <c r="P174" s="234">
        <f>O174*H174</f>
        <v>0</v>
      </c>
      <c r="Q174" s="234">
        <v>0</v>
      </c>
      <c r="R174" s="234">
        <f>Q174*H174</f>
        <v>0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460</v>
      </c>
      <c r="AT174" s="236" t="s">
        <v>172</v>
      </c>
      <c r="AU174" s="236" t="s">
        <v>84</v>
      </c>
      <c r="AY174" s="16" t="s">
        <v>170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460</v>
      </c>
      <c r="BM174" s="236" t="s">
        <v>1017</v>
      </c>
    </row>
    <row r="175" s="2" customFormat="1" ht="24.15" customHeight="1">
      <c r="A175" s="37"/>
      <c r="B175" s="38"/>
      <c r="C175" s="250" t="s">
        <v>330</v>
      </c>
      <c r="D175" s="250" t="s">
        <v>239</v>
      </c>
      <c r="E175" s="251" t="s">
        <v>1018</v>
      </c>
      <c r="F175" s="252" t="s">
        <v>1019</v>
      </c>
      <c r="G175" s="253" t="s">
        <v>279</v>
      </c>
      <c r="H175" s="254">
        <v>136.84999999999999</v>
      </c>
      <c r="I175" s="255"/>
      <c r="J175" s="256">
        <f>ROUND(I175*H175,2)</f>
        <v>0</v>
      </c>
      <c r="K175" s="252" t="s">
        <v>176</v>
      </c>
      <c r="L175" s="257"/>
      <c r="M175" s="258" t="s">
        <v>1</v>
      </c>
      <c r="N175" s="259" t="s">
        <v>41</v>
      </c>
      <c r="O175" s="90"/>
      <c r="P175" s="234">
        <f>O175*H175</f>
        <v>0</v>
      </c>
      <c r="Q175" s="234">
        <v>0.00064000000000000005</v>
      </c>
      <c r="R175" s="234">
        <f>Q175*H175</f>
        <v>0.087584000000000009</v>
      </c>
      <c r="S175" s="234">
        <v>0</v>
      </c>
      <c r="T175" s="23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6" t="s">
        <v>886</v>
      </c>
      <c r="AT175" s="236" t="s">
        <v>239</v>
      </c>
      <c r="AU175" s="236" t="s">
        <v>84</v>
      </c>
      <c r="AY175" s="16" t="s">
        <v>170</v>
      </c>
      <c r="BE175" s="237">
        <f>IF(N175="základní",J175,0)</f>
        <v>0</v>
      </c>
      <c r="BF175" s="237">
        <f>IF(N175="snížená",J175,0)</f>
        <v>0</v>
      </c>
      <c r="BG175" s="237">
        <f>IF(N175="zákl. přenesená",J175,0)</f>
        <v>0</v>
      </c>
      <c r="BH175" s="237">
        <f>IF(N175="sníž. přenesená",J175,0)</f>
        <v>0</v>
      </c>
      <c r="BI175" s="237">
        <f>IF(N175="nulová",J175,0)</f>
        <v>0</v>
      </c>
      <c r="BJ175" s="16" t="s">
        <v>80</v>
      </c>
      <c r="BK175" s="237">
        <f>ROUND(I175*H175,2)</f>
        <v>0</v>
      </c>
      <c r="BL175" s="16" t="s">
        <v>886</v>
      </c>
      <c r="BM175" s="236" t="s">
        <v>1020</v>
      </c>
    </row>
    <row r="176" s="2" customFormat="1">
      <c r="A176" s="37"/>
      <c r="B176" s="38"/>
      <c r="C176" s="39"/>
      <c r="D176" s="240" t="s">
        <v>249</v>
      </c>
      <c r="E176" s="39"/>
      <c r="F176" s="260" t="s">
        <v>1021</v>
      </c>
      <c r="G176" s="39"/>
      <c r="H176" s="39"/>
      <c r="I176" s="261"/>
      <c r="J176" s="39"/>
      <c r="K176" s="39"/>
      <c r="L176" s="43"/>
      <c r="M176" s="262"/>
      <c r="N176" s="263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249</v>
      </c>
      <c r="AU176" s="16" t="s">
        <v>84</v>
      </c>
    </row>
    <row r="177" s="13" customFormat="1">
      <c r="A177" s="13"/>
      <c r="B177" s="238"/>
      <c r="C177" s="239"/>
      <c r="D177" s="240" t="s">
        <v>178</v>
      </c>
      <c r="E177" s="239"/>
      <c r="F177" s="242" t="s">
        <v>1259</v>
      </c>
      <c r="G177" s="239"/>
      <c r="H177" s="243">
        <v>136.84999999999999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178</v>
      </c>
      <c r="AU177" s="249" t="s">
        <v>84</v>
      </c>
      <c r="AV177" s="13" t="s">
        <v>84</v>
      </c>
      <c r="AW177" s="13" t="s">
        <v>4</v>
      </c>
      <c r="AX177" s="13" t="s">
        <v>80</v>
      </c>
      <c r="AY177" s="249" t="s">
        <v>170</v>
      </c>
    </row>
    <row r="178" s="2" customFormat="1" ht="21.75" customHeight="1">
      <c r="A178" s="37"/>
      <c r="B178" s="38"/>
      <c r="C178" s="225" t="s">
        <v>334</v>
      </c>
      <c r="D178" s="225" t="s">
        <v>172</v>
      </c>
      <c r="E178" s="226" t="s">
        <v>1023</v>
      </c>
      <c r="F178" s="227" t="s">
        <v>1024</v>
      </c>
      <c r="G178" s="228" t="s">
        <v>279</v>
      </c>
      <c r="H178" s="229">
        <v>100</v>
      </c>
      <c r="I178" s="230"/>
      <c r="J178" s="231">
        <f>ROUND(I178*H178,2)</f>
        <v>0</v>
      </c>
      <c r="K178" s="227" t="s">
        <v>1</v>
      </c>
      <c r="L178" s="43"/>
      <c r="M178" s="232" t="s">
        <v>1</v>
      </c>
      <c r="N178" s="233" t="s">
        <v>41</v>
      </c>
      <c r="O178" s="90"/>
      <c r="P178" s="234">
        <f>O178*H178</f>
        <v>0</v>
      </c>
      <c r="Q178" s="234">
        <v>0</v>
      </c>
      <c r="R178" s="234">
        <f>Q178*H178</f>
        <v>0</v>
      </c>
      <c r="S178" s="234">
        <v>0</v>
      </c>
      <c r="T178" s="23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6" t="s">
        <v>460</v>
      </c>
      <c r="AT178" s="236" t="s">
        <v>172</v>
      </c>
      <c r="AU178" s="236" t="s">
        <v>84</v>
      </c>
      <c r="AY178" s="16" t="s">
        <v>170</v>
      </c>
      <c r="BE178" s="237">
        <f>IF(N178="základní",J178,0)</f>
        <v>0</v>
      </c>
      <c r="BF178" s="237">
        <f>IF(N178="snížená",J178,0)</f>
        <v>0</v>
      </c>
      <c r="BG178" s="237">
        <f>IF(N178="zákl. přenesená",J178,0)</f>
        <v>0</v>
      </c>
      <c r="BH178" s="237">
        <f>IF(N178="sníž. přenesená",J178,0)</f>
        <v>0</v>
      </c>
      <c r="BI178" s="237">
        <f>IF(N178="nulová",J178,0)</f>
        <v>0</v>
      </c>
      <c r="BJ178" s="16" t="s">
        <v>80</v>
      </c>
      <c r="BK178" s="237">
        <f>ROUND(I178*H178,2)</f>
        <v>0</v>
      </c>
      <c r="BL178" s="16" t="s">
        <v>460</v>
      </c>
      <c r="BM178" s="236" t="s">
        <v>1025</v>
      </c>
    </row>
    <row r="179" s="2" customFormat="1" ht="37.8" customHeight="1">
      <c r="A179" s="37"/>
      <c r="B179" s="38"/>
      <c r="C179" s="225" t="s">
        <v>338</v>
      </c>
      <c r="D179" s="225" t="s">
        <v>172</v>
      </c>
      <c r="E179" s="226" t="s">
        <v>1260</v>
      </c>
      <c r="F179" s="227" t="s">
        <v>1261</v>
      </c>
      <c r="G179" s="228" t="s">
        <v>279</v>
      </c>
      <c r="H179" s="229">
        <v>5</v>
      </c>
      <c r="I179" s="230"/>
      <c r="J179" s="231">
        <f>ROUND(I179*H179,2)</f>
        <v>0</v>
      </c>
      <c r="K179" s="227" t="s">
        <v>176</v>
      </c>
      <c r="L179" s="43"/>
      <c r="M179" s="232" t="s">
        <v>1</v>
      </c>
      <c r="N179" s="233" t="s">
        <v>41</v>
      </c>
      <c r="O179" s="90"/>
      <c r="P179" s="234">
        <f>O179*H179</f>
        <v>0</v>
      </c>
      <c r="Q179" s="234">
        <v>0</v>
      </c>
      <c r="R179" s="234">
        <f>Q179*H179</f>
        <v>0</v>
      </c>
      <c r="S179" s="234">
        <v>0</v>
      </c>
      <c r="T179" s="23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6" t="s">
        <v>460</v>
      </c>
      <c r="AT179" s="236" t="s">
        <v>172</v>
      </c>
      <c r="AU179" s="236" t="s">
        <v>84</v>
      </c>
      <c r="AY179" s="16" t="s">
        <v>170</v>
      </c>
      <c r="BE179" s="237">
        <f>IF(N179="základní",J179,0)</f>
        <v>0</v>
      </c>
      <c r="BF179" s="237">
        <f>IF(N179="snížená",J179,0)</f>
        <v>0</v>
      </c>
      <c r="BG179" s="237">
        <f>IF(N179="zákl. přenesená",J179,0)</f>
        <v>0</v>
      </c>
      <c r="BH179" s="237">
        <f>IF(N179="sníž. přenesená",J179,0)</f>
        <v>0</v>
      </c>
      <c r="BI179" s="237">
        <f>IF(N179="nulová",J179,0)</f>
        <v>0</v>
      </c>
      <c r="BJ179" s="16" t="s">
        <v>80</v>
      </c>
      <c r="BK179" s="237">
        <f>ROUND(I179*H179,2)</f>
        <v>0</v>
      </c>
      <c r="BL179" s="16" t="s">
        <v>460</v>
      </c>
      <c r="BM179" s="236" t="s">
        <v>1262</v>
      </c>
    </row>
    <row r="180" s="2" customFormat="1" ht="24.15" customHeight="1">
      <c r="A180" s="37"/>
      <c r="B180" s="38"/>
      <c r="C180" s="250" t="s">
        <v>342</v>
      </c>
      <c r="D180" s="250" t="s">
        <v>239</v>
      </c>
      <c r="E180" s="251" t="s">
        <v>1263</v>
      </c>
      <c r="F180" s="252" t="s">
        <v>1264</v>
      </c>
      <c r="G180" s="253" t="s">
        <v>279</v>
      </c>
      <c r="H180" s="254">
        <v>5.75</v>
      </c>
      <c r="I180" s="255"/>
      <c r="J180" s="256">
        <f>ROUND(I180*H180,2)</f>
        <v>0</v>
      </c>
      <c r="K180" s="252" t="s">
        <v>176</v>
      </c>
      <c r="L180" s="257"/>
      <c r="M180" s="258" t="s">
        <v>1</v>
      </c>
      <c r="N180" s="259" t="s">
        <v>41</v>
      </c>
      <c r="O180" s="90"/>
      <c r="P180" s="234">
        <f>O180*H180</f>
        <v>0</v>
      </c>
      <c r="Q180" s="234">
        <v>0.00060999999999999997</v>
      </c>
      <c r="R180" s="234">
        <f>Q180*H180</f>
        <v>0.0035074999999999998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886</v>
      </c>
      <c r="AT180" s="236" t="s">
        <v>239</v>
      </c>
      <c r="AU180" s="236" t="s">
        <v>84</v>
      </c>
      <c r="AY180" s="16" t="s">
        <v>170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886</v>
      </c>
      <c r="BM180" s="236" t="s">
        <v>1265</v>
      </c>
    </row>
    <row r="181" s="13" customFormat="1">
      <c r="A181" s="13"/>
      <c r="B181" s="238"/>
      <c r="C181" s="239"/>
      <c r="D181" s="240" t="s">
        <v>178</v>
      </c>
      <c r="E181" s="239"/>
      <c r="F181" s="242" t="s">
        <v>1266</v>
      </c>
      <c r="G181" s="239"/>
      <c r="H181" s="243">
        <v>5.75</v>
      </c>
      <c r="I181" s="244"/>
      <c r="J181" s="239"/>
      <c r="K181" s="239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178</v>
      </c>
      <c r="AU181" s="249" t="s">
        <v>84</v>
      </c>
      <c r="AV181" s="13" t="s">
        <v>84</v>
      </c>
      <c r="AW181" s="13" t="s">
        <v>4</v>
      </c>
      <c r="AX181" s="13" t="s">
        <v>80</v>
      </c>
      <c r="AY181" s="249" t="s">
        <v>170</v>
      </c>
    </row>
    <row r="182" s="2" customFormat="1" ht="16.5" customHeight="1">
      <c r="A182" s="37"/>
      <c r="B182" s="38"/>
      <c r="C182" s="225" t="s">
        <v>347</v>
      </c>
      <c r="D182" s="225" t="s">
        <v>172</v>
      </c>
      <c r="E182" s="226" t="s">
        <v>1026</v>
      </c>
      <c r="F182" s="227" t="s">
        <v>1027</v>
      </c>
      <c r="G182" s="228" t="s">
        <v>542</v>
      </c>
      <c r="H182" s="229">
        <v>1</v>
      </c>
      <c r="I182" s="230"/>
      <c r="J182" s="231">
        <f>ROUND(I182*H182,2)</f>
        <v>0</v>
      </c>
      <c r="K182" s="227" t="s">
        <v>1</v>
      </c>
      <c r="L182" s="43"/>
      <c r="M182" s="232" t="s">
        <v>1</v>
      </c>
      <c r="N182" s="233" t="s">
        <v>41</v>
      </c>
      <c r="O182" s="90"/>
      <c r="P182" s="234">
        <f>O182*H182</f>
        <v>0</v>
      </c>
      <c r="Q182" s="234">
        <v>0</v>
      </c>
      <c r="R182" s="234">
        <f>Q182*H182</f>
        <v>0</v>
      </c>
      <c r="S182" s="234">
        <v>0</v>
      </c>
      <c r="T182" s="23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6" t="s">
        <v>460</v>
      </c>
      <c r="AT182" s="236" t="s">
        <v>172</v>
      </c>
      <c r="AU182" s="236" t="s">
        <v>84</v>
      </c>
      <c r="AY182" s="16" t="s">
        <v>170</v>
      </c>
      <c r="BE182" s="237">
        <f>IF(N182="základní",J182,0)</f>
        <v>0</v>
      </c>
      <c r="BF182" s="237">
        <f>IF(N182="snížená",J182,0)</f>
        <v>0</v>
      </c>
      <c r="BG182" s="237">
        <f>IF(N182="zákl. přenesená",J182,0)</f>
        <v>0</v>
      </c>
      <c r="BH182" s="237">
        <f>IF(N182="sníž. přenesená",J182,0)</f>
        <v>0</v>
      </c>
      <c r="BI182" s="237">
        <f>IF(N182="nulová",J182,0)</f>
        <v>0</v>
      </c>
      <c r="BJ182" s="16" t="s">
        <v>80</v>
      </c>
      <c r="BK182" s="237">
        <f>ROUND(I182*H182,2)</f>
        <v>0</v>
      </c>
      <c r="BL182" s="16" t="s">
        <v>460</v>
      </c>
      <c r="BM182" s="236" t="s">
        <v>1028</v>
      </c>
    </row>
    <row r="183" s="2" customFormat="1" ht="16.5" customHeight="1">
      <c r="A183" s="37"/>
      <c r="B183" s="38"/>
      <c r="C183" s="250" t="s">
        <v>351</v>
      </c>
      <c r="D183" s="250" t="s">
        <v>239</v>
      </c>
      <c r="E183" s="251" t="s">
        <v>1029</v>
      </c>
      <c r="F183" s="252" t="s">
        <v>1030</v>
      </c>
      <c r="G183" s="253" t="s">
        <v>542</v>
      </c>
      <c r="H183" s="254">
        <v>1</v>
      </c>
      <c r="I183" s="255"/>
      <c r="J183" s="256">
        <f>ROUND(I183*H183,2)</f>
        <v>0</v>
      </c>
      <c r="K183" s="252" t="s">
        <v>1</v>
      </c>
      <c r="L183" s="257"/>
      <c r="M183" s="258" t="s">
        <v>1</v>
      </c>
      <c r="N183" s="259" t="s">
        <v>41</v>
      </c>
      <c r="O183" s="90"/>
      <c r="P183" s="234">
        <f>O183*H183</f>
        <v>0</v>
      </c>
      <c r="Q183" s="234">
        <v>0</v>
      </c>
      <c r="R183" s="234">
        <f>Q183*H183</f>
        <v>0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886</v>
      </c>
      <c r="AT183" s="236" t="s">
        <v>239</v>
      </c>
      <c r="AU183" s="236" t="s">
        <v>84</v>
      </c>
      <c r="AY183" s="16" t="s">
        <v>170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886</v>
      </c>
      <c r="BM183" s="236" t="s">
        <v>1031</v>
      </c>
    </row>
    <row r="184" s="2" customFormat="1" ht="16.5" customHeight="1">
      <c r="A184" s="37"/>
      <c r="B184" s="38"/>
      <c r="C184" s="225" t="s">
        <v>355</v>
      </c>
      <c r="D184" s="225" t="s">
        <v>172</v>
      </c>
      <c r="E184" s="226" t="s">
        <v>1032</v>
      </c>
      <c r="F184" s="227" t="s">
        <v>1033</v>
      </c>
      <c r="G184" s="228" t="s">
        <v>1034</v>
      </c>
      <c r="H184" s="229">
        <v>1</v>
      </c>
      <c r="I184" s="230"/>
      <c r="J184" s="231">
        <f>ROUND(I184*H184,2)</f>
        <v>0</v>
      </c>
      <c r="K184" s="227" t="s">
        <v>1</v>
      </c>
      <c r="L184" s="43"/>
      <c r="M184" s="232" t="s">
        <v>1</v>
      </c>
      <c r="N184" s="233" t="s">
        <v>41</v>
      </c>
      <c r="O184" s="90"/>
      <c r="P184" s="234">
        <f>O184*H184</f>
        <v>0</v>
      </c>
      <c r="Q184" s="234">
        <v>0</v>
      </c>
      <c r="R184" s="234">
        <f>Q184*H184</f>
        <v>0</v>
      </c>
      <c r="S184" s="234">
        <v>0</v>
      </c>
      <c r="T184" s="23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6" t="s">
        <v>460</v>
      </c>
      <c r="AT184" s="236" t="s">
        <v>172</v>
      </c>
      <c r="AU184" s="236" t="s">
        <v>84</v>
      </c>
      <c r="AY184" s="16" t="s">
        <v>170</v>
      </c>
      <c r="BE184" s="237">
        <f>IF(N184="základní",J184,0)</f>
        <v>0</v>
      </c>
      <c r="BF184" s="237">
        <f>IF(N184="snížená",J184,0)</f>
        <v>0</v>
      </c>
      <c r="BG184" s="237">
        <f>IF(N184="zákl. přenesená",J184,0)</f>
        <v>0</v>
      </c>
      <c r="BH184" s="237">
        <f>IF(N184="sníž. přenesená",J184,0)</f>
        <v>0</v>
      </c>
      <c r="BI184" s="237">
        <f>IF(N184="nulová",J184,0)</f>
        <v>0</v>
      </c>
      <c r="BJ184" s="16" t="s">
        <v>80</v>
      </c>
      <c r="BK184" s="237">
        <f>ROUND(I184*H184,2)</f>
        <v>0</v>
      </c>
      <c r="BL184" s="16" t="s">
        <v>460</v>
      </c>
      <c r="BM184" s="236" t="s">
        <v>1035</v>
      </c>
    </row>
    <row r="185" s="2" customFormat="1" ht="16.5" customHeight="1">
      <c r="A185" s="37"/>
      <c r="B185" s="38"/>
      <c r="C185" s="225" t="s">
        <v>359</v>
      </c>
      <c r="D185" s="225" t="s">
        <v>172</v>
      </c>
      <c r="E185" s="226" t="s">
        <v>1036</v>
      </c>
      <c r="F185" s="227" t="s">
        <v>1037</v>
      </c>
      <c r="G185" s="228" t="s">
        <v>542</v>
      </c>
      <c r="H185" s="229">
        <v>1</v>
      </c>
      <c r="I185" s="230"/>
      <c r="J185" s="231">
        <f>ROUND(I185*H185,2)</f>
        <v>0</v>
      </c>
      <c r="K185" s="227" t="s">
        <v>1</v>
      </c>
      <c r="L185" s="43"/>
      <c r="M185" s="232" t="s">
        <v>1</v>
      </c>
      <c r="N185" s="233" t="s">
        <v>41</v>
      </c>
      <c r="O185" s="90"/>
      <c r="P185" s="234">
        <f>O185*H185</f>
        <v>0</v>
      </c>
      <c r="Q185" s="234">
        <v>0</v>
      </c>
      <c r="R185" s="234">
        <f>Q185*H185</f>
        <v>0</v>
      </c>
      <c r="S185" s="234">
        <v>0</v>
      </c>
      <c r="T185" s="23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6" t="s">
        <v>460</v>
      </c>
      <c r="AT185" s="236" t="s">
        <v>172</v>
      </c>
      <c r="AU185" s="236" t="s">
        <v>84</v>
      </c>
      <c r="AY185" s="16" t="s">
        <v>170</v>
      </c>
      <c r="BE185" s="237">
        <f>IF(N185="základní",J185,0)</f>
        <v>0</v>
      </c>
      <c r="BF185" s="237">
        <f>IF(N185="snížená",J185,0)</f>
        <v>0</v>
      </c>
      <c r="BG185" s="237">
        <f>IF(N185="zákl. přenesená",J185,0)</f>
        <v>0</v>
      </c>
      <c r="BH185" s="237">
        <f>IF(N185="sníž. přenesená",J185,0)</f>
        <v>0</v>
      </c>
      <c r="BI185" s="237">
        <f>IF(N185="nulová",J185,0)</f>
        <v>0</v>
      </c>
      <c r="BJ185" s="16" t="s">
        <v>80</v>
      </c>
      <c r="BK185" s="237">
        <f>ROUND(I185*H185,2)</f>
        <v>0</v>
      </c>
      <c r="BL185" s="16" t="s">
        <v>460</v>
      </c>
      <c r="BM185" s="236" t="s">
        <v>1038</v>
      </c>
    </row>
    <row r="186" s="2" customFormat="1" ht="24.15" customHeight="1">
      <c r="A186" s="37"/>
      <c r="B186" s="38"/>
      <c r="C186" s="225" t="s">
        <v>363</v>
      </c>
      <c r="D186" s="225" t="s">
        <v>172</v>
      </c>
      <c r="E186" s="226" t="s">
        <v>1042</v>
      </c>
      <c r="F186" s="227" t="s">
        <v>1043</v>
      </c>
      <c r="G186" s="228" t="s">
        <v>247</v>
      </c>
      <c r="H186" s="229">
        <v>8</v>
      </c>
      <c r="I186" s="230"/>
      <c r="J186" s="231">
        <f>ROUND(I186*H186,2)</f>
        <v>0</v>
      </c>
      <c r="K186" s="227" t="s">
        <v>176</v>
      </c>
      <c r="L186" s="43"/>
      <c r="M186" s="232" t="s">
        <v>1</v>
      </c>
      <c r="N186" s="233" t="s">
        <v>41</v>
      </c>
      <c r="O186" s="90"/>
      <c r="P186" s="234">
        <f>O186*H186</f>
        <v>0</v>
      </c>
      <c r="Q186" s="234">
        <v>0</v>
      </c>
      <c r="R186" s="234">
        <f>Q186*H186</f>
        <v>0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460</v>
      </c>
      <c r="AT186" s="236" t="s">
        <v>172</v>
      </c>
      <c r="AU186" s="236" t="s">
        <v>84</v>
      </c>
      <c r="AY186" s="16" t="s">
        <v>170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460</v>
      </c>
      <c r="BM186" s="236" t="s">
        <v>1044</v>
      </c>
    </row>
    <row r="187" s="2" customFormat="1" ht="16.5" customHeight="1">
      <c r="A187" s="37"/>
      <c r="B187" s="38"/>
      <c r="C187" s="225" t="s">
        <v>367</v>
      </c>
      <c r="D187" s="225" t="s">
        <v>172</v>
      </c>
      <c r="E187" s="226" t="s">
        <v>1054</v>
      </c>
      <c r="F187" s="227" t="s">
        <v>1055</v>
      </c>
      <c r="G187" s="228" t="s">
        <v>247</v>
      </c>
      <c r="H187" s="229">
        <v>3</v>
      </c>
      <c r="I187" s="230"/>
      <c r="J187" s="231">
        <f>ROUND(I187*H187,2)</f>
        <v>0</v>
      </c>
      <c r="K187" s="227" t="s">
        <v>1</v>
      </c>
      <c r="L187" s="43"/>
      <c r="M187" s="232" t="s">
        <v>1</v>
      </c>
      <c r="N187" s="233" t="s">
        <v>41</v>
      </c>
      <c r="O187" s="90"/>
      <c r="P187" s="234">
        <f>O187*H187</f>
        <v>0</v>
      </c>
      <c r="Q187" s="234">
        <v>0</v>
      </c>
      <c r="R187" s="234">
        <f>Q187*H187</f>
        <v>0</v>
      </c>
      <c r="S187" s="234">
        <v>0</v>
      </c>
      <c r="T187" s="23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6" t="s">
        <v>460</v>
      </c>
      <c r="AT187" s="236" t="s">
        <v>172</v>
      </c>
      <c r="AU187" s="236" t="s">
        <v>84</v>
      </c>
      <c r="AY187" s="16" t="s">
        <v>170</v>
      </c>
      <c r="BE187" s="237">
        <f>IF(N187="základní",J187,0)</f>
        <v>0</v>
      </c>
      <c r="BF187" s="237">
        <f>IF(N187="snížená",J187,0)</f>
        <v>0</v>
      </c>
      <c r="BG187" s="237">
        <f>IF(N187="zákl. přenesená",J187,0)</f>
        <v>0</v>
      </c>
      <c r="BH187" s="237">
        <f>IF(N187="sníž. přenesená",J187,0)</f>
        <v>0</v>
      </c>
      <c r="BI187" s="237">
        <f>IF(N187="nulová",J187,0)</f>
        <v>0</v>
      </c>
      <c r="BJ187" s="16" t="s">
        <v>80</v>
      </c>
      <c r="BK187" s="237">
        <f>ROUND(I187*H187,2)</f>
        <v>0</v>
      </c>
      <c r="BL187" s="16" t="s">
        <v>460</v>
      </c>
      <c r="BM187" s="236" t="s">
        <v>1056</v>
      </c>
    </row>
    <row r="188" s="2" customFormat="1" ht="16.5" customHeight="1">
      <c r="A188" s="37"/>
      <c r="B188" s="38"/>
      <c r="C188" s="225" t="s">
        <v>372</v>
      </c>
      <c r="D188" s="225" t="s">
        <v>172</v>
      </c>
      <c r="E188" s="226" t="s">
        <v>1267</v>
      </c>
      <c r="F188" s="227" t="s">
        <v>1159</v>
      </c>
      <c r="G188" s="228" t="s">
        <v>279</v>
      </c>
      <c r="H188" s="229">
        <v>10</v>
      </c>
      <c r="I188" s="230"/>
      <c r="J188" s="231">
        <f>ROUND(I188*H188,2)</f>
        <v>0</v>
      </c>
      <c r="K188" s="227" t="s">
        <v>1</v>
      </c>
      <c r="L188" s="43"/>
      <c r="M188" s="232" t="s">
        <v>1</v>
      </c>
      <c r="N188" s="233" t="s">
        <v>41</v>
      </c>
      <c r="O188" s="90"/>
      <c r="P188" s="234">
        <f>O188*H188</f>
        <v>0</v>
      </c>
      <c r="Q188" s="234">
        <v>0</v>
      </c>
      <c r="R188" s="234">
        <f>Q188*H188</f>
        <v>0</v>
      </c>
      <c r="S188" s="234">
        <v>0</v>
      </c>
      <c r="T188" s="23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6" t="s">
        <v>460</v>
      </c>
      <c r="AT188" s="236" t="s">
        <v>172</v>
      </c>
      <c r="AU188" s="236" t="s">
        <v>84</v>
      </c>
      <c r="AY188" s="16" t="s">
        <v>170</v>
      </c>
      <c r="BE188" s="237">
        <f>IF(N188="základní",J188,0)</f>
        <v>0</v>
      </c>
      <c r="BF188" s="237">
        <f>IF(N188="snížená",J188,0)</f>
        <v>0</v>
      </c>
      <c r="BG188" s="237">
        <f>IF(N188="zákl. přenesená",J188,0)</f>
        <v>0</v>
      </c>
      <c r="BH188" s="237">
        <f>IF(N188="sníž. přenesená",J188,0)</f>
        <v>0</v>
      </c>
      <c r="BI188" s="237">
        <f>IF(N188="nulová",J188,0)</f>
        <v>0</v>
      </c>
      <c r="BJ188" s="16" t="s">
        <v>80</v>
      </c>
      <c r="BK188" s="237">
        <f>ROUND(I188*H188,2)</f>
        <v>0</v>
      </c>
      <c r="BL188" s="16" t="s">
        <v>460</v>
      </c>
      <c r="BM188" s="236" t="s">
        <v>1160</v>
      </c>
    </row>
    <row r="189" s="2" customFormat="1" ht="24.15" customHeight="1">
      <c r="A189" s="37"/>
      <c r="B189" s="38"/>
      <c r="C189" s="225" t="s">
        <v>376</v>
      </c>
      <c r="D189" s="225" t="s">
        <v>172</v>
      </c>
      <c r="E189" s="226" t="s">
        <v>1268</v>
      </c>
      <c r="F189" s="227" t="s">
        <v>1269</v>
      </c>
      <c r="G189" s="228" t="s">
        <v>247</v>
      </c>
      <c r="H189" s="229">
        <v>4</v>
      </c>
      <c r="I189" s="230"/>
      <c r="J189" s="231">
        <f>ROUND(I189*H189,2)</f>
        <v>0</v>
      </c>
      <c r="K189" s="227" t="s">
        <v>1</v>
      </c>
      <c r="L189" s="43"/>
      <c r="M189" s="232" t="s">
        <v>1</v>
      </c>
      <c r="N189" s="233" t="s">
        <v>41</v>
      </c>
      <c r="O189" s="90"/>
      <c r="P189" s="234">
        <f>O189*H189</f>
        <v>0</v>
      </c>
      <c r="Q189" s="234">
        <v>0</v>
      </c>
      <c r="R189" s="234">
        <f>Q189*H189</f>
        <v>0</v>
      </c>
      <c r="S189" s="234">
        <v>0</v>
      </c>
      <c r="T189" s="235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36" t="s">
        <v>460</v>
      </c>
      <c r="AT189" s="236" t="s">
        <v>172</v>
      </c>
      <c r="AU189" s="236" t="s">
        <v>84</v>
      </c>
      <c r="AY189" s="16" t="s">
        <v>170</v>
      </c>
      <c r="BE189" s="237">
        <f>IF(N189="základní",J189,0)</f>
        <v>0</v>
      </c>
      <c r="BF189" s="237">
        <f>IF(N189="snížená",J189,0)</f>
        <v>0</v>
      </c>
      <c r="BG189" s="237">
        <f>IF(N189="zákl. přenesená",J189,0)</f>
        <v>0</v>
      </c>
      <c r="BH189" s="237">
        <f>IF(N189="sníž. přenesená",J189,0)</f>
        <v>0</v>
      </c>
      <c r="BI189" s="237">
        <f>IF(N189="nulová",J189,0)</f>
        <v>0</v>
      </c>
      <c r="BJ189" s="16" t="s">
        <v>80</v>
      </c>
      <c r="BK189" s="237">
        <f>ROUND(I189*H189,2)</f>
        <v>0</v>
      </c>
      <c r="BL189" s="16" t="s">
        <v>460</v>
      </c>
      <c r="BM189" s="236" t="s">
        <v>1270</v>
      </c>
    </row>
    <row r="190" s="2" customFormat="1" ht="24.15" customHeight="1">
      <c r="A190" s="37"/>
      <c r="B190" s="38"/>
      <c r="C190" s="225" t="s">
        <v>380</v>
      </c>
      <c r="D190" s="225" t="s">
        <v>172</v>
      </c>
      <c r="E190" s="226" t="s">
        <v>1271</v>
      </c>
      <c r="F190" s="227" t="s">
        <v>1272</v>
      </c>
      <c r="G190" s="228" t="s">
        <v>247</v>
      </c>
      <c r="H190" s="229">
        <v>2</v>
      </c>
      <c r="I190" s="230"/>
      <c r="J190" s="231">
        <f>ROUND(I190*H190,2)</f>
        <v>0</v>
      </c>
      <c r="K190" s="227" t="s">
        <v>1</v>
      </c>
      <c r="L190" s="43"/>
      <c r="M190" s="232" t="s">
        <v>1</v>
      </c>
      <c r="N190" s="233" t="s">
        <v>41</v>
      </c>
      <c r="O190" s="90"/>
      <c r="P190" s="234">
        <f>O190*H190</f>
        <v>0</v>
      </c>
      <c r="Q190" s="234">
        <v>0</v>
      </c>
      <c r="R190" s="234">
        <f>Q190*H190</f>
        <v>0</v>
      </c>
      <c r="S190" s="234">
        <v>0</v>
      </c>
      <c r="T190" s="23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6" t="s">
        <v>460</v>
      </c>
      <c r="AT190" s="236" t="s">
        <v>172</v>
      </c>
      <c r="AU190" s="236" t="s">
        <v>84</v>
      </c>
      <c r="AY190" s="16" t="s">
        <v>170</v>
      </c>
      <c r="BE190" s="237">
        <f>IF(N190="základní",J190,0)</f>
        <v>0</v>
      </c>
      <c r="BF190" s="237">
        <f>IF(N190="snížená",J190,0)</f>
        <v>0</v>
      </c>
      <c r="BG190" s="237">
        <f>IF(N190="zákl. přenesená",J190,0)</f>
        <v>0</v>
      </c>
      <c r="BH190" s="237">
        <f>IF(N190="sníž. přenesená",J190,0)</f>
        <v>0</v>
      </c>
      <c r="BI190" s="237">
        <f>IF(N190="nulová",J190,0)</f>
        <v>0</v>
      </c>
      <c r="BJ190" s="16" t="s">
        <v>80</v>
      </c>
      <c r="BK190" s="237">
        <f>ROUND(I190*H190,2)</f>
        <v>0</v>
      </c>
      <c r="BL190" s="16" t="s">
        <v>460</v>
      </c>
      <c r="BM190" s="236" t="s">
        <v>1273</v>
      </c>
    </row>
    <row r="191" s="2" customFormat="1" ht="21.75" customHeight="1">
      <c r="A191" s="37"/>
      <c r="B191" s="38"/>
      <c r="C191" s="225" t="s">
        <v>384</v>
      </c>
      <c r="D191" s="225" t="s">
        <v>172</v>
      </c>
      <c r="E191" s="226" t="s">
        <v>1274</v>
      </c>
      <c r="F191" s="227" t="s">
        <v>1275</v>
      </c>
      <c r="G191" s="228" t="s">
        <v>247</v>
      </c>
      <c r="H191" s="229">
        <v>2</v>
      </c>
      <c r="I191" s="230"/>
      <c r="J191" s="231">
        <f>ROUND(I191*H191,2)</f>
        <v>0</v>
      </c>
      <c r="K191" s="227" t="s">
        <v>1</v>
      </c>
      <c r="L191" s="43"/>
      <c r="M191" s="232" t="s">
        <v>1</v>
      </c>
      <c r="N191" s="233" t="s">
        <v>41</v>
      </c>
      <c r="O191" s="90"/>
      <c r="P191" s="234">
        <f>O191*H191</f>
        <v>0</v>
      </c>
      <c r="Q191" s="234">
        <v>0</v>
      </c>
      <c r="R191" s="234">
        <f>Q191*H191</f>
        <v>0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460</v>
      </c>
      <c r="AT191" s="236" t="s">
        <v>172</v>
      </c>
      <c r="AU191" s="236" t="s">
        <v>84</v>
      </c>
      <c r="AY191" s="16" t="s">
        <v>170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460</v>
      </c>
      <c r="BM191" s="236" t="s">
        <v>1276</v>
      </c>
    </row>
    <row r="192" s="2" customFormat="1" ht="16.5" customHeight="1">
      <c r="A192" s="37"/>
      <c r="B192" s="38"/>
      <c r="C192" s="225" t="s">
        <v>388</v>
      </c>
      <c r="D192" s="225" t="s">
        <v>172</v>
      </c>
      <c r="E192" s="226" t="s">
        <v>1277</v>
      </c>
      <c r="F192" s="227" t="s">
        <v>1278</v>
      </c>
      <c r="G192" s="228" t="s">
        <v>247</v>
      </c>
      <c r="H192" s="229">
        <v>1</v>
      </c>
      <c r="I192" s="230"/>
      <c r="J192" s="231">
        <f>ROUND(I192*H192,2)</f>
        <v>0</v>
      </c>
      <c r="K192" s="227" t="s">
        <v>1</v>
      </c>
      <c r="L192" s="43"/>
      <c r="M192" s="232" t="s">
        <v>1</v>
      </c>
      <c r="N192" s="233" t="s">
        <v>41</v>
      </c>
      <c r="O192" s="90"/>
      <c r="P192" s="234">
        <f>O192*H192</f>
        <v>0</v>
      </c>
      <c r="Q192" s="234">
        <v>0</v>
      </c>
      <c r="R192" s="234">
        <f>Q192*H192</f>
        <v>0</v>
      </c>
      <c r="S192" s="234">
        <v>0</v>
      </c>
      <c r="T192" s="23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6" t="s">
        <v>460</v>
      </c>
      <c r="AT192" s="236" t="s">
        <v>172</v>
      </c>
      <c r="AU192" s="236" t="s">
        <v>84</v>
      </c>
      <c r="AY192" s="16" t="s">
        <v>170</v>
      </c>
      <c r="BE192" s="237">
        <f>IF(N192="základní",J192,0)</f>
        <v>0</v>
      </c>
      <c r="BF192" s="237">
        <f>IF(N192="snížená",J192,0)</f>
        <v>0</v>
      </c>
      <c r="BG192" s="237">
        <f>IF(N192="zákl. přenesená",J192,0)</f>
        <v>0</v>
      </c>
      <c r="BH192" s="237">
        <f>IF(N192="sníž. přenesená",J192,0)</f>
        <v>0</v>
      </c>
      <c r="BI192" s="237">
        <f>IF(N192="nulová",J192,0)</f>
        <v>0</v>
      </c>
      <c r="BJ192" s="16" t="s">
        <v>80</v>
      </c>
      <c r="BK192" s="237">
        <f>ROUND(I192*H192,2)</f>
        <v>0</v>
      </c>
      <c r="BL192" s="16" t="s">
        <v>460</v>
      </c>
      <c r="BM192" s="236" t="s">
        <v>1279</v>
      </c>
    </row>
    <row r="193" s="2" customFormat="1" ht="16.5" customHeight="1">
      <c r="A193" s="37"/>
      <c r="B193" s="38"/>
      <c r="C193" s="225" t="s">
        <v>393</v>
      </c>
      <c r="D193" s="225" t="s">
        <v>172</v>
      </c>
      <c r="E193" s="226" t="s">
        <v>1280</v>
      </c>
      <c r="F193" s="227" t="s">
        <v>1281</v>
      </c>
      <c r="G193" s="228" t="s">
        <v>247</v>
      </c>
      <c r="H193" s="229">
        <v>1</v>
      </c>
      <c r="I193" s="230"/>
      <c r="J193" s="231">
        <f>ROUND(I193*H193,2)</f>
        <v>0</v>
      </c>
      <c r="K193" s="227" t="s">
        <v>1</v>
      </c>
      <c r="L193" s="43"/>
      <c r="M193" s="232" t="s">
        <v>1</v>
      </c>
      <c r="N193" s="233" t="s">
        <v>41</v>
      </c>
      <c r="O193" s="90"/>
      <c r="P193" s="234">
        <f>O193*H193</f>
        <v>0</v>
      </c>
      <c r="Q193" s="234">
        <v>0</v>
      </c>
      <c r="R193" s="234">
        <f>Q193*H193</f>
        <v>0</v>
      </c>
      <c r="S193" s="234">
        <v>0</v>
      </c>
      <c r="T193" s="23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6" t="s">
        <v>460</v>
      </c>
      <c r="AT193" s="236" t="s">
        <v>172</v>
      </c>
      <c r="AU193" s="236" t="s">
        <v>84</v>
      </c>
      <c r="AY193" s="16" t="s">
        <v>170</v>
      </c>
      <c r="BE193" s="237">
        <f>IF(N193="základní",J193,0)</f>
        <v>0</v>
      </c>
      <c r="BF193" s="237">
        <f>IF(N193="snížená",J193,0)</f>
        <v>0</v>
      </c>
      <c r="BG193" s="237">
        <f>IF(N193="zákl. přenesená",J193,0)</f>
        <v>0</v>
      </c>
      <c r="BH193" s="237">
        <f>IF(N193="sníž. přenesená",J193,0)</f>
        <v>0</v>
      </c>
      <c r="BI193" s="237">
        <f>IF(N193="nulová",J193,0)</f>
        <v>0</v>
      </c>
      <c r="BJ193" s="16" t="s">
        <v>80</v>
      </c>
      <c r="BK193" s="237">
        <f>ROUND(I193*H193,2)</f>
        <v>0</v>
      </c>
      <c r="BL193" s="16" t="s">
        <v>460</v>
      </c>
      <c r="BM193" s="236" t="s">
        <v>1282</v>
      </c>
    </row>
    <row r="194" s="2" customFormat="1" ht="21.75" customHeight="1">
      <c r="A194" s="37"/>
      <c r="B194" s="38"/>
      <c r="C194" s="225" t="s">
        <v>398</v>
      </c>
      <c r="D194" s="225" t="s">
        <v>172</v>
      </c>
      <c r="E194" s="226" t="s">
        <v>1283</v>
      </c>
      <c r="F194" s="227" t="s">
        <v>1284</v>
      </c>
      <c r="G194" s="228" t="s">
        <v>542</v>
      </c>
      <c r="H194" s="229">
        <v>1</v>
      </c>
      <c r="I194" s="230"/>
      <c r="J194" s="231">
        <f>ROUND(I194*H194,2)</f>
        <v>0</v>
      </c>
      <c r="K194" s="227" t="s">
        <v>1</v>
      </c>
      <c r="L194" s="43"/>
      <c r="M194" s="232" t="s">
        <v>1</v>
      </c>
      <c r="N194" s="233" t="s">
        <v>41</v>
      </c>
      <c r="O194" s="90"/>
      <c r="P194" s="234">
        <f>O194*H194</f>
        <v>0</v>
      </c>
      <c r="Q194" s="234">
        <v>0</v>
      </c>
      <c r="R194" s="234">
        <f>Q194*H194</f>
        <v>0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460</v>
      </c>
      <c r="AT194" s="236" t="s">
        <v>172</v>
      </c>
      <c r="AU194" s="236" t="s">
        <v>84</v>
      </c>
      <c r="AY194" s="16" t="s">
        <v>170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460</v>
      </c>
      <c r="BM194" s="236" t="s">
        <v>1285</v>
      </c>
    </row>
    <row r="195" s="2" customFormat="1" ht="16.5" customHeight="1">
      <c r="A195" s="37"/>
      <c r="B195" s="38"/>
      <c r="C195" s="225" t="s">
        <v>402</v>
      </c>
      <c r="D195" s="225" t="s">
        <v>172</v>
      </c>
      <c r="E195" s="226" t="s">
        <v>1286</v>
      </c>
      <c r="F195" s="227" t="s">
        <v>1287</v>
      </c>
      <c r="G195" s="228" t="s">
        <v>542</v>
      </c>
      <c r="H195" s="229">
        <v>1</v>
      </c>
      <c r="I195" s="230"/>
      <c r="J195" s="231">
        <f>ROUND(I195*H195,2)</f>
        <v>0</v>
      </c>
      <c r="K195" s="227" t="s">
        <v>1</v>
      </c>
      <c r="L195" s="43"/>
      <c r="M195" s="232" t="s">
        <v>1</v>
      </c>
      <c r="N195" s="233" t="s">
        <v>41</v>
      </c>
      <c r="O195" s="90"/>
      <c r="P195" s="234">
        <f>O195*H195</f>
        <v>0</v>
      </c>
      <c r="Q195" s="234">
        <v>0</v>
      </c>
      <c r="R195" s="234">
        <f>Q195*H195</f>
        <v>0</v>
      </c>
      <c r="S195" s="234">
        <v>0</v>
      </c>
      <c r="T195" s="23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6" t="s">
        <v>460</v>
      </c>
      <c r="AT195" s="236" t="s">
        <v>172</v>
      </c>
      <c r="AU195" s="236" t="s">
        <v>84</v>
      </c>
      <c r="AY195" s="16" t="s">
        <v>170</v>
      </c>
      <c r="BE195" s="237">
        <f>IF(N195="základní",J195,0)</f>
        <v>0</v>
      </c>
      <c r="BF195" s="237">
        <f>IF(N195="snížená",J195,0)</f>
        <v>0</v>
      </c>
      <c r="BG195" s="237">
        <f>IF(N195="zákl. přenesená",J195,0)</f>
        <v>0</v>
      </c>
      <c r="BH195" s="237">
        <f>IF(N195="sníž. přenesená",J195,0)</f>
        <v>0</v>
      </c>
      <c r="BI195" s="237">
        <f>IF(N195="nulová",J195,0)</f>
        <v>0</v>
      </c>
      <c r="BJ195" s="16" t="s">
        <v>80</v>
      </c>
      <c r="BK195" s="237">
        <f>ROUND(I195*H195,2)</f>
        <v>0</v>
      </c>
      <c r="BL195" s="16" t="s">
        <v>460</v>
      </c>
      <c r="BM195" s="236" t="s">
        <v>1288</v>
      </c>
    </row>
    <row r="196" s="2" customFormat="1" ht="21.75" customHeight="1">
      <c r="A196" s="37"/>
      <c r="B196" s="38"/>
      <c r="C196" s="225" t="s">
        <v>406</v>
      </c>
      <c r="D196" s="225" t="s">
        <v>172</v>
      </c>
      <c r="E196" s="226" t="s">
        <v>1289</v>
      </c>
      <c r="F196" s="227" t="s">
        <v>1290</v>
      </c>
      <c r="G196" s="228" t="s">
        <v>247</v>
      </c>
      <c r="H196" s="229">
        <v>1</v>
      </c>
      <c r="I196" s="230"/>
      <c r="J196" s="231">
        <f>ROUND(I196*H196,2)</f>
        <v>0</v>
      </c>
      <c r="K196" s="227" t="s">
        <v>1</v>
      </c>
      <c r="L196" s="43"/>
      <c r="M196" s="232" t="s">
        <v>1</v>
      </c>
      <c r="N196" s="233" t="s">
        <v>41</v>
      </c>
      <c r="O196" s="90"/>
      <c r="P196" s="234">
        <f>O196*H196</f>
        <v>0</v>
      </c>
      <c r="Q196" s="234">
        <v>0</v>
      </c>
      <c r="R196" s="234">
        <f>Q196*H196</f>
        <v>0</v>
      </c>
      <c r="S196" s="234">
        <v>0</v>
      </c>
      <c r="T196" s="235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6" t="s">
        <v>460</v>
      </c>
      <c r="AT196" s="236" t="s">
        <v>172</v>
      </c>
      <c r="AU196" s="236" t="s">
        <v>84</v>
      </c>
      <c r="AY196" s="16" t="s">
        <v>170</v>
      </c>
      <c r="BE196" s="237">
        <f>IF(N196="základní",J196,0)</f>
        <v>0</v>
      </c>
      <c r="BF196" s="237">
        <f>IF(N196="snížená",J196,0)</f>
        <v>0</v>
      </c>
      <c r="BG196" s="237">
        <f>IF(N196="zákl. přenesená",J196,0)</f>
        <v>0</v>
      </c>
      <c r="BH196" s="237">
        <f>IF(N196="sníž. přenesená",J196,0)</f>
        <v>0</v>
      </c>
      <c r="BI196" s="237">
        <f>IF(N196="nulová",J196,0)</f>
        <v>0</v>
      </c>
      <c r="BJ196" s="16" t="s">
        <v>80</v>
      </c>
      <c r="BK196" s="237">
        <f>ROUND(I196*H196,2)</f>
        <v>0</v>
      </c>
      <c r="BL196" s="16" t="s">
        <v>460</v>
      </c>
      <c r="BM196" s="236" t="s">
        <v>1291</v>
      </c>
    </row>
    <row r="197" s="2" customFormat="1" ht="16.5" customHeight="1">
      <c r="A197" s="37"/>
      <c r="B197" s="38"/>
      <c r="C197" s="225" t="s">
        <v>410</v>
      </c>
      <c r="D197" s="225" t="s">
        <v>172</v>
      </c>
      <c r="E197" s="226" t="s">
        <v>1292</v>
      </c>
      <c r="F197" s="227" t="s">
        <v>1293</v>
      </c>
      <c r="G197" s="228" t="s">
        <v>279</v>
      </c>
      <c r="H197" s="229">
        <v>10</v>
      </c>
      <c r="I197" s="230"/>
      <c r="J197" s="231">
        <f>ROUND(I197*H197,2)</f>
        <v>0</v>
      </c>
      <c r="K197" s="227" t="s">
        <v>1</v>
      </c>
      <c r="L197" s="43"/>
      <c r="M197" s="232" t="s">
        <v>1</v>
      </c>
      <c r="N197" s="233" t="s">
        <v>41</v>
      </c>
      <c r="O197" s="90"/>
      <c r="P197" s="234">
        <f>O197*H197</f>
        <v>0</v>
      </c>
      <c r="Q197" s="234">
        <v>0</v>
      </c>
      <c r="R197" s="234">
        <f>Q197*H197</f>
        <v>0</v>
      </c>
      <c r="S197" s="234">
        <v>0</v>
      </c>
      <c r="T197" s="235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6" t="s">
        <v>460</v>
      </c>
      <c r="AT197" s="236" t="s">
        <v>172</v>
      </c>
      <c r="AU197" s="236" t="s">
        <v>84</v>
      </c>
      <c r="AY197" s="16" t="s">
        <v>170</v>
      </c>
      <c r="BE197" s="237">
        <f>IF(N197="základní",J197,0)</f>
        <v>0</v>
      </c>
      <c r="BF197" s="237">
        <f>IF(N197="snížená",J197,0)</f>
        <v>0</v>
      </c>
      <c r="BG197" s="237">
        <f>IF(N197="zákl. přenesená",J197,0)</f>
        <v>0</v>
      </c>
      <c r="BH197" s="237">
        <f>IF(N197="sníž. přenesená",J197,0)</f>
        <v>0</v>
      </c>
      <c r="BI197" s="237">
        <f>IF(N197="nulová",J197,0)</f>
        <v>0</v>
      </c>
      <c r="BJ197" s="16" t="s">
        <v>80</v>
      </c>
      <c r="BK197" s="237">
        <f>ROUND(I197*H197,2)</f>
        <v>0</v>
      </c>
      <c r="BL197" s="16" t="s">
        <v>460</v>
      </c>
      <c r="BM197" s="236" t="s">
        <v>1294</v>
      </c>
    </row>
    <row r="198" s="12" customFormat="1" ht="22.8" customHeight="1">
      <c r="A198" s="12"/>
      <c r="B198" s="209"/>
      <c r="C198" s="210"/>
      <c r="D198" s="211" t="s">
        <v>75</v>
      </c>
      <c r="E198" s="223" t="s">
        <v>1057</v>
      </c>
      <c r="F198" s="223" t="s">
        <v>1058</v>
      </c>
      <c r="G198" s="210"/>
      <c r="H198" s="210"/>
      <c r="I198" s="213"/>
      <c r="J198" s="224">
        <f>BK198</f>
        <v>0</v>
      </c>
      <c r="K198" s="210"/>
      <c r="L198" s="215"/>
      <c r="M198" s="216"/>
      <c r="N198" s="217"/>
      <c r="O198" s="217"/>
      <c r="P198" s="218">
        <f>SUM(P199:P256)</f>
        <v>0</v>
      </c>
      <c r="Q198" s="217"/>
      <c r="R198" s="218">
        <f>SUM(R199:R256)</f>
        <v>0.23455330000000002</v>
      </c>
      <c r="S198" s="217"/>
      <c r="T198" s="219">
        <f>SUM(T199:T256)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0" t="s">
        <v>116</v>
      </c>
      <c r="AT198" s="221" t="s">
        <v>75</v>
      </c>
      <c r="AU198" s="221" t="s">
        <v>80</v>
      </c>
      <c r="AY198" s="220" t="s">
        <v>170</v>
      </c>
      <c r="BK198" s="222">
        <f>SUM(BK199:BK256)</f>
        <v>0</v>
      </c>
    </row>
    <row r="199" s="2" customFormat="1" ht="24.15" customHeight="1">
      <c r="A199" s="37"/>
      <c r="B199" s="38"/>
      <c r="C199" s="225" t="s">
        <v>414</v>
      </c>
      <c r="D199" s="225" t="s">
        <v>172</v>
      </c>
      <c r="E199" s="226" t="s">
        <v>1059</v>
      </c>
      <c r="F199" s="227" t="s">
        <v>1060</v>
      </c>
      <c r="G199" s="228" t="s">
        <v>1061</v>
      </c>
      <c r="H199" s="229">
        <v>0.156</v>
      </c>
      <c r="I199" s="230"/>
      <c r="J199" s="231">
        <f>ROUND(I199*H199,2)</f>
        <v>0</v>
      </c>
      <c r="K199" s="227" t="s">
        <v>176</v>
      </c>
      <c r="L199" s="43"/>
      <c r="M199" s="232" t="s">
        <v>1</v>
      </c>
      <c r="N199" s="233" t="s">
        <v>41</v>
      </c>
      <c r="O199" s="90"/>
      <c r="P199" s="234">
        <f>O199*H199</f>
        <v>0</v>
      </c>
      <c r="Q199" s="234">
        <v>0.0088000000000000005</v>
      </c>
      <c r="R199" s="234">
        <f>Q199*H199</f>
        <v>0.0013728</v>
      </c>
      <c r="S199" s="234">
        <v>0</v>
      </c>
      <c r="T199" s="23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6" t="s">
        <v>460</v>
      </c>
      <c r="AT199" s="236" t="s">
        <v>172</v>
      </c>
      <c r="AU199" s="236" t="s">
        <v>84</v>
      </c>
      <c r="AY199" s="16" t="s">
        <v>170</v>
      </c>
      <c r="BE199" s="237">
        <f>IF(N199="základní",J199,0)</f>
        <v>0</v>
      </c>
      <c r="BF199" s="237">
        <f>IF(N199="snížená",J199,0)</f>
        <v>0</v>
      </c>
      <c r="BG199" s="237">
        <f>IF(N199="zákl. přenesená",J199,0)</f>
        <v>0</v>
      </c>
      <c r="BH199" s="237">
        <f>IF(N199="sníž. přenesená",J199,0)</f>
        <v>0</v>
      </c>
      <c r="BI199" s="237">
        <f>IF(N199="nulová",J199,0)</f>
        <v>0</v>
      </c>
      <c r="BJ199" s="16" t="s">
        <v>80</v>
      </c>
      <c r="BK199" s="237">
        <f>ROUND(I199*H199,2)</f>
        <v>0</v>
      </c>
      <c r="BL199" s="16" t="s">
        <v>460</v>
      </c>
      <c r="BM199" s="236" t="s">
        <v>1062</v>
      </c>
    </row>
    <row r="200" s="2" customFormat="1" ht="16.5" customHeight="1">
      <c r="A200" s="37"/>
      <c r="B200" s="38"/>
      <c r="C200" s="225" t="s">
        <v>419</v>
      </c>
      <c r="D200" s="225" t="s">
        <v>172</v>
      </c>
      <c r="E200" s="226" t="s">
        <v>1063</v>
      </c>
      <c r="F200" s="227" t="s">
        <v>1064</v>
      </c>
      <c r="G200" s="228" t="s">
        <v>247</v>
      </c>
      <c r="H200" s="229">
        <v>2</v>
      </c>
      <c r="I200" s="230"/>
      <c r="J200" s="231">
        <f>ROUND(I200*H200,2)</f>
        <v>0</v>
      </c>
      <c r="K200" s="227" t="s">
        <v>1</v>
      </c>
      <c r="L200" s="43"/>
      <c r="M200" s="232" t="s">
        <v>1</v>
      </c>
      <c r="N200" s="233" t="s">
        <v>41</v>
      </c>
      <c r="O200" s="90"/>
      <c r="P200" s="234">
        <f>O200*H200</f>
        <v>0</v>
      </c>
      <c r="Q200" s="234">
        <v>0.0088000000000000005</v>
      </c>
      <c r="R200" s="234">
        <f>Q200*H200</f>
        <v>0.017600000000000001</v>
      </c>
      <c r="S200" s="234">
        <v>0</v>
      </c>
      <c r="T200" s="23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460</v>
      </c>
      <c r="AT200" s="236" t="s">
        <v>172</v>
      </c>
      <c r="AU200" s="236" t="s">
        <v>84</v>
      </c>
      <c r="AY200" s="16" t="s">
        <v>170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80</v>
      </c>
      <c r="BK200" s="237">
        <f>ROUND(I200*H200,2)</f>
        <v>0</v>
      </c>
      <c r="BL200" s="16" t="s">
        <v>460</v>
      </c>
      <c r="BM200" s="236" t="s">
        <v>1065</v>
      </c>
    </row>
    <row r="201" s="2" customFormat="1" ht="16.5" customHeight="1">
      <c r="A201" s="37"/>
      <c r="B201" s="38"/>
      <c r="C201" s="225" t="s">
        <v>424</v>
      </c>
      <c r="D201" s="225" t="s">
        <v>172</v>
      </c>
      <c r="E201" s="226" t="s">
        <v>1066</v>
      </c>
      <c r="F201" s="227" t="s">
        <v>1067</v>
      </c>
      <c r="G201" s="228" t="s">
        <v>247</v>
      </c>
      <c r="H201" s="229">
        <v>1</v>
      </c>
      <c r="I201" s="230"/>
      <c r="J201" s="231">
        <f>ROUND(I201*H201,2)</f>
        <v>0</v>
      </c>
      <c r="K201" s="227" t="s">
        <v>1</v>
      </c>
      <c r="L201" s="43"/>
      <c r="M201" s="232" t="s">
        <v>1</v>
      </c>
      <c r="N201" s="233" t="s">
        <v>41</v>
      </c>
      <c r="O201" s="90"/>
      <c r="P201" s="234">
        <f>O201*H201</f>
        <v>0</v>
      </c>
      <c r="Q201" s="234">
        <v>0</v>
      </c>
      <c r="R201" s="234">
        <f>Q201*H201</f>
        <v>0</v>
      </c>
      <c r="S201" s="234">
        <v>0</v>
      </c>
      <c r="T201" s="23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6" t="s">
        <v>460</v>
      </c>
      <c r="AT201" s="236" t="s">
        <v>172</v>
      </c>
      <c r="AU201" s="236" t="s">
        <v>84</v>
      </c>
      <c r="AY201" s="16" t="s">
        <v>170</v>
      </c>
      <c r="BE201" s="237">
        <f>IF(N201="základní",J201,0)</f>
        <v>0</v>
      </c>
      <c r="BF201" s="237">
        <f>IF(N201="snížená",J201,0)</f>
        <v>0</v>
      </c>
      <c r="BG201" s="237">
        <f>IF(N201="zákl. přenesená",J201,0)</f>
        <v>0</v>
      </c>
      <c r="BH201" s="237">
        <f>IF(N201="sníž. přenesená",J201,0)</f>
        <v>0</v>
      </c>
      <c r="BI201" s="237">
        <f>IF(N201="nulová",J201,0)</f>
        <v>0</v>
      </c>
      <c r="BJ201" s="16" t="s">
        <v>80</v>
      </c>
      <c r="BK201" s="237">
        <f>ROUND(I201*H201,2)</f>
        <v>0</v>
      </c>
      <c r="BL201" s="16" t="s">
        <v>460</v>
      </c>
      <c r="BM201" s="236" t="s">
        <v>1068</v>
      </c>
    </row>
    <row r="202" s="2" customFormat="1" ht="24.15" customHeight="1">
      <c r="A202" s="37"/>
      <c r="B202" s="38"/>
      <c r="C202" s="225" t="s">
        <v>428</v>
      </c>
      <c r="D202" s="225" t="s">
        <v>172</v>
      </c>
      <c r="E202" s="226" t="s">
        <v>1069</v>
      </c>
      <c r="F202" s="227" t="s">
        <v>1070</v>
      </c>
      <c r="G202" s="228" t="s">
        <v>195</v>
      </c>
      <c r="H202" s="229">
        <v>25</v>
      </c>
      <c r="I202" s="230"/>
      <c r="J202" s="231">
        <f>ROUND(I202*H202,2)</f>
        <v>0</v>
      </c>
      <c r="K202" s="227" t="s">
        <v>176</v>
      </c>
      <c r="L202" s="43"/>
      <c r="M202" s="232" t="s">
        <v>1</v>
      </c>
      <c r="N202" s="233" t="s">
        <v>41</v>
      </c>
      <c r="O202" s="90"/>
      <c r="P202" s="234">
        <f>O202*H202</f>
        <v>0</v>
      </c>
      <c r="Q202" s="234">
        <v>0</v>
      </c>
      <c r="R202" s="234">
        <f>Q202*H202</f>
        <v>0</v>
      </c>
      <c r="S202" s="234">
        <v>0</v>
      </c>
      <c r="T202" s="23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6" t="s">
        <v>460</v>
      </c>
      <c r="AT202" s="236" t="s">
        <v>172</v>
      </c>
      <c r="AU202" s="236" t="s">
        <v>84</v>
      </c>
      <c r="AY202" s="16" t="s">
        <v>170</v>
      </c>
      <c r="BE202" s="237">
        <f>IF(N202="základní",J202,0)</f>
        <v>0</v>
      </c>
      <c r="BF202" s="237">
        <f>IF(N202="snížená",J202,0)</f>
        <v>0</v>
      </c>
      <c r="BG202" s="237">
        <f>IF(N202="zákl. přenesená",J202,0)</f>
        <v>0</v>
      </c>
      <c r="BH202" s="237">
        <f>IF(N202="sníž. přenesená",J202,0)</f>
        <v>0</v>
      </c>
      <c r="BI202" s="237">
        <f>IF(N202="nulová",J202,0)</f>
        <v>0</v>
      </c>
      <c r="BJ202" s="16" t="s">
        <v>80</v>
      </c>
      <c r="BK202" s="237">
        <f>ROUND(I202*H202,2)</f>
        <v>0</v>
      </c>
      <c r="BL202" s="16" t="s">
        <v>460</v>
      </c>
      <c r="BM202" s="236" t="s">
        <v>1071</v>
      </c>
    </row>
    <row r="203" s="13" customFormat="1">
      <c r="A203" s="13"/>
      <c r="B203" s="238"/>
      <c r="C203" s="239"/>
      <c r="D203" s="240" t="s">
        <v>178</v>
      </c>
      <c r="E203" s="241" t="s">
        <v>1</v>
      </c>
      <c r="F203" s="242" t="s">
        <v>1295</v>
      </c>
      <c r="G203" s="239"/>
      <c r="H203" s="243">
        <v>25</v>
      </c>
      <c r="I203" s="244"/>
      <c r="J203" s="239"/>
      <c r="K203" s="239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178</v>
      </c>
      <c r="AU203" s="249" t="s">
        <v>84</v>
      </c>
      <c r="AV203" s="13" t="s">
        <v>84</v>
      </c>
      <c r="AW203" s="13" t="s">
        <v>33</v>
      </c>
      <c r="AX203" s="13" t="s">
        <v>76</v>
      </c>
      <c r="AY203" s="249" t="s">
        <v>170</v>
      </c>
    </row>
    <row r="204" s="2" customFormat="1" ht="24.15" customHeight="1">
      <c r="A204" s="37"/>
      <c r="B204" s="38"/>
      <c r="C204" s="225" t="s">
        <v>432</v>
      </c>
      <c r="D204" s="225" t="s">
        <v>172</v>
      </c>
      <c r="E204" s="226" t="s">
        <v>1073</v>
      </c>
      <c r="F204" s="227" t="s">
        <v>1074</v>
      </c>
      <c r="G204" s="228" t="s">
        <v>279</v>
      </c>
      <c r="H204" s="229">
        <v>60</v>
      </c>
      <c r="I204" s="230"/>
      <c r="J204" s="231">
        <f>ROUND(I204*H204,2)</f>
        <v>0</v>
      </c>
      <c r="K204" s="227" t="s">
        <v>176</v>
      </c>
      <c r="L204" s="43"/>
      <c r="M204" s="232" t="s">
        <v>1</v>
      </c>
      <c r="N204" s="233" t="s">
        <v>41</v>
      </c>
      <c r="O204" s="90"/>
      <c r="P204" s="234">
        <f>O204*H204</f>
        <v>0</v>
      </c>
      <c r="Q204" s="234">
        <v>0</v>
      </c>
      <c r="R204" s="234">
        <f>Q204*H204</f>
        <v>0</v>
      </c>
      <c r="S204" s="234">
        <v>0</v>
      </c>
      <c r="T204" s="23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36" t="s">
        <v>460</v>
      </c>
      <c r="AT204" s="236" t="s">
        <v>172</v>
      </c>
      <c r="AU204" s="236" t="s">
        <v>84</v>
      </c>
      <c r="AY204" s="16" t="s">
        <v>170</v>
      </c>
      <c r="BE204" s="237">
        <f>IF(N204="základní",J204,0)</f>
        <v>0</v>
      </c>
      <c r="BF204" s="237">
        <f>IF(N204="snížená",J204,0)</f>
        <v>0</v>
      </c>
      <c r="BG204" s="237">
        <f>IF(N204="zákl. přenesená",J204,0)</f>
        <v>0</v>
      </c>
      <c r="BH204" s="237">
        <f>IF(N204="sníž. přenesená",J204,0)</f>
        <v>0</v>
      </c>
      <c r="BI204" s="237">
        <f>IF(N204="nulová",J204,0)</f>
        <v>0</v>
      </c>
      <c r="BJ204" s="16" t="s">
        <v>80</v>
      </c>
      <c r="BK204" s="237">
        <f>ROUND(I204*H204,2)</f>
        <v>0</v>
      </c>
      <c r="BL204" s="16" t="s">
        <v>460</v>
      </c>
      <c r="BM204" s="236" t="s">
        <v>1075</v>
      </c>
    </row>
    <row r="205" s="13" customFormat="1">
      <c r="A205" s="13"/>
      <c r="B205" s="238"/>
      <c r="C205" s="239"/>
      <c r="D205" s="240" t="s">
        <v>178</v>
      </c>
      <c r="E205" s="241" t="s">
        <v>1</v>
      </c>
      <c r="F205" s="242" t="s">
        <v>1296</v>
      </c>
      <c r="G205" s="239"/>
      <c r="H205" s="243">
        <v>50</v>
      </c>
      <c r="I205" s="244"/>
      <c r="J205" s="239"/>
      <c r="K205" s="239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178</v>
      </c>
      <c r="AU205" s="249" t="s">
        <v>84</v>
      </c>
      <c r="AV205" s="13" t="s">
        <v>84</v>
      </c>
      <c r="AW205" s="13" t="s">
        <v>33</v>
      </c>
      <c r="AX205" s="13" t="s">
        <v>76</v>
      </c>
      <c r="AY205" s="249" t="s">
        <v>170</v>
      </c>
    </row>
    <row r="206" s="13" customFormat="1">
      <c r="A206" s="13"/>
      <c r="B206" s="238"/>
      <c r="C206" s="239"/>
      <c r="D206" s="240" t="s">
        <v>178</v>
      </c>
      <c r="E206" s="241" t="s">
        <v>1</v>
      </c>
      <c r="F206" s="242" t="s">
        <v>1297</v>
      </c>
      <c r="G206" s="239"/>
      <c r="H206" s="243">
        <v>10</v>
      </c>
      <c r="I206" s="244"/>
      <c r="J206" s="239"/>
      <c r="K206" s="239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178</v>
      </c>
      <c r="AU206" s="249" t="s">
        <v>84</v>
      </c>
      <c r="AV206" s="13" t="s">
        <v>84</v>
      </c>
      <c r="AW206" s="13" t="s">
        <v>33</v>
      </c>
      <c r="AX206" s="13" t="s">
        <v>76</v>
      </c>
      <c r="AY206" s="249" t="s">
        <v>170</v>
      </c>
    </row>
    <row r="207" s="2" customFormat="1" ht="24.15" customHeight="1">
      <c r="A207" s="37"/>
      <c r="B207" s="38"/>
      <c r="C207" s="225" t="s">
        <v>436</v>
      </c>
      <c r="D207" s="225" t="s">
        <v>172</v>
      </c>
      <c r="E207" s="226" t="s">
        <v>1080</v>
      </c>
      <c r="F207" s="227" t="s">
        <v>1081</v>
      </c>
      <c r="G207" s="228" t="s">
        <v>279</v>
      </c>
      <c r="H207" s="229">
        <v>106</v>
      </c>
      <c r="I207" s="230"/>
      <c r="J207" s="231">
        <f>ROUND(I207*H207,2)</f>
        <v>0</v>
      </c>
      <c r="K207" s="227" t="s">
        <v>176</v>
      </c>
      <c r="L207" s="43"/>
      <c r="M207" s="232" t="s">
        <v>1</v>
      </c>
      <c r="N207" s="233" t="s">
        <v>41</v>
      </c>
      <c r="O207" s="90"/>
      <c r="P207" s="234">
        <f>O207*H207</f>
        <v>0</v>
      </c>
      <c r="Q207" s="234">
        <v>0</v>
      </c>
      <c r="R207" s="234">
        <f>Q207*H207</f>
        <v>0</v>
      </c>
      <c r="S207" s="234">
        <v>0</v>
      </c>
      <c r="T207" s="23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6" t="s">
        <v>460</v>
      </c>
      <c r="AT207" s="236" t="s">
        <v>172</v>
      </c>
      <c r="AU207" s="236" t="s">
        <v>84</v>
      </c>
      <c r="AY207" s="16" t="s">
        <v>170</v>
      </c>
      <c r="BE207" s="237">
        <f>IF(N207="základní",J207,0)</f>
        <v>0</v>
      </c>
      <c r="BF207" s="237">
        <f>IF(N207="snížená",J207,0)</f>
        <v>0</v>
      </c>
      <c r="BG207" s="237">
        <f>IF(N207="zákl. přenesená",J207,0)</f>
        <v>0</v>
      </c>
      <c r="BH207" s="237">
        <f>IF(N207="sníž. přenesená",J207,0)</f>
        <v>0</v>
      </c>
      <c r="BI207" s="237">
        <f>IF(N207="nulová",J207,0)</f>
        <v>0</v>
      </c>
      <c r="BJ207" s="16" t="s">
        <v>80</v>
      </c>
      <c r="BK207" s="237">
        <f>ROUND(I207*H207,2)</f>
        <v>0</v>
      </c>
      <c r="BL207" s="16" t="s">
        <v>460</v>
      </c>
      <c r="BM207" s="236" t="s">
        <v>1082</v>
      </c>
    </row>
    <row r="208" s="2" customFormat="1" ht="37.8" customHeight="1">
      <c r="A208" s="37"/>
      <c r="B208" s="38"/>
      <c r="C208" s="225" t="s">
        <v>440</v>
      </c>
      <c r="D208" s="225" t="s">
        <v>172</v>
      </c>
      <c r="E208" s="226" t="s">
        <v>1083</v>
      </c>
      <c r="F208" s="227" t="s">
        <v>1084</v>
      </c>
      <c r="G208" s="228" t="s">
        <v>175</v>
      </c>
      <c r="H208" s="229">
        <v>18.309999999999999</v>
      </c>
      <c r="I208" s="230"/>
      <c r="J208" s="231">
        <f>ROUND(I208*H208,2)</f>
        <v>0</v>
      </c>
      <c r="K208" s="227" t="s">
        <v>176</v>
      </c>
      <c r="L208" s="43"/>
      <c r="M208" s="232" t="s">
        <v>1</v>
      </c>
      <c r="N208" s="233" t="s">
        <v>41</v>
      </c>
      <c r="O208" s="90"/>
      <c r="P208" s="234">
        <f>O208*H208</f>
        <v>0</v>
      </c>
      <c r="Q208" s="234">
        <v>0</v>
      </c>
      <c r="R208" s="234">
        <f>Q208*H208</f>
        <v>0</v>
      </c>
      <c r="S208" s="234">
        <v>0</v>
      </c>
      <c r="T208" s="23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6" t="s">
        <v>460</v>
      </c>
      <c r="AT208" s="236" t="s">
        <v>172</v>
      </c>
      <c r="AU208" s="236" t="s">
        <v>84</v>
      </c>
      <c r="AY208" s="16" t="s">
        <v>170</v>
      </c>
      <c r="BE208" s="237">
        <f>IF(N208="základní",J208,0)</f>
        <v>0</v>
      </c>
      <c r="BF208" s="237">
        <f>IF(N208="snížená",J208,0)</f>
        <v>0</v>
      </c>
      <c r="BG208" s="237">
        <f>IF(N208="zákl. přenesená",J208,0)</f>
        <v>0</v>
      </c>
      <c r="BH208" s="237">
        <f>IF(N208="sníž. přenesená",J208,0)</f>
        <v>0</v>
      </c>
      <c r="BI208" s="237">
        <f>IF(N208="nulová",J208,0)</f>
        <v>0</v>
      </c>
      <c r="BJ208" s="16" t="s">
        <v>80</v>
      </c>
      <c r="BK208" s="237">
        <f>ROUND(I208*H208,2)</f>
        <v>0</v>
      </c>
      <c r="BL208" s="16" t="s">
        <v>460</v>
      </c>
      <c r="BM208" s="236" t="s">
        <v>1085</v>
      </c>
    </row>
    <row r="209" s="2" customFormat="1" ht="37.8" customHeight="1">
      <c r="A209" s="37"/>
      <c r="B209" s="38"/>
      <c r="C209" s="225" t="s">
        <v>444</v>
      </c>
      <c r="D209" s="225" t="s">
        <v>172</v>
      </c>
      <c r="E209" s="226" t="s">
        <v>1086</v>
      </c>
      <c r="F209" s="227" t="s">
        <v>1087</v>
      </c>
      <c r="G209" s="228" t="s">
        <v>175</v>
      </c>
      <c r="H209" s="229">
        <v>18.309999999999999</v>
      </c>
      <c r="I209" s="230"/>
      <c r="J209" s="231">
        <f>ROUND(I209*H209,2)</f>
        <v>0</v>
      </c>
      <c r="K209" s="227" t="s">
        <v>176</v>
      </c>
      <c r="L209" s="43"/>
      <c r="M209" s="232" t="s">
        <v>1</v>
      </c>
      <c r="N209" s="233" t="s">
        <v>41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460</v>
      </c>
      <c r="AT209" s="236" t="s">
        <v>172</v>
      </c>
      <c r="AU209" s="236" t="s">
        <v>84</v>
      </c>
      <c r="AY209" s="16" t="s">
        <v>170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80</v>
      </c>
      <c r="BK209" s="237">
        <f>ROUND(I209*H209,2)</f>
        <v>0</v>
      </c>
      <c r="BL209" s="16" t="s">
        <v>460</v>
      </c>
      <c r="BM209" s="236" t="s">
        <v>1088</v>
      </c>
    </row>
    <row r="210" s="2" customFormat="1" ht="37.8" customHeight="1">
      <c r="A210" s="37"/>
      <c r="B210" s="38"/>
      <c r="C210" s="225" t="s">
        <v>448</v>
      </c>
      <c r="D210" s="225" t="s">
        <v>172</v>
      </c>
      <c r="E210" s="226" t="s">
        <v>1089</v>
      </c>
      <c r="F210" s="227" t="s">
        <v>1090</v>
      </c>
      <c r="G210" s="228" t="s">
        <v>175</v>
      </c>
      <c r="H210" s="229">
        <v>256.33999999999997</v>
      </c>
      <c r="I210" s="230"/>
      <c r="J210" s="231">
        <f>ROUND(I210*H210,2)</f>
        <v>0</v>
      </c>
      <c r="K210" s="227" t="s">
        <v>176</v>
      </c>
      <c r="L210" s="43"/>
      <c r="M210" s="232" t="s">
        <v>1</v>
      </c>
      <c r="N210" s="233" t="s">
        <v>41</v>
      </c>
      <c r="O210" s="90"/>
      <c r="P210" s="234">
        <f>O210*H210</f>
        <v>0</v>
      </c>
      <c r="Q210" s="234">
        <v>0</v>
      </c>
      <c r="R210" s="234">
        <f>Q210*H210</f>
        <v>0</v>
      </c>
      <c r="S210" s="234">
        <v>0</v>
      </c>
      <c r="T210" s="23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6" t="s">
        <v>460</v>
      </c>
      <c r="AT210" s="236" t="s">
        <v>172</v>
      </c>
      <c r="AU210" s="236" t="s">
        <v>84</v>
      </c>
      <c r="AY210" s="16" t="s">
        <v>170</v>
      </c>
      <c r="BE210" s="237">
        <f>IF(N210="základní",J210,0)</f>
        <v>0</v>
      </c>
      <c r="BF210" s="237">
        <f>IF(N210="snížená",J210,0)</f>
        <v>0</v>
      </c>
      <c r="BG210" s="237">
        <f>IF(N210="zákl. přenesená",J210,0)</f>
        <v>0</v>
      </c>
      <c r="BH210" s="237">
        <f>IF(N210="sníž. přenesená",J210,0)</f>
        <v>0</v>
      </c>
      <c r="BI210" s="237">
        <f>IF(N210="nulová",J210,0)</f>
        <v>0</v>
      </c>
      <c r="BJ210" s="16" t="s">
        <v>80</v>
      </c>
      <c r="BK210" s="237">
        <f>ROUND(I210*H210,2)</f>
        <v>0</v>
      </c>
      <c r="BL210" s="16" t="s">
        <v>460</v>
      </c>
      <c r="BM210" s="236" t="s">
        <v>1091</v>
      </c>
    </row>
    <row r="211" s="13" customFormat="1">
      <c r="A211" s="13"/>
      <c r="B211" s="238"/>
      <c r="C211" s="239"/>
      <c r="D211" s="240" t="s">
        <v>178</v>
      </c>
      <c r="E211" s="239"/>
      <c r="F211" s="242" t="s">
        <v>1298</v>
      </c>
      <c r="G211" s="239"/>
      <c r="H211" s="243">
        <v>256.33999999999997</v>
      </c>
      <c r="I211" s="244"/>
      <c r="J211" s="239"/>
      <c r="K211" s="239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178</v>
      </c>
      <c r="AU211" s="249" t="s">
        <v>84</v>
      </c>
      <c r="AV211" s="13" t="s">
        <v>84</v>
      </c>
      <c r="AW211" s="13" t="s">
        <v>4</v>
      </c>
      <c r="AX211" s="13" t="s">
        <v>80</v>
      </c>
      <c r="AY211" s="249" t="s">
        <v>170</v>
      </c>
    </row>
    <row r="212" s="2" customFormat="1" ht="24.15" customHeight="1">
      <c r="A212" s="37"/>
      <c r="B212" s="38"/>
      <c r="C212" s="225" t="s">
        <v>452</v>
      </c>
      <c r="D212" s="225" t="s">
        <v>172</v>
      </c>
      <c r="E212" s="226" t="s">
        <v>1093</v>
      </c>
      <c r="F212" s="227" t="s">
        <v>1094</v>
      </c>
      <c r="G212" s="228" t="s">
        <v>224</v>
      </c>
      <c r="H212" s="229">
        <v>18.309999999999999</v>
      </c>
      <c r="I212" s="230"/>
      <c r="J212" s="231">
        <f>ROUND(I212*H212,2)</f>
        <v>0</v>
      </c>
      <c r="K212" s="227" t="s">
        <v>176</v>
      </c>
      <c r="L212" s="43"/>
      <c r="M212" s="232" t="s">
        <v>1</v>
      </c>
      <c r="N212" s="233" t="s">
        <v>41</v>
      </c>
      <c r="O212" s="90"/>
      <c r="P212" s="234">
        <f>O212*H212</f>
        <v>0</v>
      </c>
      <c r="Q212" s="234">
        <v>0</v>
      </c>
      <c r="R212" s="234">
        <f>Q212*H212</f>
        <v>0</v>
      </c>
      <c r="S212" s="234">
        <v>0</v>
      </c>
      <c r="T212" s="23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6" t="s">
        <v>460</v>
      </c>
      <c r="AT212" s="236" t="s">
        <v>172</v>
      </c>
      <c r="AU212" s="236" t="s">
        <v>84</v>
      </c>
      <c r="AY212" s="16" t="s">
        <v>170</v>
      </c>
      <c r="BE212" s="237">
        <f>IF(N212="základní",J212,0)</f>
        <v>0</v>
      </c>
      <c r="BF212" s="237">
        <f>IF(N212="snížená",J212,0)</f>
        <v>0</v>
      </c>
      <c r="BG212" s="237">
        <f>IF(N212="zákl. přenesená",J212,0)</f>
        <v>0</v>
      </c>
      <c r="BH212" s="237">
        <f>IF(N212="sníž. přenesená",J212,0)</f>
        <v>0</v>
      </c>
      <c r="BI212" s="237">
        <f>IF(N212="nulová",J212,0)</f>
        <v>0</v>
      </c>
      <c r="BJ212" s="16" t="s">
        <v>80</v>
      </c>
      <c r="BK212" s="237">
        <f>ROUND(I212*H212,2)</f>
        <v>0</v>
      </c>
      <c r="BL212" s="16" t="s">
        <v>460</v>
      </c>
      <c r="BM212" s="236" t="s">
        <v>1095</v>
      </c>
    </row>
    <row r="213" s="13" customFormat="1">
      <c r="A213" s="13"/>
      <c r="B213" s="238"/>
      <c r="C213" s="239"/>
      <c r="D213" s="240" t="s">
        <v>178</v>
      </c>
      <c r="E213" s="239"/>
      <c r="F213" s="242" t="s">
        <v>1299</v>
      </c>
      <c r="G213" s="239"/>
      <c r="H213" s="243">
        <v>18.309999999999999</v>
      </c>
      <c r="I213" s="244"/>
      <c r="J213" s="239"/>
      <c r="K213" s="239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178</v>
      </c>
      <c r="AU213" s="249" t="s">
        <v>84</v>
      </c>
      <c r="AV213" s="13" t="s">
        <v>84</v>
      </c>
      <c r="AW213" s="13" t="s">
        <v>4</v>
      </c>
      <c r="AX213" s="13" t="s">
        <v>80</v>
      </c>
      <c r="AY213" s="249" t="s">
        <v>170</v>
      </c>
    </row>
    <row r="214" s="2" customFormat="1" ht="33" customHeight="1">
      <c r="A214" s="37"/>
      <c r="B214" s="38"/>
      <c r="C214" s="225" t="s">
        <v>456</v>
      </c>
      <c r="D214" s="225" t="s">
        <v>172</v>
      </c>
      <c r="E214" s="226" t="s">
        <v>1097</v>
      </c>
      <c r="F214" s="227" t="s">
        <v>1098</v>
      </c>
      <c r="G214" s="228" t="s">
        <v>175</v>
      </c>
      <c r="H214" s="229">
        <v>0.52500000000000002</v>
      </c>
      <c r="I214" s="230"/>
      <c r="J214" s="231">
        <f>ROUND(I214*H214,2)</f>
        <v>0</v>
      </c>
      <c r="K214" s="227" t="s">
        <v>176</v>
      </c>
      <c r="L214" s="43"/>
      <c r="M214" s="232" t="s">
        <v>1</v>
      </c>
      <c r="N214" s="233" t="s">
        <v>41</v>
      </c>
      <c r="O214" s="90"/>
      <c r="P214" s="234">
        <f>O214*H214</f>
        <v>0</v>
      </c>
      <c r="Q214" s="234">
        <v>0</v>
      </c>
      <c r="R214" s="234">
        <f>Q214*H214</f>
        <v>0</v>
      </c>
      <c r="S214" s="234">
        <v>0</v>
      </c>
      <c r="T214" s="23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6" t="s">
        <v>460</v>
      </c>
      <c r="AT214" s="236" t="s">
        <v>172</v>
      </c>
      <c r="AU214" s="236" t="s">
        <v>84</v>
      </c>
      <c r="AY214" s="16" t="s">
        <v>170</v>
      </c>
      <c r="BE214" s="237">
        <f>IF(N214="základní",J214,0)</f>
        <v>0</v>
      </c>
      <c r="BF214" s="237">
        <f>IF(N214="snížená",J214,0)</f>
        <v>0</v>
      </c>
      <c r="BG214" s="237">
        <f>IF(N214="zákl. přenesená",J214,0)</f>
        <v>0</v>
      </c>
      <c r="BH214" s="237">
        <f>IF(N214="sníž. přenesená",J214,0)</f>
        <v>0</v>
      </c>
      <c r="BI214" s="237">
        <f>IF(N214="nulová",J214,0)</f>
        <v>0</v>
      </c>
      <c r="BJ214" s="16" t="s">
        <v>80</v>
      </c>
      <c r="BK214" s="237">
        <f>ROUND(I214*H214,2)</f>
        <v>0</v>
      </c>
      <c r="BL214" s="16" t="s">
        <v>460</v>
      </c>
      <c r="BM214" s="236" t="s">
        <v>1300</v>
      </c>
    </row>
    <row r="215" s="13" customFormat="1">
      <c r="A215" s="13"/>
      <c r="B215" s="238"/>
      <c r="C215" s="239"/>
      <c r="D215" s="240" t="s">
        <v>178</v>
      </c>
      <c r="E215" s="241" t="s">
        <v>1</v>
      </c>
      <c r="F215" s="242" t="s">
        <v>1301</v>
      </c>
      <c r="G215" s="239"/>
      <c r="H215" s="243">
        <v>0.52500000000000002</v>
      </c>
      <c r="I215" s="244"/>
      <c r="J215" s="239"/>
      <c r="K215" s="239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178</v>
      </c>
      <c r="AU215" s="249" t="s">
        <v>84</v>
      </c>
      <c r="AV215" s="13" t="s">
        <v>84</v>
      </c>
      <c r="AW215" s="13" t="s">
        <v>33</v>
      </c>
      <c r="AX215" s="13" t="s">
        <v>76</v>
      </c>
      <c r="AY215" s="249" t="s">
        <v>170</v>
      </c>
    </row>
    <row r="216" s="2" customFormat="1" ht="24.15" customHeight="1">
      <c r="A216" s="37"/>
      <c r="B216" s="38"/>
      <c r="C216" s="225" t="s">
        <v>460</v>
      </c>
      <c r="D216" s="225" t="s">
        <v>172</v>
      </c>
      <c r="E216" s="226" t="s">
        <v>1302</v>
      </c>
      <c r="F216" s="227" t="s">
        <v>1303</v>
      </c>
      <c r="G216" s="228" t="s">
        <v>279</v>
      </c>
      <c r="H216" s="229">
        <v>60</v>
      </c>
      <c r="I216" s="230"/>
      <c r="J216" s="231">
        <f>ROUND(I216*H216,2)</f>
        <v>0</v>
      </c>
      <c r="K216" s="227" t="s">
        <v>176</v>
      </c>
      <c r="L216" s="43"/>
      <c r="M216" s="232" t="s">
        <v>1</v>
      </c>
      <c r="N216" s="233" t="s">
        <v>41</v>
      </c>
      <c r="O216" s="90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460</v>
      </c>
      <c r="AT216" s="236" t="s">
        <v>172</v>
      </c>
      <c r="AU216" s="236" t="s">
        <v>84</v>
      </c>
      <c r="AY216" s="16" t="s">
        <v>170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80</v>
      </c>
      <c r="BK216" s="237">
        <f>ROUND(I216*H216,2)</f>
        <v>0</v>
      </c>
      <c r="BL216" s="16" t="s">
        <v>460</v>
      </c>
      <c r="BM216" s="236" t="s">
        <v>1103</v>
      </c>
    </row>
    <row r="217" s="13" customFormat="1">
      <c r="A217" s="13"/>
      <c r="B217" s="238"/>
      <c r="C217" s="239"/>
      <c r="D217" s="240" t="s">
        <v>178</v>
      </c>
      <c r="E217" s="241" t="s">
        <v>1</v>
      </c>
      <c r="F217" s="242" t="s">
        <v>1296</v>
      </c>
      <c r="G217" s="239"/>
      <c r="H217" s="243">
        <v>50</v>
      </c>
      <c r="I217" s="244"/>
      <c r="J217" s="239"/>
      <c r="K217" s="239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178</v>
      </c>
      <c r="AU217" s="249" t="s">
        <v>84</v>
      </c>
      <c r="AV217" s="13" t="s">
        <v>84</v>
      </c>
      <c r="AW217" s="13" t="s">
        <v>33</v>
      </c>
      <c r="AX217" s="13" t="s">
        <v>76</v>
      </c>
      <c r="AY217" s="249" t="s">
        <v>170</v>
      </c>
    </row>
    <row r="218" s="13" customFormat="1">
      <c r="A218" s="13"/>
      <c r="B218" s="238"/>
      <c r="C218" s="239"/>
      <c r="D218" s="240" t="s">
        <v>178</v>
      </c>
      <c r="E218" s="241" t="s">
        <v>1</v>
      </c>
      <c r="F218" s="242" t="s">
        <v>1297</v>
      </c>
      <c r="G218" s="239"/>
      <c r="H218" s="243">
        <v>10</v>
      </c>
      <c r="I218" s="244"/>
      <c r="J218" s="239"/>
      <c r="K218" s="239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178</v>
      </c>
      <c r="AU218" s="249" t="s">
        <v>84</v>
      </c>
      <c r="AV218" s="13" t="s">
        <v>84</v>
      </c>
      <c r="AW218" s="13" t="s">
        <v>33</v>
      </c>
      <c r="AX218" s="13" t="s">
        <v>76</v>
      </c>
      <c r="AY218" s="249" t="s">
        <v>170</v>
      </c>
    </row>
    <row r="219" s="2" customFormat="1" ht="24.15" customHeight="1">
      <c r="A219" s="37"/>
      <c r="B219" s="38"/>
      <c r="C219" s="225" t="s">
        <v>464</v>
      </c>
      <c r="D219" s="225" t="s">
        <v>172</v>
      </c>
      <c r="E219" s="226" t="s">
        <v>1107</v>
      </c>
      <c r="F219" s="227" t="s">
        <v>1108</v>
      </c>
      <c r="G219" s="228" t="s">
        <v>279</v>
      </c>
      <c r="H219" s="229">
        <v>106</v>
      </c>
      <c r="I219" s="230"/>
      <c r="J219" s="231">
        <f>ROUND(I219*H219,2)</f>
        <v>0</v>
      </c>
      <c r="K219" s="227" t="s">
        <v>176</v>
      </c>
      <c r="L219" s="43"/>
      <c r="M219" s="232" t="s">
        <v>1</v>
      </c>
      <c r="N219" s="233" t="s">
        <v>41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460</v>
      </c>
      <c r="AT219" s="236" t="s">
        <v>172</v>
      </c>
      <c r="AU219" s="236" t="s">
        <v>84</v>
      </c>
      <c r="AY219" s="16" t="s">
        <v>170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80</v>
      </c>
      <c r="BK219" s="237">
        <f>ROUND(I219*H219,2)</f>
        <v>0</v>
      </c>
      <c r="BL219" s="16" t="s">
        <v>460</v>
      </c>
      <c r="BM219" s="236" t="s">
        <v>1109</v>
      </c>
    </row>
    <row r="220" s="2" customFormat="1" ht="24.15" customHeight="1">
      <c r="A220" s="37"/>
      <c r="B220" s="38"/>
      <c r="C220" s="225" t="s">
        <v>468</v>
      </c>
      <c r="D220" s="225" t="s">
        <v>172</v>
      </c>
      <c r="E220" s="226" t="s">
        <v>1110</v>
      </c>
      <c r="F220" s="227" t="s">
        <v>1111</v>
      </c>
      <c r="G220" s="228" t="s">
        <v>195</v>
      </c>
      <c r="H220" s="229">
        <v>25</v>
      </c>
      <c r="I220" s="230"/>
      <c r="J220" s="231">
        <f>ROUND(I220*H220,2)</f>
        <v>0</v>
      </c>
      <c r="K220" s="227" t="s">
        <v>176</v>
      </c>
      <c r="L220" s="43"/>
      <c r="M220" s="232" t="s">
        <v>1</v>
      </c>
      <c r="N220" s="233" t="s">
        <v>41</v>
      </c>
      <c r="O220" s="90"/>
      <c r="P220" s="234">
        <f>O220*H220</f>
        <v>0</v>
      </c>
      <c r="Q220" s="234">
        <v>0</v>
      </c>
      <c r="R220" s="234">
        <f>Q220*H220</f>
        <v>0</v>
      </c>
      <c r="S220" s="234">
        <v>0</v>
      </c>
      <c r="T220" s="23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6" t="s">
        <v>460</v>
      </c>
      <c r="AT220" s="236" t="s">
        <v>172</v>
      </c>
      <c r="AU220" s="236" t="s">
        <v>84</v>
      </c>
      <c r="AY220" s="16" t="s">
        <v>170</v>
      </c>
      <c r="BE220" s="237">
        <f>IF(N220="základní",J220,0)</f>
        <v>0</v>
      </c>
      <c r="BF220" s="237">
        <f>IF(N220="snížená",J220,0)</f>
        <v>0</v>
      </c>
      <c r="BG220" s="237">
        <f>IF(N220="zákl. přenesená",J220,0)</f>
        <v>0</v>
      </c>
      <c r="BH220" s="237">
        <f>IF(N220="sníž. přenesená",J220,0)</f>
        <v>0</v>
      </c>
      <c r="BI220" s="237">
        <f>IF(N220="nulová",J220,0)</f>
        <v>0</v>
      </c>
      <c r="BJ220" s="16" t="s">
        <v>80</v>
      </c>
      <c r="BK220" s="237">
        <f>ROUND(I220*H220,2)</f>
        <v>0</v>
      </c>
      <c r="BL220" s="16" t="s">
        <v>460</v>
      </c>
      <c r="BM220" s="236" t="s">
        <v>1112</v>
      </c>
    </row>
    <row r="221" s="13" customFormat="1">
      <c r="A221" s="13"/>
      <c r="B221" s="238"/>
      <c r="C221" s="239"/>
      <c r="D221" s="240" t="s">
        <v>178</v>
      </c>
      <c r="E221" s="241" t="s">
        <v>1</v>
      </c>
      <c r="F221" s="242" t="s">
        <v>1295</v>
      </c>
      <c r="G221" s="239"/>
      <c r="H221" s="243">
        <v>25</v>
      </c>
      <c r="I221" s="244"/>
      <c r="J221" s="239"/>
      <c r="K221" s="239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178</v>
      </c>
      <c r="AU221" s="249" t="s">
        <v>84</v>
      </c>
      <c r="AV221" s="13" t="s">
        <v>84</v>
      </c>
      <c r="AW221" s="13" t="s">
        <v>33</v>
      </c>
      <c r="AX221" s="13" t="s">
        <v>76</v>
      </c>
      <c r="AY221" s="249" t="s">
        <v>170</v>
      </c>
    </row>
    <row r="222" s="2" customFormat="1" ht="16.5" customHeight="1">
      <c r="A222" s="37"/>
      <c r="B222" s="38"/>
      <c r="C222" s="225" t="s">
        <v>472</v>
      </c>
      <c r="D222" s="225" t="s">
        <v>172</v>
      </c>
      <c r="E222" s="226" t="s">
        <v>1113</v>
      </c>
      <c r="F222" s="227" t="s">
        <v>1114</v>
      </c>
      <c r="G222" s="228" t="s">
        <v>195</v>
      </c>
      <c r="H222" s="229">
        <v>25</v>
      </c>
      <c r="I222" s="230"/>
      <c r="J222" s="231">
        <f>ROUND(I222*H222,2)</f>
        <v>0</v>
      </c>
      <c r="K222" s="227" t="s">
        <v>176</v>
      </c>
      <c r="L222" s="43"/>
      <c r="M222" s="232" t="s">
        <v>1</v>
      </c>
      <c r="N222" s="233" t="s">
        <v>41</v>
      </c>
      <c r="O222" s="90"/>
      <c r="P222" s="234">
        <f>O222*H222</f>
        <v>0</v>
      </c>
      <c r="Q222" s="234">
        <v>2.5000000000000001E-05</v>
      </c>
      <c r="R222" s="234">
        <f>Q222*H222</f>
        <v>0.00062500000000000001</v>
      </c>
      <c r="S222" s="234">
        <v>0</v>
      </c>
      <c r="T222" s="23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6" t="s">
        <v>460</v>
      </c>
      <c r="AT222" s="236" t="s">
        <v>172</v>
      </c>
      <c r="AU222" s="236" t="s">
        <v>84</v>
      </c>
      <c r="AY222" s="16" t="s">
        <v>170</v>
      </c>
      <c r="BE222" s="237">
        <f>IF(N222="základní",J222,0)</f>
        <v>0</v>
      </c>
      <c r="BF222" s="237">
        <f>IF(N222="snížená",J222,0)</f>
        <v>0</v>
      </c>
      <c r="BG222" s="237">
        <f>IF(N222="zákl. přenesená",J222,0)</f>
        <v>0</v>
      </c>
      <c r="BH222" s="237">
        <f>IF(N222="sníž. přenesená",J222,0)</f>
        <v>0</v>
      </c>
      <c r="BI222" s="237">
        <f>IF(N222="nulová",J222,0)</f>
        <v>0</v>
      </c>
      <c r="BJ222" s="16" t="s">
        <v>80</v>
      </c>
      <c r="BK222" s="237">
        <f>ROUND(I222*H222,2)</f>
        <v>0</v>
      </c>
      <c r="BL222" s="16" t="s">
        <v>460</v>
      </c>
      <c r="BM222" s="236" t="s">
        <v>1115</v>
      </c>
    </row>
    <row r="223" s="2" customFormat="1" ht="24.15" customHeight="1">
      <c r="A223" s="37"/>
      <c r="B223" s="38"/>
      <c r="C223" s="225" t="s">
        <v>476</v>
      </c>
      <c r="D223" s="225" t="s">
        <v>172</v>
      </c>
      <c r="E223" s="226" t="s">
        <v>1116</v>
      </c>
      <c r="F223" s="227" t="s">
        <v>1117</v>
      </c>
      <c r="G223" s="228" t="s">
        <v>175</v>
      </c>
      <c r="H223" s="229">
        <v>1.1850000000000001</v>
      </c>
      <c r="I223" s="230"/>
      <c r="J223" s="231">
        <f>ROUND(I223*H223,2)</f>
        <v>0</v>
      </c>
      <c r="K223" s="227" t="s">
        <v>176</v>
      </c>
      <c r="L223" s="43"/>
      <c r="M223" s="232" t="s">
        <v>1</v>
      </c>
      <c r="N223" s="233" t="s">
        <v>41</v>
      </c>
      <c r="O223" s="90"/>
      <c r="P223" s="234">
        <f>O223*H223</f>
        <v>0</v>
      </c>
      <c r="Q223" s="234">
        <v>0</v>
      </c>
      <c r="R223" s="234">
        <f>Q223*H223</f>
        <v>0</v>
      </c>
      <c r="S223" s="234">
        <v>0</v>
      </c>
      <c r="T223" s="23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6" t="s">
        <v>460</v>
      </c>
      <c r="AT223" s="236" t="s">
        <v>172</v>
      </c>
      <c r="AU223" s="236" t="s">
        <v>84</v>
      </c>
      <c r="AY223" s="16" t="s">
        <v>170</v>
      </c>
      <c r="BE223" s="237">
        <f>IF(N223="základní",J223,0)</f>
        <v>0</v>
      </c>
      <c r="BF223" s="237">
        <f>IF(N223="snížená",J223,0)</f>
        <v>0</v>
      </c>
      <c r="BG223" s="237">
        <f>IF(N223="zákl. přenesená",J223,0)</f>
        <v>0</v>
      </c>
      <c r="BH223" s="237">
        <f>IF(N223="sníž. přenesená",J223,0)</f>
        <v>0</v>
      </c>
      <c r="BI223" s="237">
        <f>IF(N223="nulová",J223,0)</f>
        <v>0</v>
      </c>
      <c r="BJ223" s="16" t="s">
        <v>80</v>
      </c>
      <c r="BK223" s="237">
        <f>ROUND(I223*H223,2)</f>
        <v>0</v>
      </c>
      <c r="BL223" s="16" t="s">
        <v>460</v>
      </c>
      <c r="BM223" s="236" t="s">
        <v>1118</v>
      </c>
    </row>
    <row r="224" s="13" customFormat="1">
      <c r="A224" s="13"/>
      <c r="B224" s="238"/>
      <c r="C224" s="239"/>
      <c r="D224" s="240" t="s">
        <v>178</v>
      </c>
      <c r="E224" s="241" t="s">
        <v>1</v>
      </c>
      <c r="F224" s="242" t="s">
        <v>1304</v>
      </c>
      <c r="G224" s="239"/>
      <c r="H224" s="243">
        <v>0.95220000000000005</v>
      </c>
      <c r="I224" s="244"/>
      <c r="J224" s="239"/>
      <c r="K224" s="239"/>
      <c r="L224" s="245"/>
      <c r="M224" s="246"/>
      <c r="N224" s="247"/>
      <c r="O224" s="247"/>
      <c r="P224" s="247"/>
      <c r="Q224" s="247"/>
      <c r="R224" s="247"/>
      <c r="S224" s="247"/>
      <c r="T224" s="24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9" t="s">
        <v>178</v>
      </c>
      <c r="AU224" s="249" t="s">
        <v>84</v>
      </c>
      <c r="AV224" s="13" t="s">
        <v>84</v>
      </c>
      <c r="AW224" s="13" t="s">
        <v>33</v>
      </c>
      <c r="AX224" s="13" t="s">
        <v>76</v>
      </c>
      <c r="AY224" s="249" t="s">
        <v>170</v>
      </c>
    </row>
    <row r="225" s="13" customFormat="1">
      <c r="A225" s="13"/>
      <c r="B225" s="238"/>
      <c r="C225" s="239"/>
      <c r="D225" s="240" t="s">
        <v>178</v>
      </c>
      <c r="E225" s="241" t="s">
        <v>1</v>
      </c>
      <c r="F225" s="242" t="s">
        <v>1305</v>
      </c>
      <c r="G225" s="239"/>
      <c r="H225" s="243">
        <v>0.232875</v>
      </c>
      <c r="I225" s="244"/>
      <c r="J225" s="239"/>
      <c r="K225" s="239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178</v>
      </c>
      <c r="AU225" s="249" t="s">
        <v>84</v>
      </c>
      <c r="AV225" s="13" t="s">
        <v>84</v>
      </c>
      <c r="AW225" s="13" t="s">
        <v>33</v>
      </c>
      <c r="AX225" s="13" t="s">
        <v>76</v>
      </c>
      <c r="AY225" s="249" t="s">
        <v>170</v>
      </c>
    </row>
    <row r="226" s="2" customFormat="1" ht="24.15" customHeight="1">
      <c r="A226" s="37"/>
      <c r="B226" s="38"/>
      <c r="C226" s="250" t="s">
        <v>480</v>
      </c>
      <c r="D226" s="250" t="s">
        <v>239</v>
      </c>
      <c r="E226" s="251" t="s">
        <v>1121</v>
      </c>
      <c r="F226" s="252" t="s">
        <v>1122</v>
      </c>
      <c r="G226" s="253" t="s">
        <v>279</v>
      </c>
      <c r="H226" s="254">
        <v>2</v>
      </c>
      <c r="I226" s="255"/>
      <c r="J226" s="256">
        <f>ROUND(I226*H226,2)</f>
        <v>0</v>
      </c>
      <c r="K226" s="252" t="s">
        <v>176</v>
      </c>
      <c r="L226" s="257"/>
      <c r="M226" s="258" t="s">
        <v>1</v>
      </c>
      <c r="N226" s="259" t="s">
        <v>41</v>
      </c>
      <c r="O226" s="90"/>
      <c r="P226" s="234">
        <f>O226*H226</f>
        <v>0</v>
      </c>
      <c r="Q226" s="234">
        <v>0.0035999999999999999</v>
      </c>
      <c r="R226" s="234">
        <f>Q226*H226</f>
        <v>0.0071999999999999998</v>
      </c>
      <c r="S226" s="234">
        <v>0</v>
      </c>
      <c r="T226" s="23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6" t="s">
        <v>879</v>
      </c>
      <c r="AT226" s="236" t="s">
        <v>239</v>
      </c>
      <c r="AU226" s="236" t="s">
        <v>84</v>
      </c>
      <c r="AY226" s="16" t="s">
        <v>170</v>
      </c>
      <c r="BE226" s="237">
        <f>IF(N226="základní",J226,0)</f>
        <v>0</v>
      </c>
      <c r="BF226" s="237">
        <f>IF(N226="snížená",J226,0)</f>
        <v>0</v>
      </c>
      <c r="BG226" s="237">
        <f>IF(N226="zákl. přenesená",J226,0)</f>
        <v>0</v>
      </c>
      <c r="BH226" s="237">
        <f>IF(N226="sníž. přenesená",J226,0)</f>
        <v>0</v>
      </c>
      <c r="BI226" s="237">
        <f>IF(N226="nulová",J226,0)</f>
        <v>0</v>
      </c>
      <c r="BJ226" s="16" t="s">
        <v>80</v>
      </c>
      <c r="BK226" s="237">
        <f>ROUND(I226*H226,2)</f>
        <v>0</v>
      </c>
      <c r="BL226" s="16" t="s">
        <v>460</v>
      </c>
      <c r="BM226" s="236" t="s">
        <v>1123</v>
      </c>
    </row>
    <row r="227" s="2" customFormat="1" ht="16.5" customHeight="1">
      <c r="A227" s="37"/>
      <c r="B227" s="38"/>
      <c r="C227" s="225" t="s">
        <v>484</v>
      </c>
      <c r="D227" s="225" t="s">
        <v>172</v>
      </c>
      <c r="E227" s="226" t="s">
        <v>1124</v>
      </c>
      <c r="F227" s="227" t="s">
        <v>1125</v>
      </c>
      <c r="G227" s="228" t="s">
        <v>279</v>
      </c>
      <c r="H227" s="229">
        <v>106</v>
      </c>
      <c r="I227" s="230"/>
      <c r="J227" s="231">
        <f>ROUND(I227*H227,2)</f>
        <v>0</v>
      </c>
      <c r="K227" s="227" t="s">
        <v>1</v>
      </c>
      <c r="L227" s="43"/>
      <c r="M227" s="232" t="s">
        <v>1</v>
      </c>
      <c r="N227" s="233" t="s">
        <v>41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460</v>
      </c>
      <c r="AT227" s="236" t="s">
        <v>172</v>
      </c>
      <c r="AU227" s="236" t="s">
        <v>84</v>
      </c>
      <c r="AY227" s="16" t="s">
        <v>170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460</v>
      </c>
      <c r="BM227" s="236" t="s">
        <v>1126</v>
      </c>
    </row>
    <row r="228" s="2" customFormat="1" ht="16.5" customHeight="1">
      <c r="A228" s="37"/>
      <c r="B228" s="38"/>
      <c r="C228" s="225" t="s">
        <v>488</v>
      </c>
      <c r="D228" s="225" t="s">
        <v>172</v>
      </c>
      <c r="E228" s="226" t="s">
        <v>1306</v>
      </c>
      <c r="F228" s="227" t="s">
        <v>1307</v>
      </c>
      <c r="G228" s="228" t="s">
        <v>247</v>
      </c>
      <c r="H228" s="229">
        <v>1</v>
      </c>
      <c r="I228" s="230"/>
      <c r="J228" s="231">
        <f>ROUND(I228*H228,2)</f>
        <v>0</v>
      </c>
      <c r="K228" s="227" t="s">
        <v>1</v>
      </c>
      <c r="L228" s="43"/>
      <c r="M228" s="232" t="s">
        <v>1</v>
      </c>
      <c r="N228" s="233" t="s">
        <v>41</v>
      </c>
      <c r="O228" s="90"/>
      <c r="P228" s="234">
        <f>O228*H228</f>
        <v>0</v>
      </c>
      <c r="Q228" s="234">
        <v>0</v>
      </c>
      <c r="R228" s="234">
        <f>Q228*H228</f>
        <v>0</v>
      </c>
      <c r="S228" s="234">
        <v>0</v>
      </c>
      <c r="T228" s="23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6" t="s">
        <v>460</v>
      </c>
      <c r="AT228" s="236" t="s">
        <v>172</v>
      </c>
      <c r="AU228" s="236" t="s">
        <v>84</v>
      </c>
      <c r="AY228" s="16" t="s">
        <v>170</v>
      </c>
      <c r="BE228" s="237">
        <f>IF(N228="základní",J228,0)</f>
        <v>0</v>
      </c>
      <c r="BF228" s="237">
        <f>IF(N228="snížená",J228,0)</f>
        <v>0</v>
      </c>
      <c r="BG228" s="237">
        <f>IF(N228="zákl. přenesená",J228,0)</f>
        <v>0</v>
      </c>
      <c r="BH228" s="237">
        <f>IF(N228="sníž. přenesená",J228,0)</f>
        <v>0</v>
      </c>
      <c r="BI228" s="237">
        <f>IF(N228="nulová",J228,0)</f>
        <v>0</v>
      </c>
      <c r="BJ228" s="16" t="s">
        <v>80</v>
      </c>
      <c r="BK228" s="237">
        <f>ROUND(I228*H228,2)</f>
        <v>0</v>
      </c>
      <c r="BL228" s="16" t="s">
        <v>460</v>
      </c>
      <c r="BM228" s="236" t="s">
        <v>1308</v>
      </c>
    </row>
    <row r="229" s="2" customFormat="1" ht="16.5" customHeight="1">
      <c r="A229" s="37"/>
      <c r="B229" s="38"/>
      <c r="C229" s="250" t="s">
        <v>492</v>
      </c>
      <c r="D229" s="250" t="s">
        <v>239</v>
      </c>
      <c r="E229" s="251" t="s">
        <v>1309</v>
      </c>
      <c r="F229" s="252" t="s">
        <v>1310</v>
      </c>
      <c r="G229" s="253" t="s">
        <v>247</v>
      </c>
      <c r="H229" s="254">
        <v>1</v>
      </c>
      <c r="I229" s="255"/>
      <c r="J229" s="256">
        <f>ROUND(I229*H229,2)</f>
        <v>0</v>
      </c>
      <c r="K229" s="252" t="s">
        <v>1</v>
      </c>
      <c r="L229" s="257"/>
      <c r="M229" s="258" t="s">
        <v>1</v>
      </c>
      <c r="N229" s="259" t="s">
        <v>41</v>
      </c>
      <c r="O229" s="90"/>
      <c r="P229" s="234">
        <f>O229*H229</f>
        <v>0</v>
      </c>
      <c r="Q229" s="234">
        <v>0</v>
      </c>
      <c r="R229" s="234">
        <f>Q229*H229</f>
        <v>0</v>
      </c>
      <c r="S229" s="234">
        <v>0</v>
      </c>
      <c r="T229" s="23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879</v>
      </c>
      <c r="AT229" s="236" t="s">
        <v>239</v>
      </c>
      <c r="AU229" s="236" t="s">
        <v>84</v>
      </c>
      <c r="AY229" s="16" t="s">
        <v>170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80</v>
      </c>
      <c r="BK229" s="237">
        <f>ROUND(I229*H229,2)</f>
        <v>0</v>
      </c>
      <c r="BL229" s="16" t="s">
        <v>460</v>
      </c>
      <c r="BM229" s="236" t="s">
        <v>1311</v>
      </c>
    </row>
    <row r="230" s="2" customFormat="1" ht="24.15" customHeight="1">
      <c r="A230" s="37"/>
      <c r="B230" s="38"/>
      <c r="C230" s="225" t="s">
        <v>496</v>
      </c>
      <c r="D230" s="225" t="s">
        <v>172</v>
      </c>
      <c r="E230" s="226" t="s">
        <v>1127</v>
      </c>
      <c r="F230" s="227" t="s">
        <v>1128</v>
      </c>
      <c r="G230" s="228" t="s">
        <v>279</v>
      </c>
      <c r="H230" s="229">
        <v>50</v>
      </c>
      <c r="I230" s="230"/>
      <c r="J230" s="231">
        <f>ROUND(I230*H230,2)</f>
        <v>0</v>
      </c>
      <c r="K230" s="227" t="s">
        <v>176</v>
      </c>
      <c r="L230" s="43"/>
      <c r="M230" s="232" t="s">
        <v>1</v>
      </c>
      <c r="N230" s="233" t="s">
        <v>41</v>
      </c>
      <c r="O230" s="90"/>
      <c r="P230" s="234">
        <f>O230*H230</f>
        <v>0</v>
      </c>
      <c r="Q230" s="234">
        <v>0</v>
      </c>
      <c r="R230" s="234">
        <f>Q230*H230</f>
        <v>0</v>
      </c>
      <c r="S230" s="234">
        <v>0</v>
      </c>
      <c r="T230" s="23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6" t="s">
        <v>460</v>
      </c>
      <c r="AT230" s="236" t="s">
        <v>172</v>
      </c>
      <c r="AU230" s="236" t="s">
        <v>84</v>
      </c>
      <c r="AY230" s="16" t="s">
        <v>170</v>
      </c>
      <c r="BE230" s="237">
        <f>IF(N230="základní",J230,0)</f>
        <v>0</v>
      </c>
      <c r="BF230" s="237">
        <f>IF(N230="snížená",J230,0)</f>
        <v>0</v>
      </c>
      <c r="BG230" s="237">
        <f>IF(N230="zákl. přenesená",J230,0)</f>
        <v>0</v>
      </c>
      <c r="BH230" s="237">
        <f>IF(N230="sníž. přenesená",J230,0)</f>
        <v>0</v>
      </c>
      <c r="BI230" s="237">
        <f>IF(N230="nulová",J230,0)</f>
        <v>0</v>
      </c>
      <c r="BJ230" s="16" t="s">
        <v>80</v>
      </c>
      <c r="BK230" s="237">
        <f>ROUND(I230*H230,2)</f>
        <v>0</v>
      </c>
      <c r="BL230" s="16" t="s">
        <v>460</v>
      </c>
      <c r="BM230" s="236" t="s">
        <v>1129</v>
      </c>
    </row>
    <row r="231" s="2" customFormat="1" ht="16.5" customHeight="1">
      <c r="A231" s="37"/>
      <c r="B231" s="38"/>
      <c r="C231" s="225" t="s">
        <v>501</v>
      </c>
      <c r="D231" s="225" t="s">
        <v>172</v>
      </c>
      <c r="E231" s="226" t="s">
        <v>1130</v>
      </c>
      <c r="F231" s="227" t="s">
        <v>1131</v>
      </c>
      <c r="G231" s="228" t="s">
        <v>279</v>
      </c>
      <c r="H231" s="229">
        <v>160</v>
      </c>
      <c r="I231" s="230"/>
      <c r="J231" s="231">
        <f>ROUND(I231*H231,2)</f>
        <v>0</v>
      </c>
      <c r="K231" s="227" t="s">
        <v>176</v>
      </c>
      <c r="L231" s="43"/>
      <c r="M231" s="232" t="s">
        <v>1</v>
      </c>
      <c r="N231" s="233" t="s">
        <v>41</v>
      </c>
      <c r="O231" s="90"/>
      <c r="P231" s="234">
        <f>O231*H231</f>
        <v>0</v>
      </c>
      <c r="Q231" s="234">
        <v>9.1799999999999995E-05</v>
      </c>
      <c r="R231" s="234">
        <f>Q231*H231</f>
        <v>0.014688</v>
      </c>
      <c r="S231" s="234">
        <v>0</v>
      </c>
      <c r="T231" s="23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6" t="s">
        <v>460</v>
      </c>
      <c r="AT231" s="236" t="s">
        <v>172</v>
      </c>
      <c r="AU231" s="236" t="s">
        <v>84</v>
      </c>
      <c r="AY231" s="16" t="s">
        <v>170</v>
      </c>
      <c r="BE231" s="237">
        <f>IF(N231="základní",J231,0)</f>
        <v>0</v>
      </c>
      <c r="BF231" s="237">
        <f>IF(N231="snížená",J231,0)</f>
        <v>0</v>
      </c>
      <c r="BG231" s="237">
        <f>IF(N231="zákl. přenesená",J231,0)</f>
        <v>0</v>
      </c>
      <c r="BH231" s="237">
        <f>IF(N231="sníž. přenesená",J231,0)</f>
        <v>0</v>
      </c>
      <c r="BI231" s="237">
        <f>IF(N231="nulová",J231,0)</f>
        <v>0</v>
      </c>
      <c r="BJ231" s="16" t="s">
        <v>80</v>
      </c>
      <c r="BK231" s="237">
        <f>ROUND(I231*H231,2)</f>
        <v>0</v>
      </c>
      <c r="BL231" s="16" t="s">
        <v>460</v>
      </c>
      <c r="BM231" s="236" t="s">
        <v>1132</v>
      </c>
    </row>
    <row r="232" s="2" customFormat="1" ht="16.5" customHeight="1">
      <c r="A232" s="37"/>
      <c r="B232" s="38"/>
      <c r="C232" s="225" t="s">
        <v>505</v>
      </c>
      <c r="D232" s="225" t="s">
        <v>172</v>
      </c>
      <c r="E232" s="226" t="s">
        <v>1312</v>
      </c>
      <c r="F232" s="227" t="s">
        <v>1313</v>
      </c>
      <c r="G232" s="228" t="s">
        <v>279</v>
      </c>
      <c r="H232" s="229">
        <v>33</v>
      </c>
      <c r="I232" s="230"/>
      <c r="J232" s="231">
        <f>ROUND(I232*H232,2)</f>
        <v>0</v>
      </c>
      <c r="K232" s="227" t="s">
        <v>1</v>
      </c>
      <c r="L232" s="43"/>
      <c r="M232" s="232" t="s">
        <v>1</v>
      </c>
      <c r="N232" s="233" t="s">
        <v>41</v>
      </c>
      <c r="O232" s="90"/>
      <c r="P232" s="234">
        <f>O232*H232</f>
        <v>0</v>
      </c>
      <c r="Q232" s="234">
        <v>0</v>
      </c>
      <c r="R232" s="234">
        <f>Q232*H232</f>
        <v>0</v>
      </c>
      <c r="S232" s="234">
        <v>0</v>
      </c>
      <c r="T232" s="23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460</v>
      </c>
      <c r="AT232" s="236" t="s">
        <v>172</v>
      </c>
      <c r="AU232" s="236" t="s">
        <v>84</v>
      </c>
      <c r="AY232" s="16" t="s">
        <v>170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460</v>
      </c>
      <c r="BM232" s="236" t="s">
        <v>1314</v>
      </c>
    </row>
    <row r="233" s="2" customFormat="1" ht="16.5" customHeight="1">
      <c r="A233" s="37"/>
      <c r="B233" s="38"/>
      <c r="C233" s="250" t="s">
        <v>509</v>
      </c>
      <c r="D233" s="250" t="s">
        <v>239</v>
      </c>
      <c r="E233" s="251" t="s">
        <v>1315</v>
      </c>
      <c r="F233" s="252" t="s">
        <v>1316</v>
      </c>
      <c r="G233" s="253" t="s">
        <v>279</v>
      </c>
      <c r="H233" s="254">
        <v>31.050000000000001</v>
      </c>
      <c r="I233" s="255"/>
      <c r="J233" s="256">
        <f>ROUND(I233*H233,2)</f>
        <v>0</v>
      </c>
      <c r="K233" s="252" t="s">
        <v>176</v>
      </c>
      <c r="L233" s="257"/>
      <c r="M233" s="258" t="s">
        <v>1</v>
      </c>
      <c r="N233" s="259" t="s">
        <v>41</v>
      </c>
      <c r="O233" s="90"/>
      <c r="P233" s="234">
        <f>O233*H233</f>
        <v>0</v>
      </c>
      <c r="Q233" s="234">
        <v>0.00038000000000000002</v>
      </c>
      <c r="R233" s="234">
        <f>Q233*H233</f>
        <v>0.011799000000000001</v>
      </c>
      <c r="S233" s="234">
        <v>0</v>
      </c>
      <c r="T233" s="23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6" t="s">
        <v>879</v>
      </c>
      <c r="AT233" s="236" t="s">
        <v>239</v>
      </c>
      <c r="AU233" s="236" t="s">
        <v>84</v>
      </c>
      <c r="AY233" s="16" t="s">
        <v>170</v>
      </c>
      <c r="BE233" s="237">
        <f>IF(N233="základní",J233,0)</f>
        <v>0</v>
      </c>
      <c r="BF233" s="237">
        <f>IF(N233="snížená",J233,0)</f>
        <v>0</v>
      </c>
      <c r="BG233" s="237">
        <f>IF(N233="zákl. přenesená",J233,0)</f>
        <v>0</v>
      </c>
      <c r="BH233" s="237">
        <f>IF(N233="sníž. přenesená",J233,0)</f>
        <v>0</v>
      </c>
      <c r="BI233" s="237">
        <f>IF(N233="nulová",J233,0)</f>
        <v>0</v>
      </c>
      <c r="BJ233" s="16" t="s">
        <v>80</v>
      </c>
      <c r="BK233" s="237">
        <f>ROUND(I233*H233,2)</f>
        <v>0</v>
      </c>
      <c r="BL233" s="16" t="s">
        <v>460</v>
      </c>
      <c r="BM233" s="236" t="s">
        <v>1317</v>
      </c>
    </row>
    <row r="234" s="13" customFormat="1">
      <c r="A234" s="13"/>
      <c r="B234" s="238"/>
      <c r="C234" s="239"/>
      <c r="D234" s="240" t="s">
        <v>178</v>
      </c>
      <c r="E234" s="239"/>
      <c r="F234" s="242" t="s">
        <v>1318</v>
      </c>
      <c r="G234" s="239"/>
      <c r="H234" s="243">
        <v>31.050000000000001</v>
      </c>
      <c r="I234" s="244"/>
      <c r="J234" s="239"/>
      <c r="K234" s="239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178</v>
      </c>
      <c r="AU234" s="249" t="s">
        <v>84</v>
      </c>
      <c r="AV234" s="13" t="s">
        <v>84</v>
      </c>
      <c r="AW234" s="13" t="s">
        <v>4</v>
      </c>
      <c r="AX234" s="13" t="s">
        <v>80</v>
      </c>
      <c r="AY234" s="249" t="s">
        <v>170</v>
      </c>
    </row>
    <row r="235" s="2" customFormat="1" ht="16.5" customHeight="1">
      <c r="A235" s="37"/>
      <c r="B235" s="38"/>
      <c r="C235" s="250" t="s">
        <v>515</v>
      </c>
      <c r="D235" s="250" t="s">
        <v>239</v>
      </c>
      <c r="E235" s="251" t="s">
        <v>1319</v>
      </c>
      <c r="F235" s="252" t="s">
        <v>1320</v>
      </c>
      <c r="G235" s="253" t="s">
        <v>279</v>
      </c>
      <c r="H235" s="254">
        <v>6.9000000000000004</v>
      </c>
      <c r="I235" s="255"/>
      <c r="J235" s="256">
        <f>ROUND(I235*H235,2)</f>
        <v>0</v>
      </c>
      <c r="K235" s="252" t="s">
        <v>176</v>
      </c>
      <c r="L235" s="257"/>
      <c r="M235" s="258" t="s">
        <v>1</v>
      </c>
      <c r="N235" s="259" t="s">
        <v>41</v>
      </c>
      <c r="O235" s="90"/>
      <c r="P235" s="234">
        <f>O235*H235</f>
        <v>0</v>
      </c>
      <c r="Q235" s="234">
        <v>0.00051999999999999995</v>
      </c>
      <c r="R235" s="234">
        <f>Q235*H235</f>
        <v>0.003588</v>
      </c>
      <c r="S235" s="234">
        <v>0</v>
      </c>
      <c r="T235" s="23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879</v>
      </c>
      <c r="AT235" s="236" t="s">
        <v>239</v>
      </c>
      <c r="AU235" s="236" t="s">
        <v>84</v>
      </c>
      <c r="AY235" s="16" t="s">
        <v>170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80</v>
      </c>
      <c r="BK235" s="237">
        <f>ROUND(I235*H235,2)</f>
        <v>0</v>
      </c>
      <c r="BL235" s="16" t="s">
        <v>460</v>
      </c>
      <c r="BM235" s="236" t="s">
        <v>1321</v>
      </c>
    </row>
    <row r="236" s="13" customFormat="1">
      <c r="A236" s="13"/>
      <c r="B236" s="238"/>
      <c r="C236" s="239"/>
      <c r="D236" s="240" t="s">
        <v>178</v>
      </c>
      <c r="E236" s="239"/>
      <c r="F236" s="242" t="s">
        <v>1322</v>
      </c>
      <c r="G236" s="239"/>
      <c r="H236" s="243">
        <v>6.9000000000000004</v>
      </c>
      <c r="I236" s="244"/>
      <c r="J236" s="239"/>
      <c r="K236" s="239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178</v>
      </c>
      <c r="AU236" s="249" t="s">
        <v>84</v>
      </c>
      <c r="AV236" s="13" t="s">
        <v>84</v>
      </c>
      <c r="AW236" s="13" t="s">
        <v>4</v>
      </c>
      <c r="AX236" s="13" t="s">
        <v>80</v>
      </c>
      <c r="AY236" s="249" t="s">
        <v>170</v>
      </c>
    </row>
    <row r="237" s="2" customFormat="1" ht="24.15" customHeight="1">
      <c r="A237" s="37"/>
      <c r="B237" s="38"/>
      <c r="C237" s="225" t="s">
        <v>524</v>
      </c>
      <c r="D237" s="225" t="s">
        <v>172</v>
      </c>
      <c r="E237" s="226" t="s">
        <v>1133</v>
      </c>
      <c r="F237" s="227" t="s">
        <v>1134</v>
      </c>
      <c r="G237" s="228" t="s">
        <v>279</v>
      </c>
      <c r="H237" s="229">
        <v>305</v>
      </c>
      <c r="I237" s="230"/>
      <c r="J237" s="231">
        <f>ROUND(I237*H237,2)</f>
        <v>0</v>
      </c>
      <c r="K237" s="227" t="s">
        <v>176</v>
      </c>
      <c r="L237" s="43"/>
      <c r="M237" s="232" t="s">
        <v>1</v>
      </c>
      <c r="N237" s="233" t="s">
        <v>41</v>
      </c>
      <c r="O237" s="90"/>
      <c r="P237" s="234">
        <f>O237*H237</f>
        <v>0</v>
      </c>
      <c r="Q237" s="234">
        <v>0</v>
      </c>
      <c r="R237" s="234">
        <f>Q237*H237</f>
        <v>0</v>
      </c>
      <c r="S237" s="234">
        <v>0</v>
      </c>
      <c r="T237" s="23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6" t="s">
        <v>460</v>
      </c>
      <c r="AT237" s="236" t="s">
        <v>172</v>
      </c>
      <c r="AU237" s="236" t="s">
        <v>84</v>
      </c>
      <c r="AY237" s="16" t="s">
        <v>170</v>
      </c>
      <c r="BE237" s="237">
        <f>IF(N237="základní",J237,0)</f>
        <v>0</v>
      </c>
      <c r="BF237" s="237">
        <f>IF(N237="snížená",J237,0)</f>
        <v>0</v>
      </c>
      <c r="BG237" s="237">
        <f>IF(N237="zákl. přenesená",J237,0)</f>
        <v>0</v>
      </c>
      <c r="BH237" s="237">
        <f>IF(N237="sníž. přenesená",J237,0)</f>
        <v>0</v>
      </c>
      <c r="BI237" s="237">
        <f>IF(N237="nulová",J237,0)</f>
        <v>0</v>
      </c>
      <c r="BJ237" s="16" t="s">
        <v>80</v>
      </c>
      <c r="BK237" s="237">
        <f>ROUND(I237*H237,2)</f>
        <v>0</v>
      </c>
      <c r="BL237" s="16" t="s">
        <v>460</v>
      </c>
      <c r="BM237" s="236" t="s">
        <v>1135</v>
      </c>
    </row>
    <row r="238" s="13" customFormat="1">
      <c r="A238" s="13"/>
      <c r="B238" s="238"/>
      <c r="C238" s="239"/>
      <c r="D238" s="240" t="s">
        <v>178</v>
      </c>
      <c r="E238" s="241" t="s">
        <v>1</v>
      </c>
      <c r="F238" s="242" t="s">
        <v>1323</v>
      </c>
      <c r="G238" s="239"/>
      <c r="H238" s="243">
        <v>305</v>
      </c>
      <c r="I238" s="244"/>
      <c r="J238" s="239"/>
      <c r="K238" s="239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178</v>
      </c>
      <c r="AU238" s="249" t="s">
        <v>84</v>
      </c>
      <c r="AV238" s="13" t="s">
        <v>84</v>
      </c>
      <c r="AW238" s="13" t="s">
        <v>33</v>
      </c>
      <c r="AX238" s="13" t="s">
        <v>76</v>
      </c>
      <c r="AY238" s="249" t="s">
        <v>170</v>
      </c>
    </row>
    <row r="239" s="2" customFormat="1" ht="21.75" customHeight="1">
      <c r="A239" s="37"/>
      <c r="B239" s="38"/>
      <c r="C239" s="250" t="s">
        <v>528</v>
      </c>
      <c r="D239" s="250" t="s">
        <v>239</v>
      </c>
      <c r="E239" s="251" t="s">
        <v>1324</v>
      </c>
      <c r="F239" s="252" t="s">
        <v>1325</v>
      </c>
      <c r="G239" s="253" t="s">
        <v>279</v>
      </c>
      <c r="H239" s="254">
        <v>4.5999999999999996</v>
      </c>
      <c r="I239" s="255"/>
      <c r="J239" s="256">
        <f>ROUND(I239*H239,2)</f>
        <v>0</v>
      </c>
      <c r="K239" s="252" t="s">
        <v>176</v>
      </c>
      <c r="L239" s="257"/>
      <c r="M239" s="258" t="s">
        <v>1</v>
      </c>
      <c r="N239" s="259" t="s">
        <v>41</v>
      </c>
      <c r="O239" s="90"/>
      <c r="P239" s="234">
        <f>O239*H239</f>
        <v>0</v>
      </c>
      <c r="Q239" s="234">
        <v>0.00010000000000000001</v>
      </c>
      <c r="R239" s="234">
        <f>Q239*H239</f>
        <v>0.00045999999999999996</v>
      </c>
      <c r="S239" s="234">
        <v>0</v>
      </c>
      <c r="T239" s="23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6" t="s">
        <v>879</v>
      </c>
      <c r="AT239" s="236" t="s">
        <v>239</v>
      </c>
      <c r="AU239" s="236" t="s">
        <v>84</v>
      </c>
      <c r="AY239" s="16" t="s">
        <v>170</v>
      </c>
      <c r="BE239" s="237">
        <f>IF(N239="základní",J239,0)</f>
        <v>0</v>
      </c>
      <c r="BF239" s="237">
        <f>IF(N239="snížená",J239,0)</f>
        <v>0</v>
      </c>
      <c r="BG239" s="237">
        <f>IF(N239="zákl. přenesená",J239,0)</f>
        <v>0</v>
      </c>
      <c r="BH239" s="237">
        <f>IF(N239="sníž. přenesená",J239,0)</f>
        <v>0</v>
      </c>
      <c r="BI239" s="237">
        <f>IF(N239="nulová",J239,0)</f>
        <v>0</v>
      </c>
      <c r="BJ239" s="16" t="s">
        <v>80</v>
      </c>
      <c r="BK239" s="237">
        <f>ROUND(I239*H239,2)</f>
        <v>0</v>
      </c>
      <c r="BL239" s="16" t="s">
        <v>460</v>
      </c>
      <c r="BM239" s="236" t="s">
        <v>1326</v>
      </c>
    </row>
    <row r="240" s="13" customFormat="1">
      <c r="A240" s="13"/>
      <c r="B240" s="238"/>
      <c r="C240" s="239"/>
      <c r="D240" s="240" t="s">
        <v>178</v>
      </c>
      <c r="E240" s="239"/>
      <c r="F240" s="242" t="s">
        <v>1327</v>
      </c>
      <c r="G240" s="239"/>
      <c r="H240" s="243">
        <v>4.5999999999999996</v>
      </c>
      <c r="I240" s="244"/>
      <c r="J240" s="239"/>
      <c r="K240" s="239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178</v>
      </c>
      <c r="AU240" s="249" t="s">
        <v>84</v>
      </c>
      <c r="AV240" s="13" t="s">
        <v>84</v>
      </c>
      <c r="AW240" s="13" t="s">
        <v>4</v>
      </c>
      <c r="AX240" s="13" t="s">
        <v>80</v>
      </c>
      <c r="AY240" s="249" t="s">
        <v>170</v>
      </c>
    </row>
    <row r="241" s="2" customFormat="1" ht="24.15" customHeight="1">
      <c r="A241" s="37"/>
      <c r="B241" s="38"/>
      <c r="C241" s="250" t="s">
        <v>532</v>
      </c>
      <c r="D241" s="250" t="s">
        <v>239</v>
      </c>
      <c r="E241" s="251" t="s">
        <v>1328</v>
      </c>
      <c r="F241" s="252" t="s">
        <v>1329</v>
      </c>
      <c r="G241" s="253" t="s">
        <v>279</v>
      </c>
      <c r="H241" s="254">
        <v>2.2999999999999998</v>
      </c>
      <c r="I241" s="255"/>
      <c r="J241" s="256">
        <f>ROUND(I241*H241,2)</f>
        <v>0</v>
      </c>
      <c r="K241" s="252" t="s">
        <v>176</v>
      </c>
      <c r="L241" s="257"/>
      <c r="M241" s="258" t="s">
        <v>1</v>
      </c>
      <c r="N241" s="259" t="s">
        <v>41</v>
      </c>
      <c r="O241" s="90"/>
      <c r="P241" s="234">
        <f>O241*H241</f>
        <v>0</v>
      </c>
      <c r="Q241" s="234">
        <v>0.00233</v>
      </c>
      <c r="R241" s="234">
        <f>Q241*H241</f>
        <v>0.005359</v>
      </c>
      <c r="S241" s="234">
        <v>0</v>
      </c>
      <c r="T241" s="23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6" t="s">
        <v>879</v>
      </c>
      <c r="AT241" s="236" t="s">
        <v>239</v>
      </c>
      <c r="AU241" s="236" t="s">
        <v>84</v>
      </c>
      <c r="AY241" s="16" t="s">
        <v>170</v>
      </c>
      <c r="BE241" s="237">
        <f>IF(N241="základní",J241,0)</f>
        <v>0</v>
      </c>
      <c r="BF241" s="237">
        <f>IF(N241="snížená",J241,0)</f>
        <v>0</v>
      </c>
      <c r="BG241" s="237">
        <f>IF(N241="zákl. přenesená",J241,0)</f>
        <v>0</v>
      </c>
      <c r="BH241" s="237">
        <f>IF(N241="sníž. přenesená",J241,0)</f>
        <v>0</v>
      </c>
      <c r="BI241" s="237">
        <f>IF(N241="nulová",J241,0)</f>
        <v>0</v>
      </c>
      <c r="BJ241" s="16" t="s">
        <v>80</v>
      </c>
      <c r="BK241" s="237">
        <f>ROUND(I241*H241,2)</f>
        <v>0</v>
      </c>
      <c r="BL241" s="16" t="s">
        <v>460</v>
      </c>
      <c r="BM241" s="236" t="s">
        <v>1330</v>
      </c>
    </row>
    <row r="242" s="13" customFormat="1">
      <c r="A242" s="13"/>
      <c r="B242" s="238"/>
      <c r="C242" s="239"/>
      <c r="D242" s="240" t="s">
        <v>178</v>
      </c>
      <c r="E242" s="239"/>
      <c r="F242" s="242" t="s">
        <v>1331</v>
      </c>
      <c r="G242" s="239"/>
      <c r="H242" s="243">
        <v>2.2999999999999998</v>
      </c>
      <c r="I242" s="244"/>
      <c r="J242" s="239"/>
      <c r="K242" s="239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178</v>
      </c>
      <c r="AU242" s="249" t="s">
        <v>84</v>
      </c>
      <c r="AV242" s="13" t="s">
        <v>84</v>
      </c>
      <c r="AW242" s="13" t="s">
        <v>4</v>
      </c>
      <c r="AX242" s="13" t="s">
        <v>80</v>
      </c>
      <c r="AY242" s="249" t="s">
        <v>170</v>
      </c>
    </row>
    <row r="243" s="2" customFormat="1" ht="24.15" customHeight="1">
      <c r="A243" s="37"/>
      <c r="B243" s="38"/>
      <c r="C243" s="250" t="s">
        <v>539</v>
      </c>
      <c r="D243" s="250" t="s">
        <v>239</v>
      </c>
      <c r="E243" s="251" t="s">
        <v>1332</v>
      </c>
      <c r="F243" s="252" t="s">
        <v>1333</v>
      </c>
      <c r="G243" s="253" t="s">
        <v>247</v>
      </c>
      <c r="H243" s="254">
        <v>2</v>
      </c>
      <c r="I243" s="255"/>
      <c r="J243" s="256">
        <f>ROUND(I243*H243,2)</f>
        <v>0</v>
      </c>
      <c r="K243" s="252" t="s">
        <v>176</v>
      </c>
      <c r="L243" s="257"/>
      <c r="M243" s="258" t="s">
        <v>1</v>
      </c>
      <c r="N243" s="259" t="s">
        <v>41</v>
      </c>
      <c r="O243" s="90"/>
      <c r="P243" s="234">
        <f>O243*H243</f>
        <v>0</v>
      </c>
      <c r="Q243" s="234">
        <v>0.00012999999999999999</v>
      </c>
      <c r="R243" s="234">
        <f>Q243*H243</f>
        <v>0.00025999999999999998</v>
      </c>
      <c r="S243" s="234">
        <v>0</v>
      </c>
      <c r="T243" s="23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6" t="s">
        <v>879</v>
      </c>
      <c r="AT243" s="236" t="s">
        <v>239</v>
      </c>
      <c r="AU243" s="236" t="s">
        <v>84</v>
      </c>
      <c r="AY243" s="16" t="s">
        <v>170</v>
      </c>
      <c r="BE243" s="237">
        <f>IF(N243="základní",J243,0)</f>
        <v>0</v>
      </c>
      <c r="BF243" s="237">
        <f>IF(N243="snížená",J243,0)</f>
        <v>0</v>
      </c>
      <c r="BG243" s="237">
        <f>IF(N243="zákl. přenesená",J243,0)</f>
        <v>0</v>
      </c>
      <c r="BH243" s="237">
        <f>IF(N243="sníž. přenesená",J243,0)</f>
        <v>0</v>
      </c>
      <c r="BI243" s="237">
        <f>IF(N243="nulová",J243,0)</f>
        <v>0</v>
      </c>
      <c r="BJ243" s="16" t="s">
        <v>80</v>
      </c>
      <c r="BK243" s="237">
        <f>ROUND(I243*H243,2)</f>
        <v>0</v>
      </c>
      <c r="BL243" s="16" t="s">
        <v>460</v>
      </c>
      <c r="BM243" s="236" t="s">
        <v>1334</v>
      </c>
    </row>
    <row r="244" s="2" customFormat="1" ht="16.5" customHeight="1">
      <c r="A244" s="37"/>
      <c r="B244" s="38"/>
      <c r="C244" s="250" t="s">
        <v>1335</v>
      </c>
      <c r="D244" s="250" t="s">
        <v>239</v>
      </c>
      <c r="E244" s="251" t="s">
        <v>1336</v>
      </c>
      <c r="F244" s="252" t="s">
        <v>1337</v>
      </c>
      <c r="G244" s="253" t="s">
        <v>247</v>
      </c>
      <c r="H244" s="254">
        <v>10</v>
      </c>
      <c r="I244" s="255"/>
      <c r="J244" s="256">
        <f>ROUND(I244*H244,2)</f>
        <v>0</v>
      </c>
      <c r="K244" s="252" t="s">
        <v>1</v>
      </c>
      <c r="L244" s="257"/>
      <c r="M244" s="258" t="s">
        <v>1</v>
      </c>
      <c r="N244" s="259" t="s">
        <v>41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</v>
      </c>
      <c r="T244" s="23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879</v>
      </c>
      <c r="AT244" s="236" t="s">
        <v>239</v>
      </c>
      <c r="AU244" s="236" t="s">
        <v>84</v>
      </c>
      <c r="AY244" s="16" t="s">
        <v>170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80</v>
      </c>
      <c r="BK244" s="237">
        <f>ROUND(I244*H244,2)</f>
        <v>0</v>
      </c>
      <c r="BL244" s="16" t="s">
        <v>460</v>
      </c>
      <c r="BM244" s="236" t="s">
        <v>1338</v>
      </c>
    </row>
    <row r="245" s="2" customFormat="1" ht="16.5" customHeight="1">
      <c r="A245" s="37"/>
      <c r="B245" s="38"/>
      <c r="C245" s="250" t="s">
        <v>1339</v>
      </c>
      <c r="D245" s="250" t="s">
        <v>239</v>
      </c>
      <c r="E245" s="251" t="s">
        <v>1137</v>
      </c>
      <c r="F245" s="252" t="s">
        <v>1138</v>
      </c>
      <c r="G245" s="253" t="s">
        <v>279</v>
      </c>
      <c r="H245" s="254">
        <v>10.5</v>
      </c>
      <c r="I245" s="255"/>
      <c r="J245" s="256">
        <f>ROUND(I245*H245,2)</f>
        <v>0</v>
      </c>
      <c r="K245" s="252" t="s">
        <v>1</v>
      </c>
      <c r="L245" s="257"/>
      <c r="M245" s="258" t="s">
        <v>1</v>
      </c>
      <c r="N245" s="259" t="s">
        <v>41</v>
      </c>
      <c r="O245" s="90"/>
      <c r="P245" s="234">
        <f>O245*H245</f>
        <v>0</v>
      </c>
      <c r="Q245" s="234">
        <v>0.00012</v>
      </c>
      <c r="R245" s="234">
        <f>Q245*H245</f>
        <v>0.0012600000000000001</v>
      </c>
      <c r="S245" s="234">
        <v>0</v>
      </c>
      <c r="T245" s="23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6" t="s">
        <v>879</v>
      </c>
      <c r="AT245" s="236" t="s">
        <v>239</v>
      </c>
      <c r="AU245" s="236" t="s">
        <v>84</v>
      </c>
      <c r="AY245" s="16" t="s">
        <v>170</v>
      </c>
      <c r="BE245" s="237">
        <f>IF(N245="základní",J245,0)</f>
        <v>0</v>
      </c>
      <c r="BF245" s="237">
        <f>IF(N245="snížená",J245,0)</f>
        <v>0</v>
      </c>
      <c r="BG245" s="237">
        <f>IF(N245="zákl. přenesená",J245,0)</f>
        <v>0</v>
      </c>
      <c r="BH245" s="237">
        <f>IF(N245="sníž. přenesená",J245,0)</f>
        <v>0</v>
      </c>
      <c r="BI245" s="237">
        <f>IF(N245="nulová",J245,0)</f>
        <v>0</v>
      </c>
      <c r="BJ245" s="16" t="s">
        <v>80</v>
      </c>
      <c r="BK245" s="237">
        <f>ROUND(I245*H245,2)</f>
        <v>0</v>
      </c>
      <c r="BL245" s="16" t="s">
        <v>460</v>
      </c>
      <c r="BM245" s="236" t="s">
        <v>1139</v>
      </c>
    </row>
    <row r="246" s="13" customFormat="1">
      <c r="A246" s="13"/>
      <c r="B246" s="238"/>
      <c r="C246" s="239"/>
      <c r="D246" s="240" t="s">
        <v>178</v>
      </c>
      <c r="E246" s="239"/>
      <c r="F246" s="242" t="s">
        <v>1340</v>
      </c>
      <c r="G246" s="239"/>
      <c r="H246" s="243">
        <v>10.5</v>
      </c>
      <c r="I246" s="244"/>
      <c r="J246" s="239"/>
      <c r="K246" s="239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178</v>
      </c>
      <c r="AU246" s="249" t="s">
        <v>84</v>
      </c>
      <c r="AV246" s="13" t="s">
        <v>84</v>
      </c>
      <c r="AW246" s="13" t="s">
        <v>4</v>
      </c>
      <c r="AX246" s="13" t="s">
        <v>80</v>
      </c>
      <c r="AY246" s="249" t="s">
        <v>170</v>
      </c>
    </row>
    <row r="247" s="2" customFormat="1" ht="16.5" customHeight="1">
      <c r="A247" s="37"/>
      <c r="B247" s="38"/>
      <c r="C247" s="250" t="s">
        <v>1341</v>
      </c>
      <c r="D247" s="250" t="s">
        <v>239</v>
      </c>
      <c r="E247" s="251" t="s">
        <v>1141</v>
      </c>
      <c r="F247" s="252" t="s">
        <v>1142</v>
      </c>
      <c r="G247" s="253" t="s">
        <v>279</v>
      </c>
      <c r="H247" s="254">
        <v>292.94999999999999</v>
      </c>
      <c r="I247" s="255"/>
      <c r="J247" s="256">
        <f>ROUND(I247*H247,2)</f>
        <v>0</v>
      </c>
      <c r="K247" s="252" t="s">
        <v>1</v>
      </c>
      <c r="L247" s="257"/>
      <c r="M247" s="258" t="s">
        <v>1</v>
      </c>
      <c r="N247" s="259" t="s">
        <v>41</v>
      </c>
      <c r="O247" s="90"/>
      <c r="P247" s="234">
        <f>O247*H247</f>
        <v>0</v>
      </c>
      <c r="Q247" s="234">
        <v>0.00017000000000000001</v>
      </c>
      <c r="R247" s="234">
        <f>Q247*H247</f>
        <v>0.049801499999999999</v>
      </c>
      <c r="S247" s="234">
        <v>0</v>
      </c>
      <c r="T247" s="23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6" t="s">
        <v>879</v>
      </c>
      <c r="AT247" s="236" t="s">
        <v>239</v>
      </c>
      <c r="AU247" s="236" t="s">
        <v>84</v>
      </c>
      <c r="AY247" s="16" t="s">
        <v>170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6" t="s">
        <v>80</v>
      </c>
      <c r="BK247" s="237">
        <f>ROUND(I247*H247,2)</f>
        <v>0</v>
      </c>
      <c r="BL247" s="16" t="s">
        <v>460</v>
      </c>
      <c r="BM247" s="236" t="s">
        <v>1143</v>
      </c>
    </row>
    <row r="248" s="13" customFormat="1">
      <c r="A248" s="13"/>
      <c r="B248" s="238"/>
      <c r="C248" s="239"/>
      <c r="D248" s="240" t="s">
        <v>178</v>
      </c>
      <c r="E248" s="239"/>
      <c r="F248" s="242" t="s">
        <v>1342</v>
      </c>
      <c r="G248" s="239"/>
      <c r="H248" s="243">
        <v>292.94999999999999</v>
      </c>
      <c r="I248" s="244"/>
      <c r="J248" s="239"/>
      <c r="K248" s="239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178</v>
      </c>
      <c r="AU248" s="249" t="s">
        <v>84</v>
      </c>
      <c r="AV248" s="13" t="s">
        <v>84</v>
      </c>
      <c r="AW248" s="13" t="s">
        <v>4</v>
      </c>
      <c r="AX248" s="13" t="s">
        <v>80</v>
      </c>
      <c r="AY248" s="249" t="s">
        <v>170</v>
      </c>
    </row>
    <row r="249" s="2" customFormat="1" ht="16.5" customHeight="1">
      <c r="A249" s="37"/>
      <c r="B249" s="38"/>
      <c r="C249" s="250" t="s">
        <v>1343</v>
      </c>
      <c r="D249" s="250" t="s">
        <v>239</v>
      </c>
      <c r="E249" s="251" t="s">
        <v>1203</v>
      </c>
      <c r="F249" s="252" t="s">
        <v>1142</v>
      </c>
      <c r="G249" s="253" t="s">
        <v>279</v>
      </c>
      <c r="H249" s="254">
        <v>10.5</v>
      </c>
      <c r="I249" s="255"/>
      <c r="J249" s="256">
        <f>ROUND(I249*H249,2)</f>
        <v>0</v>
      </c>
      <c r="K249" s="252" t="s">
        <v>1</v>
      </c>
      <c r="L249" s="257"/>
      <c r="M249" s="258" t="s">
        <v>1</v>
      </c>
      <c r="N249" s="259" t="s">
        <v>41</v>
      </c>
      <c r="O249" s="90"/>
      <c r="P249" s="234">
        <f>O249*H249</f>
        <v>0</v>
      </c>
      <c r="Q249" s="234">
        <v>0.00017000000000000001</v>
      </c>
      <c r="R249" s="234">
        <f>Q249*H249</f>
        <v>0.0017850000000000001</v>
      </c>
      <c r="S249" s="234">
        <v>0</v>
      </c>
      <c r="T249" s="235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6" t="s">
        <v>879</v>
      </c>
      <c r="AT249" s="236" t="s">
        <v>239</v>
      </c>
      <c r="AU249" s="236" t="s">
        <v>84</v>
      </c>
      <c r="AY249" s="16" t="s">
        <v>170</v>
      </c>
      <c r="BE249" s="237">
        <f>IF(N249="základní",J249,0)</f>
        <v>0</v>
      </c>
      <c r="BF249" s="237">
        <f>IF(N249="snížená",J249,0)</f>
        <v>0</v>
      </c>
      <c r="BG249" s="237">
        <f>IF(N249="zákl. přenesená",J249,0)</f>
        <v>0</v>
      </c>
      <c r="BH249" s="237">
        <f>IF(N249="sníž. přenesená",J249,0)</f>
        <v>0</v>
      </c>
      <c r="BI249" s="237">
        <f>IF(N249="nulová",J249,0)</f>
        <v>0</v>
      </c>
      <c r="BJ249" s="16" t="s">
        <v>80</v>
      </c>
      <c r="BK249" s="237">
        <f>ROUND(I249*H249,2)</f>
        <v>0</v>
      </c>
      <c r="BL249" s="16" t="s">
        <v>460</v>
      </c>
      <c r="BM249" s="236" t="s">
        <v>1344</v>
      </c>
    </row>
    <row r="250" s="13" customFormat="1">
      <c r="A250" s="13"/>
      <c r="B250" s="238"/>
      <c r="C250" s="239"/>
      <c r="D250" s="240" t="s">
        <v>178</v>
      </c>
      <c r="E250" s="239"/>
      <c r="F250" s="242" t="s">
        <v>1340</v>
      </c>
      <c r="G250" s="239"/>
      <c r="H250" s="243">
        <v>10.5</v>
      </c>
      <c r="I250" s="244"/>
      <c r="J250" s="239"/>
      <c r="K250" s="239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178</v>
      </c>
      <c r="AU250" s="249" t="s">
        <v>84</v>
      </c>
      <c r="AV250" s="13" t="s">
        <v>84</v>
      </c>
      <c r="AW250" s="13" t="s">
        <v>4</v>
      </c>
      <c r="AX250" s="13" t="s">
        <v>80</v>
      </c>
      <c r="AY250" s="249" t="s">
        <v>170</v>
      </c>
    </row>
    <row r="251" s="2" customFormat="1" ht="24.15" customHeight="1">
      <c r="A251" s="37"/>
      <c r="B251" s="38"/>
      <c r="C251" s="225" t="s">
        <v>1345</v>
      </c>
      <c r="D251" s="225" t="s">
        <v>172</v>
      </c>
      <c r="E251" s="226" t="s">
        <v>1346</v>
      </c>
      <c r="F251" s="227" t="s">
        <v>1347</v>
      </c>
      <c r="G251" s="228" t="s">
        <v>247</v>
      </c>
      <c r="H251" s="229">
        <v>3</v>
      </c>
      <c r="I251" s="230"/>
      <c r="J251" s="231">
        <f>ROUND(I251*H251,2)</f>
        <v>0</v>
      </c>
      <c r="K251" s="227" t="s">
        <v>1</v>
      </c>
      <c r="L251" s="43"/>
      <c r="M251" s="232" t="s">
        <v>1</v>
      </c>
      <c r="N251" s="233" t="s">
        <v>41</v>
      </c>
      <c r="O251" s="90"/>
      <c r="P251" s="234">
        <f>O251*H251</f>
        <v>0</v>
      </c>
      <c r="Q251" s="234">
        <v>0.028665</v>
      </c>
      <c r="R251" s="234">
        <f>Q251*H251</f>
        <v>0.085995000000000002</v>
      </c>
      <c r="S251" s="234">
        <v>0</v>
      </c>
      <c r="T251" s="23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6" t="s">
        <v>460</v>
      </c>
      <c r="AT251" s="236" t="s">
        <v>172</v>
      </c>
      <c r="AU251" s="236" t="s">
        <v>84</v>
      </c>
      <c r="AY251" s="16" t="s">
        <v>170</v>
      </c>
      <c r="BE251" s="237">
        <f>IF(N251="základní",J251,0)</f>
        <v>0</v>
      </c>
      <c r="BF251" s="237">
        <f>IF(N251="snížená",J251,0)</f>
        <v>0</v>
      </c>
      <c r="BG251" s="237">
        <f>IF(N251="zákl. přenesená",J251,0)</f>
        <v>0</v>
      </c>
      <c r="BH251" s="237">
        <f>IF(N251="sníž. přenesená",J251,0)</f>
        <v>0</v>
      </c>
      <c r="BI251" s="237">
        <f>IF(N251="nulová",J251,0)</f>
        <v>0</v>
      </c>
      <c r="BJ251" s="16" t="s">
        <v>80</v>
      </c>
      <c r="BK251" s="237">
        <f>ROUND(I251*H251,2)</f>
        <v>0</v>
      </c>
      <c r="BL251" s="16" t="s">
        <v>460</v>
      </c>
      <c r="BM251" s="236" t="s">
        <v>1348</v>
      </c>
    </row>
    <row r="252" s="2" customFormat="1" ht="24.15" customHeight="1">
      <c r="A252" s="37"/>
      <c r="B252" s="38"/>
      <c r="C252" s="225" t="s">
        <v>1349</v>
      </c>
      <c r="D252" s="225" t="s">
        <v>172</v>
      </c>
      <c r="E252" s="226" t="s">
        <v>1350</v>
      </c>
      <c r="F252" s="227" t="s">
        <v>1351</v>
      </c>
      <c r="G252" s="228" t="s">
        <v>247</v>
      </c>
      <c r="H252" s="229">
        <v>1</v>
      </c>
      <c r="I252" s="230"/>
      <c r="J252" s="231">
        <f>ROUND(I252*H252,2)</f>
        <v>0</v>
      </c>
      <c r="K252" s="227" t="s">
        <v>1</v>
      </c>
      <c r="L252" s="43"/>
      <c r="M252" s="232" t="s">
        <v>1</v>
      </c>
      <c r="N252" s="233" t="s">
        <v>41</v>
      </c>
      <c r="O252" s="90"/>
      <c r="P252" s="234">
        <f>O252*H252</f>
        <v>0</v>
      </c>
      <c r="Q252" s="234">
        <v>0.032759999999999997</v>
      </c>
      <c r="R252" s="234">
        <f>Q252*H252</f>
        <v>0.032759999999999997</v>
      </c>
      <c r="S252" s="234">
        <v>0</v>
      </c>
      <c r="T252" s="23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6" t="s">
        <v>460</v>
      </c>
      <c r="AT252" s="236" t="s">
        <v>172</v>
      </c>
      <c r="AU252" s="236" t="s">
        <v>84</v>
      </c>
      <c r="AY252" s="16" t="s">
        <v>170</v>
      </c>
      <c r="BE252" s="237">
        <f>IF(N252="základní",J252,0)</f>
        <v>0</v>
      </c>
      <c r="BF252" s="237">
        <f>IF(N252="snížená",J252,0)</f>
        <v>0</v>
      </c>
      <c r="BG252" s="237">
        <f>IF(N252="zákl. přenesená",J252,0)</f>
        <v>0</v>
      </c>
      <c r="BH252" s="237">
        <f>IF(N252="sníž. přenesená",J252,0)</f>
        <v>0</v>
      </c>
      <c r="BI252" s="237">
        <f>IF(N252="nulová",J252,0)</f>
        <v>0</v>
      </c>
      <c r="BJ252" s="16" t="s">
        <v>80</v>
      </c>
      <c r="BK252" s="237">
        <f>ROUND(I252*H252,2)</f>
        <v>0</v>
      </c>
      <c r="BL252" s="16" t="s">
        <v>460</v>
      </c>
      <c r="BM252" s="236" t="s">
        <v>1352</v>
      </c>
    </row>
    <row r="253" s="2" customFormat="1" ht="16.5" customHeight="1">
      <c r="A253" s="37"/>
      <c r="B253" s="38"/>
      <c r="C253" s="225" t="s">
        <v>1353</v>
      </c>
      <c r="D253" s="225" t="s">
        <v>172</v>
      </c>
      <c r="E253" s="226" t="s">
        <v>1354</v>
      </c>
      <c r="F253" s="227" t="s">
        <v>1355</v>
      </c>
      <c r="G253" s="228" t="s">
        <v>542</v>
      </c>
      <c r="H253" s="229">
        <v>1</v>
      </c>
      <c r="I253" s="230"/>
      <c r="J253" s="231">
        <f>ROUND(I253*H253,2)</f>
        <v>0</v>
      </c>
      <c r="K253" s="227" t="s">
        <v>1</v>
      </c>
      <c r="L253" s="43"/>
      <c r="M253" s="232" t="s">
        <v>1</v>
      </c>
      <c r="N253" s="233" t="s">
        <v>41</v>
      </c>
      <c r="O253" s="90"/>
      <c r="P253" s="234">
        <f>O253*H253</f>
        <v>0</v>
      </c>
      <c r="Q253" s="234">
        <v>0</v>
      </c>
      <c r="R253" s="234">
        <f>Q253*H253</f>
        <v>0</v>
      </c>
      <c r="S253" s="234">
        <v>0</v>
      </c>
      <c r="T253" s="23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6" t="s">
        <v>460</v>
      </c>
      <c r="AT253" s="236" t="s">
        <v>172</v>
      </c>
      <c r="AU253" s="236" t="s">
        <v>84</v>
      </c>
      <c r="AY253" s="16" t="s">
        <v>170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6" t="s">
        <v>80</v>
      </c>
      <c r="BK253" s="237">
        <f>ROUND(I253*H253,2)</f>
        <v>0</v>
      </c>
      <c r="BL253" s="16" t="s">
        <v>460</v>
      </c>
      <c r="BM253" s="236" t="s">
        <v>1356</v>
      </c>
    </row>
    <row r="254" s="2" customFormat="1" ht="16.5" customHeight="1">
      <c r="A254" s="37"/>
      <c r="B254" s="38"/>
      <c r="C254" s="225" t="s">
        <v>1357</v>
      </c>
      <c r="D254" s="225" t="s">
        <v>172</v>
      </c>
      <c r="E254" s="226" t="s">
        <v>1358</v>
      </c>
      <c r="F254" s="227" t="s">
        <v>1359</v>
      </c>
      <c r="G254" s="228" t="s">
        <v>247</v>
      </c>
      <c r="H254" s="229">
        <v>1</v>
      </c>
      <c r="I254" s="230"/>
      <c r="J254" s="231">
        <f>ROUND(I254*H254,2)</f>
        <v>0</v>
      </c>
      <c r="K254" s="227" t="s">
        <v>1</v>
      </c>
      <c r="L254" s="43"/>
      <c r="M254" s="232" t="s">
        <v>1</v>
      </c>
      <c r="N254" s="233" t="s">
        <v>41</v>
      </c>
      <c r="O254" s="90"/>
      <c r="P254" s="234">
        <f>O254*H254</f>
        <v>0</v>
      </c>
      <c r="Q254" s="234">
        <v>0</v>
      </c>
      <c r="R254" s="234">
        <f>Q254*H254</f>
        <v>0</v>
      </c>
      <c r="S254" s="234">
        <v>0</v>
      </c>
      <c r="T254" s="23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6" t="s">
        <v>460</v>
      </c>
      <c r="AT254" s="236" t="s">
        <v>172</v>
      </c>
      <c r="AU254" s="236" t="s">
        <v>84</v>
      </c>
      <c r="AY254" s="16" t="s">
        <v>170</v>
      </c>
      <c r="BE254" s="237">
        <f>IF(N254="základní",J254,0)</f>
        <v>0</v>
      </c>
      <c r="BF254" s="237">
        <f>IF(N254="snížená",J254,0)</f>
        <v>0</v>
      </c>
      <c r="BG254" s="237">
        <f>IF(N254="zákl. přenesená",J254,0)</f>
        <v>0</v>
      </c>
      <c r="BH254" s="237">
        <f>IF(N254="sníž. přenesená",J254,0)</f>
        <v>0</v>
      </c>
      <c r="BI254" s="237">
        <f>IF(N254="nulová",J254,0)</f>
        <v>0</v>
      </c>
      <c r="BJ254" s="16" t="s">
        <v>80</v>
      </c>
      <c r="BK254" s="237">
        <f>ROUND(I254*H254,2)</f>
        <v>0</v>
      </c>
      <c r="BL254" s="16" t="s">
        <v>460</v>
      </c>
      <c r="BM254" s="236" t="s">
        <v>1360</v>
      </c>
    </row>
    <row r="255" s="2" customFormat="1" ht="16.5" customHeight="1">
      <c r="A255" s="37"/>
      <c r="B255" s="38"/>
      <c r="C255" s="225" t="s">
        <v>1361</v>
      </c>
      <c r="D255" s="225" t="s">
        <v>172</v>
      </c>
      <c r="E255" s="226" t="s">
        <v>1362</v>
      </c>
      <c r="F255" s="227" t="s">
        <v>1363</v>
      </c>
      <c r="G255" s="228" t="s">
        <v>247</v>
      </c>
      <c r="H255" s="229">
        <v>1</v>
      </c>
      <c r="I255" s="230"/>
      <c r="J255" s="231">
        <f>ROUND(I255*H255,2)</f>
        <v>0</v>
      </c>
      <c r="K255" s="227" t="s">
        <v>1</v>
      </c>
      <c r="L255" s="43"/>
      <c r="M255" s="232" t="s">
        <v>1</v>
      </c>
      <c r="N255" s="233" t="s">
        <v>41</v>
      </c>
      <c r="O255" s="90"/>
      <c r="P255" s="234">
        <f>O255*H255</f>
        <v>0</v>
      </c>
      <c r="Q255" s="234">
        <v>0</v>
      </c>
      <c r="R255" s="234">
        <f>Q255*H255</f>
        <v>0</v>
      </c>
      <c r="S255" s="234">
        <v>0</v>
      </c>
      <c r="T255" s="23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6" t="s">
        <v>460</v>
      </c>
      <c r="AT255" s="236" t="s">
        <v>172</v>
      </c>
      <c r="AU255" s="236" t="s">
        <v>84</v>
      </c>
      <c r="AY255" s="16" t="s">
        <v>170</v>
      </c>
      <c r="BE255" s="237">
        <f>IF(N255="základní",J255,0)</f>
        <v>0</v>
      </c>
      <c r="BF255" s="237">
        <f>IF(N255="snížená",J255,0)</f>
        <v>0</v>
      </c>
      <c r="BG255" s="237">
        <f>IF(N255="zákl. přenesená",J255,0)</f>
        <v>0</v>
      </c>
      <c r="BH255" s="237">
        <f>IF(N255="sníž. přenesená",J255,0)</f>
        <v>0</v>
      </c>
      <c r="BI255" s="237">
        <f>IF(N255="nulová",J255,0)</f>
        <v>0</v>
      </c>
      <c r="BJ255" s="16" t="s">
        <v>80</v>
      </c>
      <c r="BK255" s="237">
        <f>ROUND(I255*H255,2)</f>
        <v>0</v>
      </c>
      <c r="BL255" s="16" t="s">
        <v>460</v>
      </c>
      <c r="BM255" s="236" t="s">
        <v>1364</v>
      </c>
    </row>
    <row r="256" s="2" customFormat="1" ht="16.5" customHeight="1">
      <c r="A256" s="37"/>
      <c r="B256" s="38"/>
      <c r="C256" s="225" t="s">
        <v>1365</v>
      </c>
      <c r="D256" s="225" t="s">
        <v>172</v>
      </c>
      <c r="E256" s="226" t="s">
        <v>1366</v>
      </c>
      <c r="F256" s="227" t="s">
        <v>1367</v>
      </c>
      <c r="G256" s="228" t="s">
        <v>279</v>
      </c>
      <c r="H256" s="229">
        <v>8</v>
      </c>
      <c r="I256" s="230"/>
      <c r="J256" s="231">
        <f>ROUND(I256*H256,2)</f>
        <v>0</v>
      </c>
      <c r="K256" s="227" t="s">
        <v>1</v>
      </c>
      <c r="L256" s="43"/>
      <c r="M256" s="264" t="s">
        <v>1</v>
      </c>
      <c r="N256" s="265" t="s">
        <v>41</v>
      </c>
      <c r="O256" s="266"/>
      <c r="P256" s="267">
        <f>O256*H256</f>
        <v>0</v>
      </c>
      <c r="Q256" s="267">
        <v>0</v>
      </c>
      <c r="R256" s="267">
        <f>Q256*H256</f>
        <v>0</v>
      </c>
      <c r="S256" s="267">
        <v>0</v>
      </c>
      <c r="T256" s="268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460</v>
      </c>
      <c r="AT256" s="236" t="s">
        <v>172</v>
      </c>
      <c r="AU256" s="236" t="s">
        <v>84</v>
      </c>
      <c r="AY256" s="16" t="s">
        <v>170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80</v>
      </c>
      <c r="BK256" s="237">
        <f>ROUND(I256*H256,2)</f>
        <v>0</v>
      </c>
      <c r="BL256" s="16" t="s">
        <v>460</v>
      </c>
      <c r="BM256" s="236" t="s">
        <v>1368</v>
      </c>
    </row>
    <row r="257" s="2" customFormat="1" ht="6.96" customHeight="1">
      <c r="A257" s="37"/>
      <c r="B257" s="65"/>
      <c r="C257" s="66"/>
      <c r="D257" s="66"/>
      <c r="E257" s="66"/>
      <c r="F257" s="66"/>
      <c r="G257" s="66"/>
      <c r="H257" s="66"/>
      <c r="I257" s="66"/>
      <c r="J257" s="66"/>
      <c r="K257" s="66"/>
      <c r="L257" s="43"/>
      <c r="M257" s="37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</row>
  </sheetData>
  <sheetProtection sheet="1" autoFilter="0" formatColumns="0" formatRows="0" objects="1" scenarios="1" spinCount="100000" saltValue="TXz1vjWI9SPW4TSUxV2dVYmb3mQHkOa5gGq4236CinIUX+r+28E8/KMdJvFl6YNGyTGFiWN0eNuvLfCQaP6a7w==" hashValue="yEAF9f7tEHJJwYlGtrY7QwCKC9KAFy+5a9RaJCyq6coHo8Grgpob4N2iMyRBF/qlZqktgBPt5JXNd5hQizLcKw==" algorithmName="SHA-512" password="CC35"/>
  <autoFilter ref="C127:K2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Pospíšil Zdeněk</dc:creator>
  <cp:lastModifiedBy>Pospíšil Zdeněk</cp:lastModifiedBy>
  <dcterms:created xsi:type="dcterms:W3CDTF">2023-07-24T15:48:47Z</dcterms:created>
  <dcterms:modified xsi:type="dcterms:W3CDTF">2023-07-24T15:50:00Z</dcterms:modified>
</cp:coreProperties>
</file>