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0-B - VRN" sheetId="2" r:id="rId2"/>
    <sheet name="10-4 - 3NP" sheetId="3" r:id="rId3"/>
    <sheet name="20-B - Elektroinstalace 3NP" sheetId="4" r:id="rId4"/>
    <sheet name="30-B - Slaboproud - 3NP" sheetId="5" r:id="rId5"/>
    <sheet name="50-B - Vytápění - 3NP" sheetId="6" r:id="rId6"/>
    <sheet name="60-B - Zdravotechnika - 3NP" sheetId="7" r:id="rId7"/>
    <sheet name="70-B - VZT - 3NP" sheetId="8" r:id="rId8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'00-B - VRN'!$C$120:$K$140</definedName>
    <definedName name="_xlnm.Print_Area" localSheetId="1">'00-B - VRN'!$C$4:$J$76,'00-B - VRN'!$C$82:$J$100,'00-B - VRN'!$C$106:$K$140</definedName>
    <definedName name="_xlnm.Print_Titles" localSheetId="1">'00-B - VRN'!$120:$120</definedName>
    <definedName name="_xlnm._FilterDatabase" localSheetId="2" hidden="1">'10-4 - 3NP'!$C$134:$K$443</definedName>
    <definedName name="_xlnm.Print_Area" localSheetId="2">'10-4 - 3NP'!$C$4:$J$76,'10-4 - 3NP'!$C$82:$J$114,'10-4 - 3NP'!$C$120:$K$443</definedName>
    <definedName name="_xlnm.Print_Titles" localSheetId="2">'10-4 - 3NP'!$134:$134</definedName>
    <definedName name="_xlnm._FilterDatabase" localSheetId="3" hidden="1">'20-B - Elektroinstalace 3NP'!$C$122:$K$199</definedName>
    <definedName name="_xlnm.Print_Area" localSheetId="3">'20-B - Elektroinstalace 3NP'!$C$4:$J$76,'20-B - Elektroinstalace 3NP'!$C$82:$J$102,'20-B - Elektroinstalace 3NP'!$C$108:$K$199</definedName>
    <definedName name="_xlnm.Print_Titles" localSheetId="3">'20-B - Elektroinstalace 3NP'!$122:$122</definedName>
    <definedName name="_xlnm._FilterDatabase" localSheetId="4" hidden="1">'30-B - Slaboproud - 3NP'!$C$121:$K$156</definedName>
    <definedName name="_xlnm.Print_Area" localSheetId="4">'30-B - Slaboproud - 3NP'!$C$4:$J$76,'30-B - Slaboproud - 3NP'!$C$82:$J$101,'30-B - Slaboproud - 3NP'!$C$107:$K$156</definedName>
    <definedName name="_xlnm.Print_Titles" localSheetId="4">'30-B - Slaboproud - 3NP'!$121:$121</definedName>
    <definedName name="_xlnm._FilterDatabase" localSheetId="5" hidden="1">'50-B - Vytápění - 3NP'!$C$129:$K$173</definedName>
    <definedName name="_xlnm.Print_Area" localSheetId="5">'50-B - Vytápění - 3NP'!$C$4:$J$76,'50-B - Vytápění - 3NP'!$C$82:$J$109,'50-B - Vytápění - 3NP'!$C$115:$K$173</definedName>
    <definedName name="_xlnm.Print_Titles" localSheetId="5">'50-B - Vytápění - 3NP'!$129:$129</definedName>
    <definedName name="_xlnm._FilterDatabase" localSheetId="6" hidden="1">'60-B - Zdravotechnika - 3NP'!$C$130:$K$191</definedName>
    <definedName name="_xlnm.Print_Area" localSheetId="6">'60-B - Zdravotechnika - 3NP'!$C$4:$J$76,'60-B - Zdravotechnika - 3NP'!$C$82:$J$110,'60-B - Zdravotechnika - 3NP'!$C$116:$K$191</definedName>
    <definedName name="_xlnm.Print_Titles" localSheetId="6">'60-B - Zdravotechnika - 3NP'!$130:$130</definedName>
    <definedName name="_xlnm._FilterDatabase" localSheetId="7" hidden="1">'70-B - VZT - 3NP'!$C$122:$K$151</definedName>
    <definedName name="_xlnm.Print_Area" localSheetId="7">'70-B - VZT - 3NP'!$C$4:$J$76,'70-B - VZT - 3NP'!$C$82:$J$102,'70-B - VZT - 3NP'!$C$108:$K$151</definedName>
    <definedName name="_xlnm.Print_Titles" localSheetId="7">'70-B - VZT - 3NP'!$122:$122</definedName>
  </definedNames>
  <calcPr/>
</workbook>
</file>

<file path=xl/calcChain.xml><?xml version="1.0" encoding="utf-8"?>
<calcChain xmlns="http://schemas.openxmlformats.org/spreadsheetml/2006/main">
  <c i="8" l="1" r="J39"/>
  <c r="J38"/>
  <c i="1" r="AY102"/>
  <c i="8" r="J37"/>
  <c i="1" r="AX102"/>
  <c i="8"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38"/>
  <c r="BH138"/>
  <c r="BG138"/>
  <c r="BF138"/>
  <c r="T138"/>
  <c r="R138"/>
  <c r="P138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J120"/>
  <c r="J119"/>
  <c r="F119"/>
  <c r="F117"/>
  <c r="E115"/>
  <c r="J94"/>
  <c r="J93"/>
  <c r="F93"/>
  <c r="F91"/>
  <c r="E89"/>
  <c r="J20"/>
  <c r="E20"/>
  <c r="F94"/>
  <c r="J19"/>
  <c r="J14"/>
  <c r="J91"/>
  <c r="E7"/>
  <c r="E111"/>
  <c i="7" r="J39"/>
  <c r="J38"/>
  <c i="1" r="AY101"/>
  <c i="7" r="J37"/>
  <c i="1" r="AX101"/>
  <c i="7" r="BI191"/>
  <c r="BH191"/>
  <c r="BG191"/>
  <c r="BF191"/>
  <c r="T191"/>
  <c r="T190"/>
  <c r="R191"/>
  <c r="R190"/>
  <c r="P191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49"/>
  <c r="BH149"/>
  <c r="BG149"/>
  <c r="BF149"/>
  <c r="T149"/>
  <c r="T148"/>
  <c r="R149"/>
  <c r="R148"/>
  <c r="P149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4"/>
  <c r="BH134"/>
  <c r="BG134"/>
  <c r="BF134"/>
  <c r="T134"/>
  <c r="T133"/>
  <c r="R134"/>
  <c r="R133"/>
  <c r="P134"/>
  <c r="P133"/>
  <c r="J128"/>
  <c r="J127"/>
  <c r="F127"/>
  <c r="F125"/>
  <c r="E123"/>
  <c r="J94"/>
  <c r="J93"/>
  <c r="F93"/>
  <c r="F91"/>
  <c r="E89"/>
  <c r="J20"/>
  <c r="E20"/>
  <c r="F128"/>
  <c r="J19"/>
  <c r="J14"/>
  <c r="J125"/>
  <c r="E7"/>
  <c r="E119"/>
  <c i="6" r="J39"/>
  <c r="J38"/>
  <c i="1" r="AY100"/>
  <c i="6" r="J37"/>
  <c i="1" r="AX100"/>
  <c i="6"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5"/>
  <c r="BH145"/>
  <c r="BG145"/>
  <c r="BF145"/>
  <c r="T145"/>
  <c r="T144"/>
  <c r="R145"/>
  <c r="R144"/>
  <c r="P145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3"/>
  <c r="BH133"/>
  <c r="BG133"/>
  <c r="BF133"/>
  <c r="T133"/>
  <c r="T132"/>
  <c r="R133"/>
  <c r="R132"/>
  <c r="P133"/>
  <c r="P132"/>
  <c r="J127"/>
  <c r="J126"/>
  <c r="F126"/>
  <c r="F124"/>
  <c r="E122"/>
  <c r="J94"/>
  <c r="J93"/>
  <c r="F93"/>
  <c r="F91"/>
  <c r="E89"/>
  <c r="J20"/>
  <c r="E20"/>
  <c r="F94"/>
  <c r="J19"/>
  <c r="J14"/>
  <c r="J91"/>
  <c r="E7"/>
  <c r="E118"/>
  <c i="5" r="J39"/>
  <c r="J38"/>
  <c i="1" r="AY99"/>
  <c i="5" r="J37"/>
  <c i="1" r="AX99"/>
  <c i="5"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J119"/>
  <c r="J118"/>
  <c r="F118"/>
  <c r="F116"/>
  <c r="E114"/>
  <c r="J94"/>
  <c r="J93"/>
  <c r="F93"/>
  <c r="F91"/>
  <c r="E89"/>
  <c r="J20"/>
  <c r="E20"/>
  <c r="F94"/>
  <c r="J19"/>
  <c r="J14"/>
  <c r="J91"/>
  <c r="E7"/>
  <c r="E110"/>
  <c i="4" r="J39"/>
  <c r="J38"/>
  <c i="1" r="AY98"/>
  <c i="4" r="J37"/>
  <c i="1" r="AX98"/>
  <c i="4" r="BI199"/>
  <c r="BH199"/>
  <c r="BG199"/>
  <c r="BE199"/>
  <c r="T199"/>
  <c r="R199"/>
  <c r="P199"/>
  <c r="BI198"/>
  <c r="BH198"/>
  <c r="BG198"/>
  <c r="BE198"/>
  <c r="T198"/>
  <c r="R198"/>
  <c r="P198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4"/>
  <c r="BH144"/>
  <c r="BG144"/>
  <c r="BE144"/>
  <c r="T144"/>
  <c r="R144"/>
  <c r="P144"/>
  <c r="BI143"/>
  <c r="BH143"/>
  <c r="BG143"/>
  <c r="BE143"/>
  <c r="T143"/>
  <c r="R143"/>
  <c r="P143"/>
  <c r="BI141"/>
  <c r="BH141"/>
  <c r="BG141"/>
  <c r="BE141"/>
  <c r="T141"/>
  <c r="R141"/>
  <c r="P141"/>
  <c r="BI139"/>
  <c r="BH139"/>
  <c r="BG139"/>
  <c r="BE139"/>
  <c r="T139"/>
  <c r="R139"/>
  <c r="P139"/>
  <c r="BI138"/>
  <c r="BH138"/>
  <c r="BG138"/>
  <c r="BE138"/>
  <c r="T138"/>
  <c r="R138"/>
  <c r="P138"/>
  <c r="BI136"/>
  <c r="BH136"/>
  <c r="BG136"/>
  <c r="BE136"/>
  <c r="T136"/>
  <c r="R136"/>
  <c r="P136"/>
  <c r="BI135"/>
  <c r="BH135"/>
  <c r="BG135"/>
  <c r="BE135"/>
  <c r="T135"/>
  <c r="R135"/>
  <c r="P135"/>
  <c r="BI130"/>
  <c r="BH130"/>
  <c r="BG130"/>
  <c r="BE130"/>
  <c r="T130"/>
  <c r="R130"/>
  <c r="P130"/>
  <c r="BI129"/>
  <c r="BH129"/>
  <c r="BG129"/>
  <c r="BE129"/>
  <c r="T129"/>
  <c r="R129"/>
  <c r="P129"/>
  <c r="BI127"/>
  <c r="BH127"/>
  <c r="BG127"/>
  <c r="BE127"/>
  <c r="T127"/>
  <c r="R127"/>
  <c r="P127"/>
  <c r="BI126"/>
  <c r="BH126"/>
  <c r="BG126"/>
  <c r="BE126"/>
  <c r="T126"/>
  <c r="R126"/>
  <c r="P126"/>
  <c r="J120"/>
  <c r="J119"/>
  <c r="F119"/>
  <c r="F117"/>
  <c r="E115"/>
  <c r="J94"/>
  <c r="J93"/>
  <c r="F93"/>
  <c r="F91"/>
  <c r="E89"/>
  <c r="J20"/>
  <c r="E20"/>
  <c r="F120"/>
  <c r="J19"/>
  <c r="J14"/>
  <c r="J91"/>
  <c r="E7"/>
  <c r="E111"/>
  <c i="3" r="J39"/>
  <c r="J38"/>
  <c i="1" r="AY97"/>
  <c i="3" r="J37"/>
  <c i="1" r="AX97"/>
  <c i="3" r="BI443"/>
  <c r="BH443"/>
  <c r="BG443"/>
  <c r="BF443"/>
  <c r="T443"/>
  <c r="R443"/>
  <c r="P443"/>
  <c r="BI442"/>
  <c r="BH442"/>
  <c r="BG442"/>
  <c r="BF442"/>
  <c r="T442"/>
  <c r="R442"/>
  <c r="P442"/>
  <c r="BI441"/>
  <c r="BH441"/>
  <c r="BG441"/>
  <c r="BF441"/>
  <c r="T441"/>
  <c r="R441"/>
  <c r="P441"/>
  <c r="BI439"/>
  <c r="BH439"/>
  <c r="BG439"/>
  <c r="BF439"/>
  <c r="T439"/>
  <c r="R439"/>
  <c r="P439"/>
  <c r="BI438"/>
  <c r="BH438"/>
  <c r="BG438"/>
  <c r="BF438"/>
  <c r="T438"/>
  <c r="R438"/>
  <c r="P438"/>
  <c r="BI424"/>
  <c r="BH424"/>
  <c r="BG424"/>
  <c r="BF424"/>
  <c r="T424"/>
  <c r="R424"/>
  <c r="P424"/>
  <c r="BI422"/>
  <c r="BH422"/>
  <c r="BG422"/>
  <c r="BF422"/>
  <c r="T422"/>
  <c r="R422"/>
  <c r="P422"/>
  <c r="BI416"/>
  <c r="BH416"/>
  <c r="BG416"/>
  <c r="BF416"/>
  <c r="T416"/>
  <c r="R416"/>
  <c r="P416"/>
  <c r="BI415"/>
  <c r="BH415"/>
  <c r="BG415"/>
  <c r="BF415"/>
  <c r="T415"/>
  <c r="R415"/>
  <c r="P415"/>
  <c r="BI413"/>
  <c r="BH413"/>
  <c r="BG413"/>
  <c r="BF413"/>
  <c r="T413"/>
  <c r="R413"/>
  <c r="P413"/>
  <c r="BI412"/>
  <c r="BH412"/>
  <c r="BG412"/>
  <c r="BF412"/>
  <c r="T412"/>
  <c r="R412"/>
  <c r="P412"/>
  <c r="BI411"/>
  <c r="BH411"/>
  <c r="BG411"/>
  <c r="BF411"/>
  <c r="T411"/>
  <c r="R411"/>
  <c r="P411"/>
  <c r="BI401"/>
  <c r="BH401"/>
  <c r="BG401"/>
  <c r="BF401"/>
  <c r="T401"/>
  <c r="R401"/>
  <c r="P401"/>
  <c r="BI399"/>
  <c r="BH399"/>
  <c r="BG399"/>
  <c r="BF399"/>
  <c r="T399"/>
  <c r="R399"/>
  <c r="P399"/>
  <c r="BI397"/>
  <c r="BH397"/>
  <c r="BG397"/>
  <c r="BF397"/>
  <c r="T397"/>
  <c r="R397"/>
  <c r="P397"/>
  <c r="BI386"/>
  <c r="BH386"/>
  <c r="BG386"/>
  <c r="BF386"/>
  <c r="T386"/>
  <c r="R386"/>
  <c r="P386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8"/>
  <c r="BH378"/>
  <c r="BG378"/>
  <c r="BF378"/>
  <c r="T378"/>
  <c r="R378"/>
  <c r="P378"/>
  <c r="BI376"/>
  <c r="BH376"/>
  <c r="BG376"/>
  <c r="BF376"/>
  <c r="T376"/>
  <c r="R376"/>
  <c r="P376"/>
  <c r="BI375"/>
  <c r="BH375"/>
  <c r="BG375"/>
  <c r="BF375"/>
  <c r="T375"/>
  <c r="R375"/>
  <c r="P375"/>
  <c r="BI373"/>
  <c r="BH373"/>
  <c r="BG373"/>
  <c r="BF373"/>
  <c r="T373"/>
  <c r="R373"/>
  <c r="P373"/>
  <c r="BI372"/>
  <c r="BH372"/>
  <c r="BG372"/>
  <c r="BF372"/>
  <c r="T372"/>
  <c r="R372"/>
  <c r="P372"/>
  <c r="BI370"/>
  <c r="BH370"/>
  <c r="BG370"/>
  <c r="BF370"/>
  <c r="T370"/>
  <c r="R370"/>
  <c r="P370"/>
  <c r="BI353"/>
  <c r="BH353"/>
  <c r="BG353"/>
  <c r="BF353"/>
  <c r="T353"/>
  <c r="R353"/>
  <c r="P353"/>
  <c r="BI352"/>
  <c r="BH352"/>
  <c r="BG352"/>
  <c r="BF352"/>
  <c r="T352"/>
  <c r="R352"/>
  <c r="P352"/>
  <c r="BI350"/>
  <c r="BH350"/>
  <c r="BG350"/>
  <c r="BF350"/>
  <c r="T350"/>
  <c r="R350"/>
  <c r="P350"/>
  <c r="BI348"/>
  <c r="BH348"/>
  <c r="BG348"/>
  <c r="BF348"/>
  <c r="T348"/>
  <c r="R348"/>
  <c r="P348"/>
  <c r="BI345"/>
  <c r="BH345"/>
  <c r="BG345"/>
  <c r="BF345"/>
  <c r="T345"/>
  <c r="R345"/>
  <c r="P345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09"/>
  <c r="BH309"/>
  <c r="BG309"/>
  <c r="BF309"/>
  <c r="T309"/>
  <c r="T308"/>
  <c r="R309"/>
  <c r="R308"/>
  <c r="P309"/>
  <c r="P308"/>
  <c r="BI307"/>
  <c r="BH307"/>
  <c r="BG307"/>
  <c r="BF307"/>
  <c r="T307"/>
  <c r="R307"/>
  <c r="P307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299"/>
  <c r="BH299"/>
  <c r="BG299"/>
  <c r="BF299"/>
  <c r="T299"/>
  <c r="R299"/>
  <c r="P299"/>
  <c r="BI292"/>
  <c r="BH292"/>
  <c r="BG292"/>
  <c r="BF292"/>
  <c r="T292"/>
  <c r="R292"/>
  <c r="P292"/>
  <c r="BI291"/>
  <c r="BH291"/>
  <c r="BG291"/>
  <c r="BF291"/>
  <c r="T291"/>
  <c r="R291"/>
  <c r="P291"/>
  <c r="BI289"/>
  <c r="BH289"/>
  <c r="BG289"/>
  <c r="BF289"/>
  <c r="T289"/>
  <c r="R289"/>
  <c r="P289"/>
  <c r="BI288"/>
  <c r="BH288"/>
  <c r="BG288"/>
  <c r="BF288"/>
  <c r="T288"/>
  <c r="R288"/>
  <c r="P288"/>
  <c r="BI281"/>
  <c r="BH281"/>
  <c r="BG281"/>
  <c r="BF281"/>
  <c r="T281"/>
  <c r="R281"/>
  <c r="P281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68"/>
  <c r="BH268"/>
  <c r="BG268"/>
  <c r="BF268"/>
  <c r="T268"/>
  <c r="R268"/>
  <c r="P268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48"/>
  <c r="BH248"/>
  <c r="BG248"/>
  <c r="BF248"/>
  <c r="T248"/>
  <c r="R248"/>
  <c r="P248"/>
  <c r="BI243"/>
  <c r="BH243"/>
  <c r="BG243"/>
  <c r="BF243"/>
  <c r="T243"/>
  <c r="R243"/>
  <c r="P243"/>
  <c r="BI217"/>
  <c r="BH217"/>
  <c r="BG217"/>
  <c r="BF217"/>
  <c r="T217"/>
  <c r="R217"/>
  <c r="P217"/>
  <c r="BI207"/>
  <c r="BH207"/>
  <c r="BG207"/>
  <c r="BF207"/>
  <c r="T207"/>
  <c r="R207"/>
  <c r="P207"/>
  <c r="BI205"/>
  <c r="BH205"/>
  <c r="BG205"/>
  <c r="BF205"/>
  <c r="T205"/>
  <c r="R205"/>
  <c r="P205"/>
  <c r="BI170"/>
  <c r="BH170"/>
  <c r="BG170"/>
  <c r="BF170"/>
  <c r="T170"/>
  <c r="R170"/>
  <c r="P170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2"/>
  <c r="BH142"/>
  <c r="BG142"/>
  <c r="BF142"/>
  <c r="T142"/>
  <c r="R142"/>
  <c r="P142"/>
  <c r="BI138"/>
  <c r="BH138"/>
  <c r="BG138"/>
  <c r="BF138"/>
  <c r="T138"/>
  <c r="R138"/>
  <c r="P138"/>
  <c r="J132"/>
  <c r="J131"/>
  <c r="F131"/>
  <c r="F129"/>
  <c r="E127"/>
  <c r="J94"/>
  <c r="J93"/>
  <c r="F93"/>
  <c r="F91"/>
  <c r="E89"/>
  <c r="J20"/>
  <c r="E20"/>
  <c r="F94"/>
  <c r="J19"/>
  <c r="J14"/>
  <c r="J129"/>
  <c r="E7"/>
  <c r="E123"/>
  <c i="2" r="J39"/>
  <c r="J38"/>
  <c i="1" r="AY96"/>
  <c i="2" r="J37"/>
  <c i="1" r="AX96"/>
  <c i="2"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J118"/>
  <c r="J117"/>
  <c r="F117"/>
  <c r="F115"/>
  <c r="E113"/>
  <c r="J94"/>
  <c r="J93"/>
  <c r="F93"/>
  <c r="F91"/>
  <c r="E89"/>
  <c r="J20"/>
  <c r="E20"/>
  <c r="F118"/>
  <c r="J19"/>
  <c r="J14"/>
  <c r="J115"/>
  <c r="E7"/>
  <c r="E109"/>
  <c i="1" r="L90"/>
  <c r="AM90"/>
  <c r="AM89"/>
  <c r="L89"/>
  <c r="AM87"/>
  <c r="L87"/>
  <c r="L85"/>
  <c r="L84"/>
  <c i="2" r="J132"/>
  <c i="3" r="BK443"/>
  <c r="BK415"/>
  <c r="J411"/>
  <c r="J376"/>
  <c r="J372"/>
  <c r="J345"/>
  <c r="J323"/>
  <c r="J307"/>
  <c r="J254"/>
  <c r="BK438"/>
  <c r="J378"/>
  <c r="BK331"/>
  <c r="J288"/>
  <c r="BK142"/>
  <c r="J321"/>
  <c r="BK276"/>
  <c r="BK292"/>
  <c r="BK166"/>
  <c i="4" r="BK190"/>
  <c r="BK126"/>
  <c r="BK184"/>
  <c r="J147"/>
  <c r="J129"/>
  <c r="J170"/>
  <c r="BK174"/>
  <c i="5" r="BK141"/>
  <c i="6" r="BK161"/>
  <c r="J137"/>
  <c r="J167"/>
  <c r="BK148"/>
  <c r="BK151"/>
  <c r="BK157"/>
  <c i="7" r="J140"/>
  <c r="BK172"/>
  <c r="BK183"/>
  <c r="BK159"/>
  <c r="J141"/>
  <c r="J164"/>
  <c r="J180"/>
  <c r="BK175"/>
  <c i="8" r="J147"/>
  <c r="J130"/>
  <c r="J127"/>
  <c r="BK144"/>
  <c r="BK131"/>
  <c i="2" r="BK135"/>
  <c i="3" r="BK422"/>
  <c r="J399"/>
  <c r="J382"/>
  <c r="BK372"/>
  <c r="BK340"/>
  <c r="J324"/>
  <c r="BK303"/>
  <c r="BK261"/>
  <c r="BK146"/>
  <c r="J422"/>
  <c r="BK386"/>
  <c r="J350"/>
  <c r="BK332"/>
  <c r="J312"/>
  <c r="BK254"/>
  <c r="BK319"/>
  <c r="BK304"/>
  <c r="BK155"/>
  <c i="4" r="J184"/>
  <c r="J196"/>
  <c r="J174"/>
  <c r="BK150"/>
  <c r="J198"/>
  <c r="J158"/>
  <c i="5" r="J152"/>
  <c i="6" r="BK170"/>
  <c r="J166"/>
  <c r="J159"/>
  <c r="J161"/>
  <c r="J150"/>
  <c r="BK145"/>
  <c i="7" r="J152"/>
  <c r="BK171"/>
  <c r="BK191"/>
  <c r="BK165"/>
  <c r="BK147"/>
  <c r="J184"/>
  <c r="J183"/>
  <c r="BK157"/>
  <c i="8" r="BK143"/>
  <c r="J129"/>
  <c r="J143"/>
  <c r="J135"/>
  <c i="2" r="J138"/>
  <c r="F37"/>
  <c i="1" r="BB96"/>
  <c i="3" r="J322"/>
  <c r="BK305"/>
  <c r="J265"/>
  <c r="J443"/>
  <c r="J415"/>
  <c r="BK384"/>
  <c r="BK330"/>
  <c r="BK309"/>
  <c r="J272"/>
  <c r="J276"/>
  <c r="J155"/>
  <c r="BK299"/>
  <c r="J166"/>
  <c r="J299"/>
  <c r="BK217"/>
  <c i="4" r="BK186"/>
  <c r="J151"/>
  <c r="J144"/>
  <c r="J153"/>
  <c r="J148"/>
  <c r="BK169"/>
  <c r="J183"/>
  <c r="J175"/>
  <c r="J180"/>
  <c r="BK155"/>
  <c r="J141"/>
  <c r="BK179"/>
  <c i="5" r="J148"/>
  <c r="J144"/>
  <c r="J138"/>
  <c r="BK134"/>
  <c r="BK136"/>
  <c r="BK129"/>
  <c i="6" r="J170"/>
  <c r="J149"/>
  <c r="BK168"/>
  <c r="BK163"/>
  <c r="BK133"/>
  <c r="J141"/>
  <c i="7" r="BK178"/>
  <c r="J175"/>
  <c r="BK170"/>
  <c r="J186"/>
  <c r="J147"/>
  <c r="J176"/>
  <c r="J188"/>
  <c r="BK161"/>
  <c i="8" r="J146"/>
  <c r="J151"/>
  <c r="J148"/>
  <c r="J128"/>
  <c i="2" r="BK138"/>
  <c i="3" r="J438"/>
  <c r="BK401"/>
  <c r="BK375"/>
  <c r="J353"/>
  <c r="BK321"/>
  <c r="BK288"/>
  <c r="BK442"/>
  <c r="BK399"/>
  <c r="BK348"/>
  <c r="BK324"/>
  <c r="J292"/>
  <c r="J258"/>
  <c r="BK164"/>
  <c r="BK150"/>
  <c r="BK256"/>
  <c i="4" r="BK194"/>
  <c r="J159"/>
  <c r="J187"/>
  <c r="BK138"/>
  <c r="BK127"/>
  <c r="BK168"/>
  <c r="BK159"/>
  <c r="BK178"/>
  <c r="J179"/>
  <c r="J192"/>
  <c r="J143"/>
  <c i="5" r="BK145"/>
  <c r="BK135"/>
  <c r="J129"/>
  <c r="BK149"/>
  <c r="J142"/>
  <c i="6" r="J143"/>
  <c r="J133"/>
  <c r="J165"/>
  <c r="J153"/>
  <c r="BK150"/>
  <c i="7" r="J161"/>
  <c r="BK152"/>
  <c r="BK182"/>
  <c r="J166"/>
  <c r="BK177"/>
  <c r="BK186"/>
  <c i="2" r="J135"/>
  <c i="3" r="J442"/>
  <c r="J413"/>
  <c r="J375"/>
  <c r="J348"/>
  <c r="J331"/>
  <c r="J304"/>
  <c r="J150"/>
  <c i="4" r="BK164"/>
  <c r="J188"/>
  <c r="J146"/>
  <c r="J191"/>
  <c r="BK161"/>
  <c r="J149"/>
  <c r="J169"/>
  <c r="BK172"/>
  <c r="BK141"/>
  <c r="J135"/>
  <c i="5" r="BK140"/>
  <c r="BK155"/>
  <c r="BK152"/>
  <c r="BK147"/>
  <c r="J146"/>
  <c i="6" r="BK173"/>
  <c r="J168"/>
  <c r="J151"/>
  <c r="BK143"/>
  <c i="7" r="J145"/>
  <c r="J159"/>
  <c r="J158"/>
  <c r="J174"/>
  <c r="J172"/>
  <c r="J191"/>
  <c r="BK189"/>
  <c r="J163"/>
  <c i="8" r="J150"/>
  <c r="BK126"/>
  <c r="J131"/>
  <c r="J126"/>
  <c i="2" r="BK129"/>
  <c i="3" r="BK441"/>
  <c r="J412"/>
  <c r="BK383"/>
  <c r="J373"/>
  <c r="J352"/>
  <c r="BK334"/>
  <c r="BK314"/>
  <c r="J281"/>
  <c r="J148"/>
  <c r="BK413"/>
  <c r="BK381"/>
  <c r="J336"/>
  <c r="J316"/>
  <c r="BK281"/>
  <c r="BK160"/>
  <c r="BK170"/>
  <c r="BK291"/>
  <c r="J207"/>
  <c r="J146"/>
  <c r="BK207"/>
  <c i="4" r="BK188"/>
  <c r="BK167"/>
  <c r="J139"/>
  <c r="J163"/>
  <c r="J138"/>
  <c r="BK180"/>
  <c r="J156"/>
  <c r="J166"/>
  <c r="J167"/>
  <c r="BK176"/>
  <c r="BK170"/>
  <c i="5" r="BK131"/>
  <c r="J153"/>
  <c r="BK137"/>
  <c r="BK138"/>
  <c r="J147"/>
  <c r="J150"/>
  <c i="6" r="BK165"/>
  <c r="J163"/>
  <c r="BK149"/>
  <c r="BK139"/>
  <c r="BK152"/>
  <c r="BK164"/>
  <c i="7" r="J139"/>
  <c r="BK163"/>
  <c r="J168"/>
  <c r="J165"/>
  <c r="BK164"/>
  <c r="BK168"/>
  <c r="J189"/>
  <c r="BK134"/>
  <c r="J178"/>
  <c r="BK141"/>
  <c i="8" r="J134"/>
  <c r="BK148"/>
  <c r="J145"/>
  <c i="2" r="J129"/>
  <c r="BK126"/>
  <c i="3" r="J416"/>
  <c r="J386"/>
  <c r="BK378"/>
  <c r="BK353"/>
  <c r="BK338"/>
  <c r="J145"/>
  <c r="BK162"/>
  <c r="J164"/>
  <c r="BK260"/>
  <c r="J162"/>
  <c i="4" r="BK160"/>
  <c r="J194"/>
  <c r="BK136"/>
  <c r="BK130"/>
  <c r="J185"/>
  <c r="J157"/>
  <c r="BK163"/>
  <c r="J190"/>
  <c r="BK166"/>
  <c r="BK156"/>
  <c r="BK171"/>
  <c r="J181"/>
  <c i="5" r="BK151"/>
  <c r="J126"/>
  <c r="BK150"/>
  <c r="J128"/>
  <c r="BK153"/>
  <c r="J149"/>
  <c i="6" r="BK169"/>
  <c r="J173"/>
  <c r="J148"/>
  <c r="J155"/>
  <c r="BK159"/>
  <c r="BK158"/>
  <c r="J139"/>
  <c i="7" r="BK160"/>
  <c r="J169"/>
  <c i="2" r="BK132"/>
  <c i="3" r="J439"/>
  <c r="J397"/>
  <c r="J381"/>
  <c r="BK370"/>
  <c r="BK342"/>
  <c r="J330"/>
  <c r="J309"/>
  <c r="BK258"/>
  <c r="J424"/>
  <c r="BK411"/>
  <c r="BK380"/>
  <c r="J342"/>
  <c r="BK322"/>
  <c r="J303"/>
  <c r="J261"/>
  <c r="BK263"/>
  <c r="BK138"/>
  <c r="J160"/>
  <c r="J305"/>
  <c r="J248"/>
  <c i="4" r="J150"/>
  <c r="J178"/>
  <c r="BK192"/>
  <c r="BK135"/>
  <c r="BK153"/>
  <c r="BK199"/>
  <c r="J162"/>
  <c r="BK196"/>
  <c r="J176"/>
  <c r="BK181"/>
  <c r="BK146"/>
  <c r="BK148"/>
  <c r="J126"/>
  <c i="5" r="J134"/>
  <c r="J132"/>
  <c r="J151"/>
  <c r="J135"/>
  <c r="J141"/>
  <c r="BK142"/>
  <c i="6" r="BK172"/>
  <c r="J157"/>
  <c r="J145"/>
  <c i="7" r="BK153"/>
  <c i="8" r="BK145"/>
  <c r="J138"/>
  <c r="BK146"/>
  <c i="1" r="AS95"/>
  <c i="3" r="J380"/>
  <c r="BK350"/>
  <c r="BK336"/>
  <c r="BK316"/>
  <c r="J291"/>
  <c r="J142"/>
  <c r="BK265"/>
  <c r="BK145"/>
  <c i="4" r="J172"/>
  <c r="BK152"/>
  <c r="J189"/>
  <c r="BK162"/>
  <c r="BK139"/>
  <c r="J171"/>
  <c r="BK143"/>
  <c r="BK158"/>
  <c r="BK165"/>
  <c i="6" r="J136"/>
  <c r="BK166"/>
  <c r="J156"/>
  <c r="J160"/>
  <c i="7" r="J155"/>
  <c r="BK143"/>
  <c r="J179"/>
  <c r="J171"/>
  <c r="BK145"/>
  <c r="BK140"/>
  <c r="J156"/>
  <c r="BK179"/>
  <c r="BK155"/>
  <c i="8" r="BK135"/>
  <c r="BK134"/>
  <c r="BK130"/>
  <c r="BK128"/>
  <c i="2" r="BK123"/>
  <c r="J123"/>
  <c i="3" r="J384"/>
  <c r="BK373"/>
  <c r="J370"/>
  <c r="J332"/>
  <c r="BK312"/>
  <c r="J152"/>
  <c r="BK424"/>
  <c r="BK412"/>
  <c r="BK376"/>
  <c r="J340"/>
  <c r="J325"/>
  <c r="J278"/>
  <c r="J256"/>
  <c r="J217"/>
  <c r="J314"/>
  <c r="BK243"/>
  <c i="4" r="BK157"/>
  <c r="BK189"/>
  <c r="J161"/>
  <c r="BK151"/>
  <c r="BK191"/>
  <c i="5" r="J143"/>
  <c r="BK148"/>
  <c r="J145"/>
  <c r="BK156"/>
  <c r="BK126"/>
  <c r="BK144"/>
  <c r="BK146"/>
  <c i="6" r="J172"/>
  <c r="BK140"/>
  <c r="J158"/>
  <c r="BK155"/>
  <c r="BK156"/>
  <c i="7" r="BK174"/>
  <c r="J157"/>
  <c r="BK184"/>
  <c r="J153"/>
  <c r="J143"/>
  <c r="J181"/>
  <c r="J149"/>
  <c r="J177"/>
  <c r="J134"/>
  <c i="8" r="J132"/>
  <c r="BK132"/>
  <c r="J133"/>
  <c r="BK129"/>
  <c r="BK127"/>
  <c i="3" r="BK317"/>
  <c r="J274"/>
  <c r="J441"/>
  <c r="BK397"/>
  <c r="BK352"/>
  <c r="J334"/>
  <c r="BK307"/>
  <c r="BK148"/>
  <c r="BK147"/>
  <c r="J170"/>
  <c r="BK272"/>
  <c i="4" r="BK198"/>
  <c r="J165"/>
  <c r="BK149"/>
  <c r="J127"/>
  <c r="J195"/>
  <c r="J160"/>
  <c r="BK195"/>
  <c r="BK182"/>
  <c r="BK154"/>
  <c r="BK144"/>
  <c r="J154"/>
  <c i="5" r="BK128"/>
  <c r="J140"/>
  <c i="7" r="BK166"/>
  <c r="BK149"/>
  <c r="J160"/>
  <c r="BK176"/>
  <c i="8" r="BK151"/>
  <c r="BK133"/>
  <c r="BK150"/>
  <c i="2" r="J126"/>
  <c r="F38"/>
  <c i="1" r="BC96"/>
  <c i="3" r="J319"/>
  <c r="J243"/>
  <c r="BK416"/>
  <c r="J383"/>
  <c r="J338"/>
  <c r="J317"/>
  <c r="J263"/>
  <c r="BK248"/>
  <c r="BK289"/>
  <c r="J138"/>
  <c r="BK205"/>
  <c i="4" r="J168"/>
  <c r="BK193"/>
  <c r="J164"/>
  <c r="J193"/>
  <c r="J199"/>
  <c r="J173"/>
  <c r="BK175"/>
  <c r="J186"/>
  <c r="BK185"/>
  <c i="5" r="BK154"/>
  <c r="J139"/>
  <c r="BK139"/>
  <c r="J155"/>
  <c r="BK125"/>
  <c r="BK143"/>
  <c i="6" r="BK167"/>
  <c r="J140"/>
  <c r="BK160"/>
  <c r="J152"/>
  <c r="BK136"/>
  <c i="7" r="J154"/>
  <c r="BK156"/>
  <c r="BK167"/>
  <c r="J170"/>
  <c r="J167"/>
  <c r="BK185"/>
  <c r="BK181"/>
  <c r="BK144"/>
  <c i="8" r="J144"/>
  <c r="BK147"/>
  <c r="BK138"/>
  <c i="2" r="F36"/>
  <c i="3" r="BK325"/>
  <c r="J289"/>
  <c r="BK268"/>
  <c r="BK439"/>
  <c r="J401"/>
  <c r="BK382"/>
  <c r="BK345"/>
  <c r="BK323"/>
  <c r="BK274"/>
  <c r="J205"/>
  <c r="J260"/>
  <c r="BK152"/>
  <c r="BK278"/>
  <c r="J268"/>
  <c r="J147"/>
  <c i="4" r="BK177"/>
  <c r="BK147"/>
  <c r="J130"/>
  <c r="BK129"/>
  <c r="BK187"/>
  <c r="J152"/>
  <c r="BK173"/>
  <c r="J177"/>
  <c r="J155"/>
  <c r="J182"/>
  <c r="J136"/>
  <c r="BK183"/>
  <c i="5" r="BK132"/>
  <c r="J156"/>
  <c r="J136"/>
  <c r="J154"/>
  <c r="J125"/>
  <c r="J131"/>
  <c r="J137"/>
  <c i="6" r="BK153"/>
  <c r="J169"/>
  <c r="J164"/>
  <c r="BK141"/>
  <c r="BK137"/>
  <c i="7" r="BK158"/>
  <c r="J144"/>
  <c r="J182"/>
  <c r="BK188"/>
  <c r="BK169"/>
  <c r="J185"/>
  <c r="BK139"/>
  <c r="BK154"/>
  <c r="BK180"/>
  <c i="3" l="1" r="R253"/>
  <c r="R349"/>
  <c r="T423"/>
  <c i="4" r="P125"/>
  <c i="7" r="BK151"/>
  <c r="BK187"/>
  <c r="J187"/>
  <c r="J108"/>
  <c i="3" r="T253"/>
  <c r="T311"/>
  <c r="BK400"/>
  <c r="J400"/>
  <c r="J111"/>
  <c i="4" r="R197"/>
  <c i="6" r="BK147"/>
  <c r="J147"/>
  <c r="J105"/>
  <c r="BK171"/>
  <c r="J171"/>
  <c r="J108"/>
  <c i="7" r="P151"/>
  <c r="T187"/>
  <c i="3" r="R137"/>
  <c r="R302"/>
  <c r="T320"/>
  <c i="4" r="T125"/>
  <c i="6" r="T135"/>
  <c r="BK162"/>
  <c r="J162"/>
  <c r="J107"/>
  <c i="3" r="P169"/>
  <c r="P311"/>
  <c r="R333"/>
  <c r="P377"/>
  <c i="6" r="P138"/>
  <c r="T154"/>
  <c i="7" r="P142"/>
  <c r="P187"/>
  <c i="5" r="BK124"/>
  <c r="J124"/>
  <c r="J100"/>
  <c i="6" r="R162"/>
  <c i="7" r="BK162"/>
  <c r="J162"/>
  <c r="J106"/>
  <c i="3" r="BK253"/>
  <c r="J253"/>
  <c r="J102"/>
  <c r="BK320"/>
  <c r="J320"/>
  <c r="J107"/>
  <c r="T400"/>
  <c i="4" r="R125"/>
  <c r="R124"/>
  <c r="R123"/>
  <c i="6" r="T138"/>
  <c r="R154"/>
  <c r="T171"/>
  <c i="7" r="BK142"/>
  <c r="J142"/>
  <c r="J102"/>
  <c r="T162"/>
  <c r="BK138"/>
  <c r="J138"/>
  <c r="J101"/>
  <c r="R173"/>
  <c i="2" r="BK122"/>
  <c r="J122"/>
  <c r="J99"/>
  <c i="3" r="P302"/>
  <c r="BK349"/>
  <c r="J349"/>
  <c r="J109"/>
  <c r="P423"/>
  <c i="4" r="BK125"/>
  <c r="BK124"/>
  <c r="J124"/>
  <c r="J99"/>
  <c i="5" r="T124"/>
  <c r="T123"/>
  <c r="T122"/>
  <c i="7" r="R142"/>
  <c r="R187"/>
  <c i="2" r="T122"/>
  <c r="T121"/>
  <c i="3" r="BK169"/>
  <c r="J169"/>
  <c r="J101"/>
  <c r="R320"/>
  <c r="P400"/>
  <c r="R440"/>
  <c i="4" r="P197"/>
  <c i="5" r="P124"/>
  <c r="P123"/>
  <c r="P122"/>
  <c i="1" r="AU99"/>
  <c i="6" r="BK135"/>
  <c r="J135"/>
  <c r="J101"/>
  <c r="T147"/>
  <c r="R171"/>
  <c i="7" r="P138"/>
  <c r="P132"/>
  <c r="P173"/>
  <c i="3" r="T137"/>
  <c r="T302"/>
  <c r="P333"/>
  <c r="BK423"/>
  <c r="J423"/>
  <c r="J112"/>
  <c i="6" r="R138"/>
  <c r="T162"/>
  <c i="7" r="T138"/>
  <c r="R162"/>
  <c i="2" r="R122"/>
  <c r="R121"/>
  <c i="3" r="BK137"/>
  <c r="J137"/>
  <c r="J100"/>
  <c r="BK302"/>
  <c r="J302"/>
  <c r="J103"/>
  <c r="P349"/>
  <c r="R377"/>
  <c r="T440"/>
  <c i="6" r="P147"/>
  <c i="7" r="R151"/>
  <c r="R150"/>
  <c i="8" r="R125"/>
  <c r="R124"/>
  <c i="3" r="P253"/>
  <c r="T349"/>
  <c r="R423"/>
  <c i="5" r="R124"/>
  <c r="R123"/>
  <c r="R122"/>
  <c i="6" r="R135"/>
  <c r="R131"/>
  <c r="P154"/>
  <c i="7" r="P162"/>
  <c i="8" r="BK149"/>
  <c r="J149"/>
  <c r="J101"/>
  <c i="3" r="P137"/>
  <c r="P136"/>
  <c r="R311"/>
  <c r="BK333"/>
  <c r="J333"/>
  <c r="J108"/>
  <c r="BK377"/>
  <c r="J377"/>
  <c r="J110"/>
  <c r="BK440"/>
  <c r="J440"/>
  <c r="J113"/>
  <c i="4" r="T197"/>
  <c i="6" r="R147"/>
  <c r="R146"/>
  <c i="8" r="T125"/>
  <c r="T124"/>
  <c i="7" r="T142"/>
  <c r="T173"/>
  <c i="8" r="P125"/>
  <c r="P124"/>
  <c r="P123"/>
  <c i="1" r="AU102"/>
  <c i="8" r="P149"/>
  <c i="2" r="P122"/>
  <c r="P121"/>
  <c i="1" r="AU96"/>
  <c i="3" r="T169"/>
  <c r="P320"/>
  <c r="R400"/>
  <c i="6" r="P135"/>
  <c r="P131"/>
  <c r="BK154"/>
  <c r="J154"/>
  <c r="J106"/>
  <c r="P171"/>
  <c i="7" r="R138"/>
  <c r="R132"/>
  <c r="R131"/>
  <c r="BK173"/>
  <c r="J173"/>
  <c r="J107"/>
  <c i="8" r="BK125"/>
  <c r="J125"/>
  <c r="J100"/>
  <c r="R149"/>
  <c i="3" r="R169"/>
  <c r="BK311"/>
  <c r="BK310"/>
  <c r="J310"/>
  <c r="J105"/>
  <c r="T333"/>
  <c r="T377"/>
  <c r="P440"/>
  <c i="4" r="BK197"/>
  <c r="J197"/>
  <c r="J101"/>
  <c i="6" r="BK138"/>
  <c r="J138"/>
  <c r="J102"/>
  <c r="P162"/>
  <c i="7" r="T151"/>
  <c r="T150"/>
  <c i="8" r="T149"/>
  <c i="6" r="BK144"/>
  <c r="J144"/>
  <c r="J103"/>
  <c r="BK132"/>
  <c r="BK131"/>
  <c i="7" r="BK148"/>
  <c r="J148"/>
  <c r="J103"/>
  <c i="3" r="BK308"/>
  <c r="J308"/>
  <c r="J104"/>
  <c i="7" r="BK133"/>
  <c r="J133"/>
  <c r="J100"/>
  <c r="BK190"/>
  <c r="J190"/>
  <c r="J109"/>
  <c i="8" r="J117"/>
  <c r="BE130"/>
  <c r="BE135"/>
  <c i="7" r="J151"/>
  <c r="J105"/>
  <c i="8" r="E85"/>
  <c r="BE127"/>
  <c r="BE129"/>
  <c r="BE146"/>
  <c i="7" r="BK132"/>
  <c r="J132"/>
  <c r="J99"/>
  <c i="8" r="BE138"/>
  <c r="BE145"/>
  <c r="BE148"/>
  <c r="BE132"/>
  <c r="F120"/>
  <c r="BE131"/>
  <c r="BE128"/>
  <c r="BE144"/>
  <c r="BE134"/>
  <c r="BE150"/>
  <c r="BE133"/>
  <c r="BE143"/>
  <c r="BE147"/>
  <c r="BE151"/>
  <c r="BE126"/>
  <c i="6" r="J131"/>
  <c r="J99"/>
  <c i="7" r="J91"/>
  <c r="F94"/>
  <c r="BE139"/>
  <c r="BE147"/>
  <c r="BE152"/>
  <c r="BE160"/>
  <c r="BE164"/>
  <c r="BE171"/>
  <c r="BE170"/>
  <c r="BE182"/>
  <c i="6" r="J132"/>
  <c r="J100"/>
  <c i="7" r="BE167"/>
  <c r="BE174"/>
  <c r="BE153"/>
  <c r="BE155"/>
  <c r="BE157"/>
  <c r="BE161"/>
  <c r="BE169"/>
  <c r="BE177"/>
  <c r="BE191"/>
  <c r="E85"/>
  <c r="BE156"/>
  <c r="BE175"/>
  <c r="BE178"/>
  <c r="BE183"/>
  <c r="BE184"/>
  <c r="BE172"/>
  <c r="BE180"/>
  <c r="BE189"/>
  <c r="BE141"/>
  <c r="BE143"/>
  <c r="BE154"/>
  <c r="BE159"/>
  <c r="BE186"/>
  <c r="BE188"/>
  <c r="BE140"/>
  <c r="BE144"/>
  <c r="BE149"/>
  <c r="BE165"/>
  <c r="BE176"/>
  <c i="6" r="BK146"/>
  <c r="J146"/>
  <c r="J104"/>
  <c i="7" r="BE134"/>
  <c r="BE145"/>
  <c r="BE158"/>
  <c r="BE163"/>
  <c r="BE166"/>
  <c r="BE168"/>
  <c r="BE179"/>
  <c r="BE181"/>
  <c r="BE185"/>
  <c i="5" r="BK123"/>
  <c r="BK122"/>
  <c r="J122"/>
  <c i="6" r="F127"/>
  <c r="BE140"/>
  <c r="BE148"/>
  <c r="BE157"/>
  <c r="BE161"/>
  <c r="BE166"/>
  <c r="BE141"/>
  <c r="BE163"/>
  <c r="J124"/>
  <c r="BE155"/>
  <c r="BE159"/>
  <c r="BE164"/>
  <c r="BE167"/>
  <c r="BE133"/>
  <c r="BE143"/>
  <c r="BE149"/>
  <c r="BE160"/>
  <c r="BE136"/>
  <c r="BE152"/>
  <c r="BE139"/>
  <c r="BE156"/>
  <c r="BE165"/>
  <c r="BE137"/>
  <c r="BE145"/>
  <c r="BE150"/>
  <c r="BE153"/>
  <c r="BE158"/>
  <c r="BE168"/>
  <c r="BE170"/>
  <c r="E85"/>
  <c r="BE151"/>
  <c r="BE169"/>
  <c r="BE173"/>
  <c r="BE172"/>
  <c i="5" r="F119"/>
  <c r="J116"/>
  <c r="BE126"/>
  <c r="BE131"/>
  <c r="BE137"/>
  <c r="BE132"/>
  <c r="BE138"/>
  <c r="BE156"/>
  <c r="BE145"/>
  <c r="E85"/>
  <c r="BE129"/>
  <c r="BE134"/>
  <c r="BE140"/>
  <c r="BE148"/>
  <c i="4" r="J125"/>
  <c r="J100"/>
  <c i="5" r="BE141"/>
  <c r="BE147"/>
  <c r="BE154"/>
  <c r="BE125"/>
  <c r="BE128"/>
  <c r="BE136"/>
  <c r="BE152"/>
  <c r="BE146"/>
  <c r="BE150"/>
  <c r="BE142"/>
  <c r="BE143"/>
  <c r="BE149"/>
  <c r="BE151"/>
  <c r="BE155"/>
  <c r="BE135"/>
  <c r="BE139"/>
  <c r="BE144"/>
  <c r="BE153"/>
  <c i="4" r="BF147"/>
  <c r="BF166"/>
  <c r="BF169"/>
  <c r="BF127"/>
  <c r="BF167"/>
  <c r="BF168"/>
  <c r="BF174"/>
  <c r="BF186"/>
  <c r="BF149"/>
  <c r="BF152"/>
  <c r="BF156"/>
  <c r="BF163"/>
  <c r="BF172"/>
  <c r="BF176"/>
  <c r="BF178"/>
  <c r="BF126"/>
  <c r="BF157"/>
  <c r="BF158"/>
  <c r="BF161"/>
  <c r="BF173"/>
  <c r="BF190"/>
  <c r="BF193"/>
  <c r="BF159"/>
  <c r="BF183"/>
  <c r="BF185"/>
  <c r="BF187"/>
  <c r="BF192"/>
  <c r="BF171"/>
  <c r="BF184"/>
  <c r="BF188"/>
  <c r="BF191"/>
  <c r="BF195"/>
  <c r="BF164"/>
  <c r="BF165"/>
  <c r="BF175"/>
  <c r="BF179"/>
  <c r="BF194"/>
  <c r="BF199"/>
  <c r="E85"/>
  <c r="J117"/>
  <c r="BF144"/>
  <c r="BF150"/>
  <c r="F94"/>
  <c r="BF135"/>
  <c r="BF130"/>
  <c r="BF139"/>
  <c r="BF143"/>
  <c r="BF154"/>
  <c r="BF146"/>
  <c r="BF181"/>
  <c r="BF189"/>
  <c r="BF138"/>
  <c r="BF151"/>
  <c i="3" r="J311"/>
  <c r="J106"/>
  <c i="4" r="BF160"/>
  <c r="BF162"/>
  <c r="BF177"/>
  <c r="BF180"/>
  <c r="BF182"/>
  <c r="BF196"/>
  <c r="BF198"/>
  <c r="BF129"/>
  <c r="BF136"/>
  <c r="BF148"/>
  <c r="BF153"/>
  <c r="BF155"/>
  <c r="BF170"/>
  <c i="3" r="BK136"/>
  <c r="J136"/>
  <c r="J99"/>
  <c i="4" r="BF141"/>
  <c i="2" r="BK121"/>
  <c r="J121"/>
  <c r="J98"/>
  <c i="3" r="F132"/>
  <c r="BE164"/>
  <c r="BE258"/>
  <c r="BE274"/>
  <c r="BE281"/>
  <c r="BE289"/>
  <c r="BE303"/>
  <c r="BE152"/>
  <c r="BE155"/>
  <c r="BE170"/>
  <c r="BE248"/>
  <c r="BE256"/>
  <c r="BE145"/>
  <c r="BE146"/>
  <c r="BE147"/>
  <c r="BE160"/>
  <c r="BE261"/>
  <c r="BE263"/>
  <c r="E85"/>
  <c r="BE205"/>
  <c r="BE307"/>
  <c r="BE309"/>
  <c r="BE314"/>
  <c r="BE316"/>
  <c r="BE148"/>
  <c r="J91"/>
  <c r="BE150"/>
  <c r="BE166"/>
  <c r="BE207"/>
  <c r="BE265"/>
  <c r="BE272"/>
  <c r="BE217"/>
  <c r="BE243"/>
  <c r="BE254"/>
  <c r="BE260"/>
  <c r="BE268"/>
  <c r="BE276"/>
  <c r="BE288"/>
  <c r="BE304"/>
  <c r="BE317"/>
  <c r="BE319"/>
  <c r="BE321"/>
  <c r="BE322"/>
  <c r="BE323"/>
  <c r="BE324"/>
  <c r="BE325"/>
  <c r="BE330"/>
  <c r="BE334"/>
  <c r="BE342"/>
  <c r="BE345"/>
  <c r="BE350"/>
  <c r="BE376"/>
  <c r="BE378"/>
  <c r="BE380"/>
  <c r="BE381"/>
  <c r="BE382"/>
  <c r="BE383"/>
  <c r="BE384"/>
  <c r="BE386"/>
  <c r="BE401"/>
  <c r="BE411"/>
  <c r="BE415"/>
  <c r="BE422"/>
  <c r="BE438"/>
  <c r="BE441"/>
  <c r="BE442"/>
  <c r="BE138"/>
  <c r="BE142"/>
  <c r="BE162"/>
  <c r="BE278"/>
  <c r="BE291"/>
  <c r="BE292"/>
  <c r="BE299"/>
  <c r="BE305"/>
  <c r="BE312"/>
  <c r="BE331"/>
  <c r="BE332"/>
  <c r="BE336"/>
  <c r="BE338"/>
  <c r="BE340"/>
  <c r="BE348"/>
  <c r="BE352"/>
  <c r="BE353"/>
  <c r="BE370"/>
  <c r="BE372"/>
  <c r="BE373"/>
  <c r="BE375"/>
  <c r="BE397"/>
  <c r="BE399"/>
  <c r="BE412"/>
  <c r="BE413"/>
  <c r="BE416"/>
  <c r="BE424"/>
  <c r="BE439"/>
  <c r="BE443"/>
  <c i="2" r="BE129"/>
  <c r="J91"/>
  <c r="BE123"/>
  <c r="BE132"/>
  <c r="BE138"/>
  <c r="E85"/>
  <c r="F94"/>
  <c r="BE126"/>
  <c r="BE135"/>
  <c i="1" r="BA96"/>
  <c i="4" r="J35"/>
  <c i="1" r="AV98"/>
  <c i="7" r="F38"/>
  <c i="1" r="BC101"/>
  <c i="4" r="F35"/>
  <c i="1" r="AZ98"/>
  <c i="6" r="F39"/>
  <c i="1" r="BD100"/>
  <c i="8" r="F36"/>
  <c i="1" r="BA102"/>
  <c i="3" r="J36"/>
  <c i="1" r="AW97"/>
  <c i="3" r="F38"/>
  <c i="1" r="BC97"/>
  <c i="3" r="F36"/>
  <c i="1" r="BA97"/>
  <c i="4" r="F39"/>
  <c i="1" r="BD98"/>
  <c i="7" r="F36"/>
  <c i="1" r="BA101"/>
  <c i="5" r="J36"/>
  <c i="1" r="AW99"/>
  <c i="6" r="F38"/>
  <c i="1" r="BC100"/>
  <c i="8" r="F37"/>
  <c i="1" r="BB102"/>
  <c i="2" r="J36"/>
  <c i="1" r="AW96"/>
  <c i="5" r="F37"/>
  <c i="1" r="BB99"/>
  <c i="6" r="F37"/>
  <c i="1" r="BB100"/>
  <c i="8" r="J36"/>
  <c i="1" r="AW102"/>
  <c i="4" r="F38"/>
  <c i="1" r="BC98"/>
  <c i="7" r="F37"/>
  <c i="1" r="BB101"/>
  <c i="3" r="F37"/>
  <c i="1" r="BB97"/>
  <c i="2" r="F39"/>
  <c i="1" r="BD96"/>
  <c i="5" r="F36"/>
  <c i="1" r="BA99"/>
  <c i="5" r="J32"/>
  <c i="7" r="J36"/>
  <c i="1" r="AW101"/>
  <c i="5" r="F39"/>
  <c i="1" r="BD99"/>
  <c i="7" r="F39"/>
  <c i="1" r="BD101"/>
  <c r="AS94"/>
  <c i="5" r="F38"/>
  <c i="1" r="BC99"/>
  <c i="6" r="F36"/>
  <c i="1" r="BA100"/>
  <c i="8" r="F39"/>
  <c i="1" r="BD102"/>
  <c i="3" r="F39"/>
  <c i="1" r="BD97"/>
  <c i="4" r="F37"/>
  <c i="1" r="BB98"/>
  <c i="6" r="J36"/>
  <c i="1" r="AW100"/>
  <c i="8" r="F38"/>
  <c i="1" r="BC102"/>
  <c i="8" l="1" r="T123"/>
  <c i="6" r="R130"/>
  <c r="T146"/>
  <c i="3" r="R310"/>
  <c i="6" r="T131"/>
  <c r="T130"/>
  <c i="4" r="T124"/>
  <c r="T123"/>
  <c i="8" r="R123"/>
  <c i="6" r="P146"/>
  <c r="P130"/>
  <c i="1" r="AU100"/>
  <c i="7" r="BK150"/>
  <c r="J150"/>
  <c r="J104"/>
  <c i="3" r="T136"/>
  <c i="4" r="P124"/>
  <c r="P123"/>
  <c i="1" r="AU98"/>
  <c i="3" r="P310"/>
  <c r="P135"/>
  <c i="1" r="AU97"/>
  <c i="7" r="P150"/>
  <c r="P131"/>
  <c i="1" r="AU101"/>
  <c i="3" r="R136"/>
  <c r="R135"/>
  <c i="7" r="T132"/>
  <c r="T131"/>
  <c i="3" r="T310"/>
  <c i="4" r="BK123"/>
  <c r="J123"/>
  <c i="8" r="BK124"/>
  <c r="J124"/>
  <c r="J99"/>
  <c i="7" r="BK131"/>
  <c r="J131"/>
  <c i="6" r="BK130"/>
  <c r="J130"/>
  <c i="1" r="AG99"/>
  <c i="5" r="J98"/>
  <c r="J123"/>
  <c r="J99"/>
  <c i="4" r="J98"/>
  <c i="3" r="BK135"/>
  <c r="J135"/>
  <c i="2" r="F35"/>
  <c i="1" r="AZ96"/>
  <c i="6" r="J35"/>
  <c i="1" r="AV100"/>
  <c r="AT100"/>
  <c r="BB95"/>
  <c r="BB94"/>
  <c r="W31"/>
  <c i="2" r="J32"/>
  <c i="1" r="AG96"/>
  <c i="3" r="J32"/>
  <c i="1" r="AG97"/>
  <c i="4" r="J36"/>
  <c i="1" r="AW98"/>
  <c r="AT98"/>
  <c i="8" r="J35"/>
  <c i="1" r="AV102"/>
  <c r="AT102"/>
  <c i="4" r="J32"/>
  <c i="3" r="F35"/>
  <c i="1" r="AZ97"/>
  <c i="3" r="J35"/>
  <c i="1" r="AV97"/>
  <c r="AT97"/>
  <c i="2" r="J35"/>
  <c i="1" r="AV96"/>
  <c r="AT96"/>
  <c i="5" r="J35"/>
  <c i="1" r="AV99"/>
  <c r="AT99"/>
  <c r="AN99"/>
  <c i="7" r="F35"/>
  <c i="1" r="AZ101"/>
  <c i="5" r="F35"/>
  <c i="1" r="AZ99"/>
  <c i="4" r="F36"/>
  <c i="1" r="BA98"/>
  <c r="BA95"/>
  <c r="BA94"/>
  <c r="W30"/>
  <c i="6" r="F35"/>
  <c i="1" r="AZ100"/>
  <c r="BC95"/>
  <c r="AY95"/>
  <c i="6" r="J32"/>
  <c i="1" r="AG100"/>
  <c i="7" r="J35"/>
  <c i="1" r="AV101"/>
  <c r="AT101"/>
  <c i="7" r="J32"/>
  <c i="1" r="AG101"/>
  <c i="8" r="F35"/>
  <c i="1" r="AZ102"/>
  <c r="BD95"/>
  <c r="BD94"/>
  <c r="W33"/>
  <c i="3" l="1" r="T135"/>
  <c i="1" r="AG98"/>
  <c i="8" r="BK123"/>
  <c r="J123"/>
  <c r="J98"/>
  <c i="1" r="AN101"/>
  <c i="7" r="J98"/>
  <c i="1" r="AN100"/>
  <c i="6" r="J98"/>
  <c i="7" r="J41"/>
  <c i="6" r="J41"/>
  <c i="5" r="J41"/>
  <c i="1" r="AN97"/>
  <c i="3" r="J98"/>
  <c i="4" r="J41"/>
  <c i="1" r="AN96"/>
  <c i="3" r="J41"/>
  <c i="2" r="J41"/>
  <c i="1" r="AN98"/>
  <c r="AU95"/>
  <c r="AU94"/>
  <c r="AZ95"/>
  <c r="AV95"/>
  <c r="BC94"/>
  <c r="W32"/>
  <c r="AW95"/>
  <c r="AX94"/>
  <c r="AX95"/>
  <c r="AW94"/>
  <c r="AK30"/>
  <c i="8" l="1" r="J32"/>
  <c i="1" r="AG102"/>
  <c r="AG95"/>
  <c r="AG94"/>
  <c r="AK26"/>
  <c r="AT95"/>
  <c r="AY94"/>
  <c r="AZ94"/>
  <c r="W29"/>
  <c i="8" l="1" r="J41"/>
  <c i="1" r="AN95"/>
  <c r="AN102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<sst xmlns="http://schemas.openxmlformats.org/spreadsheetml/2006/main">
  <si>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</si>
  <si>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</si>
  <si>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</si>
  <si>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</si>
  <si>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{2519575c-d017-4b11-bbe8-f8b4355a512d}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</si>
  <si>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</si>
  <si>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</si>
  <si>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</si>
  <si>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</si>
  <si>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</si>
  <si>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</si>
  <si>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</si>
  <si>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</si>
  <si>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</si>
  <si>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Y662ak-1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</si>
  <si>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</si>
  <si>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</si>
  <si>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knihovny a IC Města Hranice</t>
  </si>
  <si>
    <t>KSO:</t>
  </si>
  <si>
    <t>CC-CZ:</t>
  </si>
  <si>
    <t>Místo:</t>
  </si>
  <si>
    <t>Hranice</t>
  </si>
  <si>
    <t>Datum:</t>
  </si>
  <si>
    <t>2. 3. 2024</t>
  </si>
  <si>
    <t>Zadavatel:</t>
  </si>
  <si>
    <t>IČ:</t>
  </si>
  <si>
    <t>Město Hranice u Aše</t>
  </si>
  <si>
    <t>DIČ:</t>
  </si>
  <si>
    <t>Uchazeč:</t>
  </si>
  <si>
    <t>Vyplň údaj</t>
  </si>
  <si>
    <t>Projektant:</t>
  </si>
  <si>
    <t>ing.Volný Martin</t>
  </si>
  <si>
    <t>True</t>
  </si>
  <si>
    <t>Zpracovatel:</t>
  </si>
  <si>
    <t>Milan Hájek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</si>
  <si>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</si>
  <si>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</si>
  <si>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</si>
  <si>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</si>
  <si>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</si>
  <si>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</si>
  <si>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</si>
  <si>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</si>
  <si>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</si>
  <si>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</si>
  <si>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</si>
  <si>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</si>
  <si>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</si>
  <si>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</si>
  <si>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</si>
  <si>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</si>
  <si>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</si>
  <si>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</si>
  <si>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</si>
  <si>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</si>
  <si>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</si>
  <si>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</si>
  <si>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</si>
  <si>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</si>
  <si>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</si>
  <si>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</si>
  <si>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</si>
  <si>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</si>
  <si>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</si>
  <si>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</si>
  <si>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</si>
  <si>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</si>
  <si>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</si>
  <si>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</si>
  <si>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</si>
  <si>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</si>
  <si>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</si>
  <si>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</si>
  <si>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</si>
  <si>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</si>
  <si>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</si>
  <si>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</si>
  <si>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</si>
  <si>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</si>
  <si>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</si>
  <si>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2</t>
  </si>
  <si>
    <t>3NP - 3 bj</t>
  </si>
  <si>
    <t>STA</t>
  </si>
  <si>
    <t>1</t>
  </si>
  <si>
    <t>{94134fa8-1de7-413d-a41f-d515b466b74b}</t>
  </si>
  <si>
    <t>/</t>
  </si>
  <si>
    <t>00-B</t>
  </si>
  <si>
    <t>VRN</t>
  </si>
  <si>
    <t>Soupis</t>
  </si>
  <si>
    <t>{09d29d7f-3876-4cb5-82ee-f98dca78b0d0}</t>
  </si>
  <si>
    <t>10-4</t>
  </si>
  <si>
    <t>3NP</t>
  </si>
  <si>
    <t>{9d77d685-036b-4c95-8b19-1634c205fc3b}</t>
  </si>
  <si>
    <t>20-B</t>
  </si>
  <si>
    <t>Elektroinstalace 3NP</t>
  </si>
  <si>
    <t>{30a96f29-1e02-4ba1-a29c-297b3ed316c7}</t>
  </si>
  <si>
    <t>30-B</t>
  </si>
  <si>
    <t>Slaboproud - 3NP</t>
  </si>
  <si>
    <t>{a48c9162-bbf1-415d-be10-f346c418431e}</t>
  </si>
  <si>
    <t>50-B</t>
  </si>
  <si>
    <t>Vytápění - 3NP</t>
  </si>
  <si>
    <t>{5a938bd1-e8ed-459f-9e72-2d19557bf586}</t>
  </si>
  <si>
    <t>60-B</t>
  </si>
  <si>
    <t>Zdravotechnika - 3NP</t>
  </si>
  <si>
    <t>{2cb621a9-09dc-4681-b349-67f2179f57cc}</t>
  </si>
  <si>
    <t>70-B</t>
  </si>
  <si>
    <t>VZT - 3NP</t>
  </si>
  <si>
    <t>{dd3d6807-9d5f-4218-b2f8-65734e855739}</t>
  </si>
  <si>
    <t>KRYCÍ LIST SOUPISU PRACÍ</t>
  </si>
  <si>
    <t>Objekt:</t>
  </si>
  <si>
    <t>2 - 3NP - 3 bj</t>
  </si>
  <si>
    <t>Soupis:</t>
  </si>
  <si>
    <t>00-B - VRN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</si>
  <si>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</si>
  <si>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</si>
  <si>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</si>
  <si>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</si>
  <si>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</si>
  <si>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</si>
  <si>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</si>
  <si>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</si>
  <si>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</si>
  <si>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</si>
  <si>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</si>
  <si>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</si>
  <si>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</si>
  <si>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</si>
  <si>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</si>
  <si>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</si>
  <si>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</si>
  <si>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</si>
  <si>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</si>
  <si>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Vedlejší rozpočtové náklady</t>
  </si>
  <si>
    <t>5</t>
  </si>
  <si>
    <t>ROZPOCET</t>
  </si>
  <si>
    <t>K</t>
  </si>
  <si>
    <t>031002000</t>
  </si>
  <si>
    <t>Související práce pro zařízení staveniště</t>
  </si>
  <si>
    <t>kpl</t>
  </si>
  <si>
    <t>4</t>
  </si>
  <si>
    <t>1435672204</t>
  </si>
  <si>
    <t>VV</t>
  </si>
  <si>
    <t>Součet</t>
  </si>
  <si>
    <t>032002000</t>
  </si>
  <si>
    <t>Vybavení staveniště</t>
  </si>
  <si>
    <t>-362045823</t>
  </si>
  <si>
    <t>3</t>
  </si>
  <si>
    <t>034503000</t>
  </si>
  <si>
    <t>Informační tabule na staveništi</t>
  </si>
  <si>
    <t>celkem</t>
  </si>
  <si>
    <t>-899477899</t>
  </si>
  <si>
    <t>039002000</t>
  </si>
  <si>
    <t>Zrušení zařízení staveniště</t>
  </si>
  <si>
    <t>-1778333282</t>
  </si>
  <si>
    <t>045303000</t>
  </si>
  <si>
    <t>Koordinační činnost</t>
  </si>
  <si>
    <t>-399131188</t>
  </si>
  <si>
    <t>6</t>
  </si>
  <si>
    <t>070001000</t>
  </si>
  <si>
    <t>Provozní vlivy</t>
  </si>
  <si>
    <t>-39120673</t>
  </si>
  <si>
    <t>10-4 - 3NP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</si>
  <si>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</si>
  <si>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</si>
  <si>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</si>
  <si>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</si>
  <si>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</si>
  <si>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</si>
  <si>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</si>
  <si>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</si>
  <si>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</si>
  <si>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</si>
  <si>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</si>
  <si>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</si>
  <si>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</si>
  <si>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</si>
  <si>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OST - Ostatní</t>
  </si>
  <si>
    <t>HSV</t>
  </si>
  <si>
    <t>Práce a dodávky HSV</t>
  </si>
  <si>
    <t>Svislé a kompletní konstrukce</t>
  </si>
  <si>
    <t>310239211</t>
  </si>
  <si>
    <t>Zazdívka otvorů pl přes 1 do 4 m2 ve zdivu nadzákladovém cihlami pálenými na MVC</t>
  </si>
  <si>
    <t>m3</t>
  </si>
  <si>
    <t>CS ÚRS 2024 02</t>
  </si>
  <si>
    <t>2055085995</t>
  </si>
  <si>
    <t>0,9*1,5*0,4</t>
  </si>
  <si>
    <t>1,4*1,5*0,4</t>
  </si>
  <si>
    <t>1,1*1,5*0,4</t>
  </si>
  <si>
    <t>311236301</t>
  </si>
  <si>
    <t>Zdivo jednovrstvé zvukově izolační na tenkovrstvou maltu z cihel děrovaných broušených do P15 tl 190 mm</t>
  </si>
  <si>
    <t>m2</t>
  </si>
  <si>
    <t>426739147</t>
  </si>
  <si>
    <t>(0,15+6,65+0,15+4,4+1,66+3,1+0,15+1,65)*3</t>
  </si>
  <si>
    <t>-0,9*2,1</t>
  </si>
  <si>
    <t>317142422</t>
  </si>
  <si>
    <t>Překlad nenosný pórobetonový š 100 mm v do 250 mm na tenkovrstvou maltu dl přes 1000 do 1250 mm</t>
  </si>
  <si>
    <t>kus</t>
  </si>
  <si>
    <t>-1337955072</t>
  </si>
  <si>
    <t>317142442</t>
  </si>
  <si>
    <t>Překlad nenosný pórobetonový š 150 mm v do 250 mm na tenkovrstvou maltu dl přes 1000 do 1250 mm</t>
  </si>
  <si>
    <t>-1124557226</t>
  </si>
  <si>
    <t>317168052</t>
  </si>
  <si>
    <t>Překlad keramický vysoký v 238 mm dl 1250 mm</t>
  </si>
  <si>
    <t>1340628961</t>
  </si>
  <si>
    <t>317944321</t>
  </si>
  <si>
    <t>Válcované nosníky do č.12 dodatečně osazované do připravených otvorů</t>
  </si>
  <si>
    <t>t</t>
  </si>
  <si>
    <t>-632328921</t>
  </si>
  <si>
    <t>(1,5*2+1,1*2)*9,82*1,05/1000 "UPE 100</t>
  </si>
  <si>
    <t>7</t>
  </si>
  <si>
    <t>317944323</t>
  </si>
  <si>
    <t>Válcované nosníky č.14 až 22 dodatečně osazované do připravených otvorů</t>
  </si>
  <si>
    <t>-669200558</t>
  </si>
  <si>
    <t>2,4*2*17,4*1,05/1000 "UPE 160</t>
  </si>
  <si>
    <t>8</t>
  </si>
  <si>
    <t>342272225</t>
  </si>
  <si>
    <t>Příčka z pórobetonových hladkých tvárnic na tenkovrstvou maltu tl 100 mm</t>
  </si>
  <si>
    <t>-532089851</t>
  </si>
  <si>
    <t>1,95*3</t>
  </si>
  <si>
    <t>-0,7*2,1</t>
  </si>
  <si>
    <t>9</t>
  </si>
  <si>
    <t>342272245</t>
  </si>
  <si>
    <t>Příčka z pórobetonových hladkých tvárnic na tenkovrstvou maltu tl 150 mm</t>
  </si>
  <si>
    <t>486546867</t>
  </si>
  <si>
    <t>(6,65+0,15+4,4+1,5+4,2+4,02+4,96+4,75+2,95+0,15+0,3+1,65+1,75+2,55-0,19+0,9*2+1,26)*3</t>
  </si>
  <si>
    <t>-0,8*2,1*6</t>
  </si>
  <si>
    <t>-0,9*2,1*3</t>
  </si>
  <si>
    <t>-0,7*2,1*2</t>
  </si>
  <si>
    <t>10</t>
  </si>
  <si>
    <t>342291111</t>
  </si>
  <si>
    <t>Ukotvení příček montážní polyuretanovou pěnou tl příčky do 100 mm</t>
  </si>
  <si>
    <t>m</t>
  </si>
  <si>
    <t>-396272120</t>
  </si>
  <si>
    <t>1,95</t>
  </si>
  <si>
    <t>11</t>
  </si>
  <si>
    <t>342291112</t>
  </si>
  <si>
    <t>Ukotvení příček montážní polyuretanovou pěnou tl příčky přes 100 mm</t>
  </si>
  <si>
    <t>304785807</t>
  </si>
  <si>
    <t>(6,65+0,15+4,4+1,5+4,2+4,02+4,96+4,75+2,95+0,15+0,3+1,65+1,75+2,55-0,19+0,9*2+1,26)</t>
  </si>
  <si>
    <t>342291121</t>
  </si>
  <si>
    <t>Ukotvení příček k cihelným konstrukcím plochými kotvami</t>
  </si>
  <si>
    <t>2137802807</t>
  </si>
  <si>
    <t>3*16</t>
  </si>
  <si>
    <t>13</t>
  </si>
  <si>
    <t>346244381</t>
  </si>
  <si>
    <t>Plentování jednostranné v do 200 mm válcovaných nosníků cihlami</t>
  </si>
  <si>
    <t>-240407683</t>
  </si>
  <si>
    <t>(1,5*2+1,1*2)*0,1 "UPE 100</t>
  </si>
  <si>
    <t>2,4*2*0,16 "UPE 160</t>
  </si>
  <si>
    <t>Úpravy povrchů, podlahy a osazování výplní</t>
  </si>
  <si>
    <t>14</t>
  </si>
  <si>
    <t>612142001</t>
  </si>
  <si>
    <t>Pletivo sklovláknité vnitřních stěn vtlačené do tmelu</t>
  </si>
  <si>
    <t>-472110895</t>
  </si>
  <si>
    <t>(2,55+1,1+0,95)*3,3 "3.01</t>
  </si>
  <si>
    <t>-0,9*2</t>
  </si>
  <si>
    <t>(6,65*2+1,5*2)*2,6 "3.02</t>
  </si>
  <si>
    <t>-0,8*2*4</t>
  </si>
  <si>
    <t>(4,029+3,235)*2,6 "3.03</t>
  </si>
  <si>
    <t>-0,8*2</t>
  </si>
  <si>
    <t>(2,75*2+1,95*2)*2,6 "3.04</t>
  </si>
  <si>
    <t>-0,8*2,1</t>
  </si>
  <si>
    <t>(1,25*2+1,95)*2,6 "3.05</t>
  </si>
  <si>
    <t>(5,71+4,2)*2,6 "3.06</t>
  </si>
  <si>
    <t>(4,4*2+3,16)*2,6 "3.07</t>
  </si>
  <si>
    <t>(3,8*2+1,26*2)*2,6 "3.08</t>
  </si>
  <si>
    <t>-0,9*2*3</t>
  </si>
  <si>
    <t>(2,26*2+1,65*2)*2,6 "3.09</t>
  </si>
  <si>
    <t>-0,7*2</t>
  </si>
  <si>
    <t>(4,96+3,1)*2,6 "3.10</t>
  </si>
  <si>
    <t>(2,55*2+1,65*2-0,5)*2,6 "3.11</t>
  </si>
  <si>
    <t>(3,31*2+1,75*2)*2,6 "3.12</t>
  </si>
  <si>
    <t>(4,75+4,25)*2,6 "3.13</t>
  </si>
  <si>
    <t>(2,95*2+1,75*2-0,825)*2,6 "3.14</t>
  </si>
  <si>
    <t>15</t>
  </si>
  <si>
    <t>612311121</t>
  </si>
  <si>
    <t>Vápenná omítka hladká jednovrstvá vnitřních stěn nanášená ručně</t>
  </si>
  <si>
    <t>503087131</t>
  </si>
  <si>
    <t>(0,825+08+1,95)*2,6</t>
  </si>
  <si>
    <t>16</t>
  </si>
  <si>
    <t>612311141</t>
  </si>
  <si>
    <t>Vápenná omítka štuková dvouvrstvá vnitřních stěn nanášená ručně</t>
  </si>
  <si>
    <t>1151038191</t>
  </si>
  <si>
    <t>(4,39+1,4+1,275+2,525+4,9*2+0,5*2+5,8*2+0,2+12,8+1,85*2+0,5*2-1,95-0,8-0,825)*3</t>
  </si>
  <si>
    <t>(5,45*2+2,55)*3,3</t>
  </si>
  <si>
    <t>-0,7*1,5*5</t>
  </si>
  <si>
    <t>-1,3*2,1</t>
  </si>
  <si>
    <t>-2*1,5</t>
  </si>
  <si>
    <t>1,4*1,5*4</t>
  </si>
  <si>
    <t>2,4*1,5</t>
  </si>
  <si>
    <t>(0,7*5+1,5*2*5+1,3+2,1*2+2+1,5*2+1,4*4+1,5*2*4+2,4+1,5*2)*0,4</t>
  </si>
  <si>
    <t>3*6 "přezdění zdiva (předpoklad)</t>
  </si>
  <si>
    <t>17</t>
  </si>
  <si>
    <t>612321131</t>
  </si>
  <si>
    <t>Vápenocementový štuk vnitřních stěn tloušťky do 3 mm</t>
  </si>
  <si>
    <t>-430522234</t>
  </si>
  <si>
    <t>18</t>
  </si>
  <si>
    <t>615142002</t>
  </si>
  <si>
    <t>Pletivo sklovláknité vnitřních nosníků provizorně přichycené</t>
  </si>
  <si>
    <t>-343611018</t>
  </si>
  <si>
    <t>1,1*0,4+0,7*0,4</t>
  </si>
  <si>
    <t>2*0,4</t>
  </si>
  <si>
    <t>19</t>
  </si>
  <si>
    <t>629991011</t>
  </si>
  <si>
    <t>Zakrytí výplní otvorů a svislých ploch fólií přilepenou lepící páskou</t>
  </si>
  <si>
    <t>-545813380</t>
  </si>
  <si>
    <t>0,7*1,5*5</t>
  </si>
  <si>
    <t>2*1,5</t>
  </si>
  <si>
    <t>Ostatní konstrukce a práce, bourání</t>
  </si>
  <si>
    <t>20</t>
  </si>
  <si>
    <t>949101111</t>
  </si>
  <si>
    <t>Lešení pomocné pro objekty pozemních staveb s lešeňovou podlahou v do 1,9 m zatížení do 150 kg/m2</t>
  </si>
  <si>
    <t>-348435659</t>
  </si>
  <si>
    <t>6,3+9,97+12,89+5,36+2,07+24,94+13,9+4,79+3,63+15,38+3,96+4,94+20,19+4,9</t>
  </si>
  <si>
    <t>952901111</t>
  </si>
  <si>
    <t>Vyčištění budov bytové a občanské výstavby při výšce podlaží do 4 m</t>
  </si>
  <si>
    <t>-1372087424</t>
  </si>
  <si>
    <t>22</t>
  </si>
  <si>
    <t>962031133</t>
  </si>
  <si>
    <t>Bourání příček nebo přizdívek z cihel pálených tl přes 100 do 150 mm</t>
  </si>
  <si>
    <t>-1954075182</t>
  </si>
  <si>
    <t>(6,65+0,15+4,4+4,2+3,8+1,95+0,15+3,235+1,5+0,19+2,25+0,95+0,15+3,8+1,1+1,56+0,5+3,4+1,8+1*2+2,4+3,1)*3</t>
  </si>
  <si>
    <t>23</t>
  </si>
  <si>
    <t>965046111</t>
  </si>
  <si>
    <t>Broušení stávajících betonových podlah úběr do 3 mm</t>
  </si>
  <si>
    <t>178017360</t>
  </si>
  <si>
    <t>24</t>
  </si>
  <si>
    <t>965081213</t>
  </si>
  <si>
    <t>Bourání podlah z dlaždic keramických nebo xylolitových tl do 10 mm plochy přes 1 m2</t>
  </si>
  <si>
    <t>1745701332</t>
  </si>
  <si>
    <t>25</t>
  </si>
  <si>
    <t>967031132</t>
  </si>
  <si>
    <t>Přisekání rovných ostění v cihelném zdivu na MV nebo MVC</t>
  </si>
  <si>
    <t>1501912536</t>
  </si>
  <si>
    <t>2*3</t>
  </si>
  <si>
    <t>26</t>
  </si>
  <si>
    <t>968062375</t>
  </si>
  <si>
    <t>Vybourání dřevěných rámů oken zdvojených včetně křídel pl do 2 m2</t>
  </si>
  <si>
    <t>-1322786023</t>
  </si>
  <si>
    <t>0,7*1,5*3</t>
  </si>
  <si>
    <t>1,1*1,5*3</t>
  </si>
  <si>
    <t>27</t>
  </si>
  <si>
    <t>968072356</t>
  </si>
  <si>
    <t>Vybourání kovových rámů oken zdvojených včetně křídel pl do 4 m2</t>
  </si>
  <si>
    <t>1377896340</t>
  </si>
  <si>
    <t>28</t>
  </si>
  <si>
    <t>968072455</t>
  </si>
  <si>
    <t>Vybourání kovových dveřních zárubní pl do 2 m2</t>
  </si>
  <si>
    <t>2146345694</t>
  </si>
  <si>
    <t>0,8*2*9</t>
  </si>
  <si>
    <t>29</t>
  </si>
  <si>
    <t>974031664</t>
  </si>
  <si>
    <t>Vysekání rýh ve zdivu cihelném pro vtahování nosníků hl do 150 mm v do 150 mm</t>
  </si>
  <si>
    <t>-429161942</t>
  </si>
  <si>
    <t>(1,5*2+1,1*2) "UPE 100</t>
  </si>
  <si>
    <t>30</t>
  </si>
  <si>
    <t>974031666</t>
  </si>
  <si>
    <t>Vysekání rýh ve zdivu cihelném pro vtahování nosníků hl do 150 mm v do 250 mm</t>
  </si>
  <si>
    <t>-1095277939</t>
  </si>
  <si>
    <t>2,4*2 "UPE 160</t>
  </si>
  <si>
    <t>31</t>
  </si>
  <si>
    <t>978013191</t>
  </si>
  <si>
    <t>Otlučení (osekání) vnitřní vápenné nebo vápenocementové omítky stěn v rozsahu přes 50 do 100 %</t>
  </si>
  <si>
    <t>-1803986224</t>
  </si>
  <si>
    <t>(4,39+1,4+1,275+2,525+4,9*2+0,5*2+5,8*2+0,2+12,8+1,85*2+0,5*2)*3</t>
  </si>
  <si>
    <t>32</t>
  </si>
  <si>
    <t>985121122</t>
  </si>
  <si>
    <t>Tryskání degradovaného betonu stěn a rubu kleneb vodou pod tlakem přes 300 do 1250 barů</t>
  </si>
  <si>
    <t>-620191331</t>
  </si>
  <si>
    <t>(7,3+3,25)*(0,3+0,5*2) "průvlak</t>
  </si>
  <si>
    <t>(5,63+4,9)*(0,2+0,30*2)*9 "trámy</t>
  </si>
  <si>
    <t>12,39*8,81 "strop</t>
  </si>
  <si>
    <t>-1,9*0,5</t>
  </si>
  <si>
    <t>-(7,3+3,25)*0,3</t>
  </si>
  <si>
    <t>-(5,63+4,9)*0,2*9</t>
  </si>
  <si>
    <t>33</t>
  </si>
  <si>
    <t>985132311</t>
  </si>
  <si>
    <t>Ruční dočištění ploch líce kleneb a podhledů ocelových kartáči</t>
  </si>
  <si>
    <t>-1903621996</t>
  </si>
  <si>
    <t>34</t>
  </si>
  <si>
    <t>985311211</t>
  </si>
  <si>
    <t>Reprofilace líce kleneb a podhledů cementovou sanační maltou tl do 10 mm</t>
  </si>
  <si>
    <t>-1488681964</t>
  </si>
  <si>
    <t>150,418*0,3 "předpoklad reprofilace 30% plochy</t>
  </si>
  <si>
    <t>35</t>
  </si>
  <si>
    <t>985312121</t>
  </si>
  <si>
    <t>Stěrka k vyrovnání betonových ploch líce kleneb a podhledů tl do 2 mm</t>
  </si>
  <si>
    <t>944880503</t>
  </si>
  <si>
    <t>36</t>
  </si>
  <si>
    <t>985324211</t>
  </si>
  <si>
    <t>Ochranný akrylátový nátěr betonu dvojnásobný s impregnací S2 (OS-B)</t>
  </si>
  <si>
    <t>785534919</t>
  </si>
  <si>
    <t>37</t>
  </si>
  <si>
    <t>985341101</t>
  </si>
  <si>
    <t>Uhlíkové lamely pro zesílení ŽB stěn tl 1,2 mm modul pružnosti 170 kN/mm2 š 50 mm</t>
  </si>
  <si>
    <t>140301432</t>
  </si>
  <si>
    <t>(7,3*2+3,25*2)*0,3 "průvlak 30%</t>
  </si>
  <si>
    <t>(5,63+4,9)*9*0,3 "trámy 30%</t>
  </si>
  <si>
    <t>997</t>
  </si>
  <si>
    <t>Přesun sutě</t>
  </si>
  <si>
    <t>38</t>
  </si>
  <si>
    <t>997013152</t>
  </si>
  <si>
    <t>Vnitrostaveništní doprava suti a vybouraných hmot pro budovy v přes 6 do 9 m s omezením mechanizace</t>
  </si>
  <si>
    <t>914022070</t>
  </si>
  <si>
    <t>39</t>
  </si>
  <si>
    <t>997013501</t>
  </si>
  <si>
    <t>Odvoz suti a vybouraných hmot na skládku nebo meziskládku do 1 km se složením</t>
  </si>
  <si>
    <t>-1859857751</t>
  </si>
  <si>
    <t>40</t>
  </si>
  <si>
    <t>997013509</t>
  </si>
  <si>
    <t>Příplatek k odvozu suti a vybouraných hmot na skládku ZKD 1 km přes 1 km</t>
  </si>
  <si>
    <t>-1582091367</t>
  </si>
  <si>
    <t>67,464*9 'Přepočtené koeficientem množství</t>
  </si>
  <si>
    <t>41</t>
  </si>
  <si>
    <t>997013869</t>
  </si>
  <si>
    <t>Poplatek za uložení stavebního odpadu na recyklační skládce (skládkovné) ze směsí betonu, cihel a keramických výrobků kód odpadu 17 01 07</t>
  </si>
  <si>
    <t>-1820525857</t>
  </si>
  <si>
    <t>998</t>
  </si>
  <si>
    <t>Přesun hmot</t>
  </si>
  <si>
    <t>42</t>
  </si>
  <si>
    <t>998017002</t>
  </si>
  <si>
    <t>Přesun hmot s omezením mechanizace pro budovy v přes 6 do 12 m</t>
  </si>
  <si>
    <t>CS ÚRS 2023 02</t>
  </si>
  <si>
    <t>-16718155</t>
  </si>
  <si>
    <t>PSV</t>
  </si>
  <si>
    <t>Práce a dodávky PSV</t>
  </si>
  <si>
    <t>763</t>
  </si>
  <si>
    <t>Konstrukce suché výstavby</t>
  </si>
  <si>
    <t>43</t>
  </si>
  <si>
    <t>763121422</t>
  </si>
  <si>
    <t>SDK stěna předsazená tl 62,5 mm profil CW+UW 50 deska 1xH2 12,5 bez izolace EI 15</t>
  </si>
  <si>
    <t>-1102165768</t>
  </si>
  <si>
    <t>(0,8+0,825+1,235)*1,5</t>
  </si>
  <si>
    <t>44</t>
  </si>
  <si>
    <t>763131432</t>
  </si>
  <si>
    <t>SDK podhled deska 1xDF 15 bez izolace dvouvrstvá spodní kce profil CD+UD REI 90</t>
  </si>
  <si>
    <t>677559424</t>
  </si>
  <si>
    <t>9,97+12,89+5,36+2,07+24,94+13,9+4,79+3,63+15,38+3,96+4,94+20,19+4,9</t>
  </si>
  <si>
    <t>45</t>
  </si>
  <si>
    <t>763131751</t>
  </si>
  <si>
    <t>Montáž parotěsné zábrany do SDK podhledu</t>
  </si>
  <si>
    <t>-353421107</t>
  </si>
  <si>
    <t>46</t>
  </si>
  <si>
    <t>M</t>
  </si>
  <si>
    <t>28329276</t>
  </si>
  <si>
    <t>fólie PE vyztužená pro parotěsnou vrstvu (reakce na oheň - třída E) 140g/m2</t>
  </si>
  <si>
    <t>1861776226</t>
  </si>
  <si>
    <t>126,92*1,1235 'Přepočtené koeficientem množství</t>
  </si>
  <si>
    <t>47</t>
  </si>
  <si>
    <t>998763402</t>
  </si>
  <si>
    <t>Přesun hmot procentní pro konstrukce montované z desek v objektech v přes 6 do 12 m</t>
  </si>
  <si>
    <t>%</t>
  </si>
  <si>
    <t>-1355076680</t>
  </si>
  <si>
    <t>766</t>
  </si>
  <si>
    <t>Konstrukce truhlářské</t>
  </si>
  <si>
    <t>48</t>
  </si>
  <si>
    <t>766-17</t>
  </si>
  <si>
    <t>M+D dveře vnitřní 900x1970 vč. obložkové zárubně bezfalcové ,kování - 17</t>
  </si>
  <si>
    <t>1699628424</t>
  </si>
  <si>
    <t>49</t>
  </si>
  <si>
    <t>766-17EW30</t>
  </si>
  <si>
    <t>M+D dveře vnitřní 900x1970 vč. obložkové zárubně bezfalcové ,kování - 17 EW30DP3-C</t>
  </si>
  <si>
    <t>-249064947</t>
  </si>
  <si>
    <t>50</t>
  </si>
  <si>
    <t>766-19</t>
  </si>
  <si>
    <t>M+D dveře vnitřní 900x1970 vč. obložkové zárubně bezfalcové ,kování - 19</t>
  </si>
  <si>
    <t>256904866</t>
  </si>
  <si>
    <t>51</t>
  </si>
  <si>
    <t>766-20</t>
  </si>
  <si>
    <t>M+D dveře vnitřní 700x1970 vč. obložkové zárubně bezfalcové ,kování - 20</t>
  </si>
  <si>
    <t>-1412731236</t>
  </si>
  <si>
    <t>52</t>
  </si>
  <si>
    <t>766694126</t>
  </si>
  <si>
    <t>Montáž parapetních desek dřevěných nebo plastových š přes 30 cm</t>
  </si>
  <si>
    <t>-1907547802</t>
  </si>
  <si>
    <t>0,7*5</t>
  </si>
  <si>
    <t>1,4*4</t>
  </si>
  <si>
    <t>2,4</t>
  </si>
  <si>
    <t>53</t>
  </si>
  <si>
    <t>60794108</t>
  </si>
  <si>
    <t>parapet dřevotřískový vnitřní povrch laminátový š 550mm</t>
  </si>
  <si>
    <t>-822816024</t>
  </si>
  <si>
    <t>54</t>
  </si>
  <si>
    <t>60794121</t>
  </si>
  <si>
    <t>koncovka PVC k parapetním dřevotřískovým deskám 600mm</t>
  </si>
  <si>
    <t>-1221486065</t>
  </si>
  <si>
    <t>55</t>
  </si>
  <si>
    <t>998766202</t>
  </si>
  <si>
    <t>Přesun hmot procentní pro kce truhlářské v objektech v přes 6 do 12 m</t>
  </si>
  <si>
    <t>67481614</t>
  </si>
  <si>
    <t>767</t>
  </si>
  <si>
    <t>Konstrukce zámečnické</t>
  </si>
  <si>
    <t>56</t>
  </si>
  <si>
    <t>767620353</t>
  </si>
  <si>
    <t>Montáž oken kovových s izolačními trojskly otevíravých do zdiva plochy přes 1,5 do 2,5 m2</t>
  </si>
  <si>
    <t>-1454380091</t>
  </si>
  <si>
    <t>1,4*1,5*4 "8 - 1400x1500</t>
  </si>
  <si>
    <t>57</t>
  </si>
  <si>
    <t>55341011</t>
  </si>
  <si>
    <t>okno Al otevíravé/sklopné trojsklo přes plochu 1m2 do v 1,5m</t>
  </si>
  <si>
    <t>902906498</t>
  </si>
  <si>
    <t>58</t>
  </si>
  <si>
    <t>767620352</t>
  </si>
  <si>
    <t>Montáž oken kovových s izolačními trojskly otevíravých do zdiva plochy přes 0,6 do 1,5 m2</t>
  </si>
  <si>
    <t>-1315831159</t>
  </si>
  <si>
    <t>0,7*1,5*5 "11 - 700x1500</t>
  </si>
  <si>
    <t>59</t>
  </si>
  <si>
    <t>1050138507</t>
  </si>
  <si>
    <t>60</t>
  </si>
  <si>
    <t>767620354</t>
  </si>
  <si>
    <t>Montáž oken kovových s izolačními trojskly otevíravých do zdiva plochy přes 2,5 do 6 m2</t>
  </si>
  <si>
    <t>705926670</t>
  </si>
  <si>
    <t>2,4*1,5 "7 - 2400x1500</t>
  </si>
  <si>
    <t>2*1,5 "4 - 2000x1500</t>
  </si>
  <si>
    <t>61</t>
  </si>
  <si>
    <t>55341015</t>
  </si>
  <si>
    <t>okno Al otevíravé/sklopné trojsklo přes plochu 1m2 přes v 2,5m</t>
  </si>
  <si>
    <t>-2014940555</t>
  </si>
  <si>
    <t>62</t>
  </si>
  <si>
    <t>998767202</t>
  </si>
  <si>
    <t>Přesun hmot procentní pro zámečnické konstrukce v objektech v přes 6 do 12 m</t>
  </si>
  <si>
    <t>2092341541</t>
  </si>
  <si>
    <t>771</t>
  </si>
  <si>
    <t>Podlahy z dlaždic</t>
  </si>
  <si>
    <t>63</t>
  </si>
  <si>
    <t>771111011</t>
  </si>
  <si>
    <t>Vysátí podkladu před pokládkou dlažby</t>
  </si>
  <si>
    <t>824075568</t>
  </si>
  <si>
    <t>6,3+9,97+5,36+2,07+4,79+3,63+3,96+4,94+4,9</t>
  </si>
  <si>
    <t>64</t>
  </si>
  <si>
    <t>771121011</t>
  </si>
  <si>
    <t>Nátěr penetrační na podlahu</t>
  </si>
  <si>
    <t>-1402951026</t>
  </si>
  <si>
    <t>65</t>
  </si>
  <si>
    <t>771474112</t>
  </si>
  <si>
    <t>Montáž soklů z dlaždic keramických rovných lepených cementovým flexibilním lepidlem v přes 65 do 90 mm</t>
  </si>
  <si>
    <t>98448590</t>
  </si>
  <si>
    <t>2,55+1,3*2+0,31+0,15*2+1,1*2 "3.01</t>
  </si>
  <si>
    <t>-1,3</t>
  </si>
  <si>
    <t>6,65*2+1,5*2 "3.02</t>
  </si>
  <si>
    <t>-0,8*4</t>
  </si>
  <si>
    <t>-0,9</t>
  </si>
  <si>
    <t>3,8*2+1,26*2 "3.08</t>
  </si>
  <si>
    <t>-0,9*3</t>
  </si>
  <si>
    <t>2,26*2+1,65*2 "3.09</t>
  </si>
  <si>
    <t>-0,8</t>
  </si>
  <si>
    <t>-0,7</t>
  </si>
  <si>
    <t>3,31*2+1,75*2 "3.12</t>
  </si>
  <si>
    <t>66</t>
  </si>
  <si>
    <t>59761184</t>
  </si>
  <si>
    <t>sokl keramický mrazuvzdorný povrch hladký/matný tl do 10mm výšky přes 65 do 90mm</t>
  </si>
  <si>
    <t>-562716397</t>
  </si>
  <si>
    <t>37,62*1,1 'Přepočtené koeficientem množství</t>
  </si>
  <si>
    <t>67</t>
  </si>
  <si>
    <t>771574419</t>
  </si>
  <si>
    <t>Montáž podlah keramických hladkých lepených cementovým flexibilním lepidlem přes 22 do 25 ks/m2</t>
  </si>
  <si>
    <t>-651795419</t>
  </si>
  <si>
    <t>68</t>
  </si>
  <si>
    <t>59761159</t>
  </si>
  <si>
    <t>dlažba keramická slinutá mrazuvzdorná povrch hladký/matný tl do 10mm přes 22 do 25ks/m2</t>
  </si>
  <si>
    <t>-44750390</t>
  </si>
  <si>
    <t>45,92*1,1 'Přepočtené koeficientem množství</t>
  </si>
  <si>
    <t>69</t>
  </si>
  <si>
    <t>998771201</t>
  </si>
  <si>
    <t>Přesun hmot procentní pro podlahy z dlaždic v objektech v do 6 m</t>
  </si>
  <si>
    <t>-836210176</t>
  </si>
  <si>
    <t>70</t>
  </si>
  <si>
    <t>998771202</t>
  </si>
  <si>
    <t>Přesun hmot procentní pro podlahy z dlaždic v objektech v přes 6 do 12 m</t>
  </si>
  <si>
    <t>-1975441802</t>
  </si>
  <si>
    <t>776</t>
  </si>
  <si>
    <t>Podlahy povlakové</t>
  </si>
  <si>
    <t>71</t>
  </si>
  <si>
    <t>776111111</t>
  </si>
  <si>
    <t>Broušení anhydritového podkladu povlakových podlah</t>
  </si>
  <si>
    <t>-1475344924</t>
  </si>
  <si>
    <t>12,89+24,94+13,9+15,38+20,19</t>
  </si>
  <si>
    <t>72</t>
  </si>
  <si>
    <t>776111311</t>
  </si>
  <si>
    <t>Vysátí podkladu povlakových podlah</t>
  </si>
  <si>
    <t>-2011654474</t>
  </si>
  <si>
    <t>73</t>
  </si>
  <si>
    <t>776121112</t>
  </si>
  <si>
    <t>Vodou ředitelná penetrace savého podkladu povlakových podlah</t>
  </si>
  <si>
    <t>-1889069960</t>
  </si>
  <si>
    <t>74</t>
  </si>
  <si>
    <t>776141122</t>
  </si>
  <si>
    <t>Stěrka podlahová nivelační pro vyrovnání podkladu povlakových podlah pevnosti 30 MPa tl přes 3 do 5 mm</t>
  </si>
  <si>
    <t>-2048820305</t>
  </si>
  <si>
    <t>75</t>
  </si>
  <si>
    <t>776231111</t>
  </si>
  <si>
    <t>Lepení lamel a čtverců z vinylu standardním lepidlem</t>
  </si>
  <si>
    <t>-1230214303</t>
  </si>
  <si>
    <t>76</t>
  </si>
  <si>
    <t>28411051</t>
  </si>
  <si>
    <t>dílce vinylové tl 2,5mm, nášlapná vrstva 0,55mm, úprava PUR, třída zátěže 23/33/42, otlak 0,05mm, R10, třída otěru T, hořlavost Bfl S1, bez ftalátů</t>
  </si>
  <si>
    <t>-1713971313</t>
  </si>
  <si>
    <t>87,3*1,1 'Přepočtené koeficientem množství</t>
  </si>
  <si>
    <t>77</t>
  </si>
  <si>
    <t>776411111</t>
  </si>
  <si>
    <t>Montáž obvodových soklíků výšky do 80 mm</t>
  </si>
  <si>
    <t>-458108120</t>
  </si>
  <si>
    <t>4,02+3,89+3,235*2 "3.03</t>
  </si>
  <si>
    <t>5,71+5,8+4,2+4,5 "3.06</t>
  </si>
  <si>
    <t>4,4*2+3,16*2 "3.07</t>
  </si>
  <si>
    <t>4,96*2+3,1*2 "3.10</t>
  </si>
  <si>
    <t>4,75*2+4,25*2 "3.13</t>
  </si>
  <si>
    <t>78</t>
  </si>
  <si>
    <t>28411008</t>
  </si>
  <si>
    <t>lišta soklová PVC 16x60mm</t>
  </si>
  <si>
    <t>458376162</t>
  </si>
  <si>
    <t>79,83*1,02 'Přepočtené koeficientem množství</t>
  </si>
  <si>
    <t>79</t>
  </si>
  <si>
    <t>998776202</t>
  </si>
  <si>
    <t>Přesun hmot procentní pro podlahy povlakové v objektech v přes 6 do 12 m</t>
  </si>
  <si>
    <t>1025528996</t>
  </si>
  <si>
    <t>781</t>
  </si>
  <si>
    <t>Dokončovací práce - obklady</t>
  </si>
  <si>
    <t>80</t>
  </si>
  <si>
    <t>781111011</t>
  </si>
  <si>
    <t>Ometení (oprášení) stěny při přípravě podkladu</t>
  </si>
  <si>
    <t>-2046356484</t>
  </si>
  <si>
    <t>(1,25*2+1,95*2)*2,6 "3.05</t>
  </si>
  <si>
    <t>(2,55*2+1,65*2)*2,6 "3.11</t>
  </si>
  <si>
    <t>(2,95*2+1,75*2)*2,6 "3.14</t>
  </si>
  <si>
    <t>81</t>
  </si>
  <si>
    <t>781121011</t>
  </si>
  <si>
    <t>Nátěr penetrační na stěnu</t>
  </si>
  <si>
    <t>958868874</t>
  </si>
  <si>
    <t>82</t>
  </si>
  <si>
    <t>781472219</t>
  </si>
  <si>
    <t>Montáž obkladů keramických hladkých lepených cementovým flexibilním lepidlem přes 22 do 25 ks/m2</t>
  </si>
  <si>
    <t>464584242</t>
  </si>
  <si>
    <t>83</t>
  </si>
  <si>
    <t>59761039</t>
  </si>
  <si>
    <t>obklad keramický hladký přes 22 do 25ks/m2</t>
  </si>
  <si>
    <t>-1657382601</t>
  </si>
  <si>
    <t>79,8*1,1 'Přepočtené koeficientem množství</t>
  </si>
  <si>
    <t>84</t>
  </si>
  <si>
    <t>781477111</t>
  </si>
  <si>
    <t>Příplatek k montáži obkladů vnitřních keramických hladkých za plochu do 10 m2</t>
  </si>
  <si>
    <t>1530113013</t>
  </si>
  <si>
    <t>85</t>
  </si>
  <si>
    <t>781495115</t>
  </si>
  <si>
    <t>Spárování vnitřních obkladů silikonem</t>
  </si>
  <si>
    <t>1214260036</t>
  </si>
  <si>
    <t>(2,75*2+1,95*2) "3.04</t>
  </si>
  <si>
    <t>(1,25*2+1,95*2) "3.05</t>
  </si>
  <si>
    <t>(2,55*2+1,65*2) "3.11</t>
  </si>
  <si>
    <t>(2,95*2+1,75*2) "3.14</t>
  </si>
  <si>
    <t>2,6*4*4</t>
  </si>
  <si>
    <t>86</t>
  </si>
  <si>
    <t>998781202</t>
  </si>
  <si>
    <t>Přesun hmot procentní pro obklady keramické v objektech v přes 6 do 12 m</t>
  </si>
  <si>
    <t>-734817113</t>
  </si>
  <si>
    <t>784</t>
  </si>
  <si>
    <t>Dokončovací práce - malby a tapety</t>
  </si>
  <si>
    <t>87</t>
  </si>
  <si>
    <t>784111001</t>
  </si>
  <si>
    <t>Oprášení (ometení ) podkladu v místnostech v do 3,80 m</t>
  </si>
  <si>
    <t>1191735865</t>
  </si>
  <si>
    <t>6,3+9,97+12,89+5,36+2,07+24,94+13,9+4,79+3,63+15,38+3,96+4,94+20,19+4,9 "strop</t>
  </si>
  <si>
    <t>(4,39+1,4+1,275+2,525+4,9*2+0,5*2+5,8*2+0,2+12,8+1,85*2+0,5*2-1,95-0,8-0,825)*3 "stěny</t>
  </si>
  <si>
    <t>88</t>
  </si>
  <si>
    <t>784181101</t>
  </si>
  <si>
    <t>Základní akrylátová jednonásobná bezbarvá penetrace podkladu v místnostech v do 3,80 m</t>
  </si>
  <si>
    <t>-1717115420</t>
  </si>
  <si>
    <t>89</t>
  </si>
  <si>
    <t>784221111</t>
  </si>
  <si>
    <t>Dvojnásobné bílé malby ze směsí za sucha středně otěruvzdorných v místnostech do 3,80 m</t>
  </si>
  <si>
    <t>-1991956371</t>
  </si>
  <si>
    <t>OST</t>
  </si>
  <si>
    <t>Ostatní</t>
  </si>
  <si>
    <t>90</t>
  </si>
  <si>
    <t>999-PBŘ-1</t>
  </si>
  <si>
    <t>PHP 21A</t>
  </si>
  <si>
    <t>-1424041230</t>
  </si>
  <si>
    <t>91</t>
  </si>
  <si>
    <t>999-PBŘ-2</t>
  </si>
  <si>
    <t>Autonomní hlásič kouoře</t>
  </si>
  <si>
    <t>53139655</t>
  </si>
  <si>
    <t>92</t>
  </si>
  <si>
    <t>999-PBŘ-3</t>
  </si>
  <si>
    <t>PHP 34A</t>
  </si>
  <si>
    <t>1254099884</t>
  </si>
  <si>
    <t>20-B - Elektroinstalace 3NP</t>
  </si>
  <si>
    <t>72270179</t>
  </si>
  <si>
    <t>Klimešová Miroslava</t>
  </si>
  <si>
    <t xml:space="preserve">    741 - Elektroinstalace - silnoproud</t>
  </si>
  <si>
    <t xml:space="preserve">    742 - Elektroinstalace - slaboproud</t>
  </si>
  <si>
    <t>741</t>
  </si>
  <si>
    <t>Elektroinstalace - silnoproud</t>
  </si>
  <si>
    <t>741120001</t>
  </si>
  <si>
    <t>Montáž vodič Cu izolovaný plný a laněný žíla 0,35-6 mm2 pod omítku (např. CY)</t>
  </si>
  <si>
    <t>1395312194</t>
  </si>
  <si>
    <t>34141027</t>
  </si>
  <si>
    <t>vodič propojovací flexibilní jádro Cu lanované izolace PVC 450/750V (H07V-K) 1x6mm2</t>
  </si>
  <si>
    <t>-105701640</t>
  </si>
  <si>
    <t>10*1,15 "Přepočtené koeficientem množství</t>
  </si>
  <si>
    <t>741122015</t>
  </si>
  <si>
    <t>Montáž kabel Cu bez ukončení uložený pod omítku plný kulatý 3x1,5 mm2 (např. CYKY)</t>
  </si>
  <si>
    <t>1231700704</t>
  </si>
  <si>
    <t>34111030</t>
  </si>
  <si>
    <t>kabel instalační jádro Cu plné izolace PVC plášť PVC 450/750V (CYKY) 3x1,5mm2</t>
  </si>
  <si>
    <t>1634181790</t>
  </si>
  <si>
    <t>180 "J"</t>
  </si>
  <si>
    <t>70 "O"</t>
  </si>
  <si>
    <t>250*1,15 "Přepočtené koeficientem množství</t>
  </si>
  <si>
    <t>741122016</t>
  </si>
  <si>
    <t>Montáž kabel Cu bez ukončení uložený pod omítku plný kulatý 3x2,5 až 6 mm2 (např. CYKY)</t>
  </si>
  <si>
    <t>1080021916</t>
  </si>
  <si>
    <t>34111036</t>
  </si>
  <si>
    <t>kabel instalační jádro Cu plné izolace PVC plášť PVC 450/750V (CYKY) 3x2,5mm2</t>
  </si>
  <si>
    <t>-307557534</t>
  </si>
  <si>
    <t>470*1,15 "Přepočtené koeficientem množství</t>
  </si>
  <si>
    <t>741122031</t>
  </si>
  <si>
    <t>Montáž kabel Cu bez ukončení uložený pod omítku plný kulatý 5x1,5 až 2,5 mm2 (např. CYKY)</t>
  </si>
  <si>
    <t>-1077145952</t>
  </si>
  <si>
    <t>34111090</t>
  </si>
  <si>
    <t>kabel instalační jádro Cu plné izolace PVC plášť PVC 450/750V (CYKY) 5x1,5mm2</t>
  </si>
  <si>
    <t>-1010388520</t>
  </si>
  <si>
    <t>40*1,15 "Přepočtené koeficientem množství</t>
  </si>
  <si>
    <t>34111094</t>
  </si>
  <si>
    <t>kabel instalační jádro Cu plné izolace PVC plášť PVC 450/750V (CYKY) 5x2,5mm2</t>
  </si>
  <si>
    <t>1163387888</t>
  </si>
  <si>
    <t>25*1,15 "Přepočtené koeficientem množství</t>
  </si>
  <si>
    <t>741122032</t>
  </si>
  <si>
    <t>Montáž kabel Cu bez ukončení uložený pod omítku plný kulatý 5x4 až 6 mm2 (např. CYKY)</t>
  </si>
  <si>
    <t>873560273</t>
  </si>
  <si>
    <t>34111100</t>
  </si>
  <si>
    <t>kabel instalační jádro Cu plné izolace PVC plášť PVC 450/750V (CYKY) 5x6mm2</t>
  </si>
  <si>
    <t>1189422915</t>
  </si>
  <si>
    <t>741130001</t>
  </si>
  <si>
    <t>Ukončení vodič izolovaný do 2,5 mm2 v rozváděči nebo na přístroji</t>
  </si>
  <si>
    <t>445879887</t>
  </si>
  <si>
    <t>741130004</t>
  </si>
  <si>
    <t>Ukončení vodič izolovaný do 6 mm2 v rozváděči nebo na přístroji</t>
  </si>
  <si>
    <t>-1097808048</t>
  </si>
  <si>
    <t>741210001</t>
  </si>
  <si>
    <t>Montáž rozvodnice oceloplechová nebo plastová běžná do 20 kg</t>
  </si>
  <si>
    <t>-2084502632</t>
  </si>
  <si>
    <t>RMAT0101</t>
  </si>
  <si>
    <t>RP2-Zapuštěná rozvodnice, plné dveře, 2x3.řad, 72 modulů, IP31/20, vč. náplně a montáže dle PD</t>
  </si>
  <si>
    <t>665473491</t>
  </si>
  <si>
    <t>741310101</t>
  </si>
  <si>
    <t>Montáž spínač (polo)zapuštěný bezšroubové připojení 1-jednopólový se zapojením vodičů</t>
  </si>
  <si>
    <t>1863656442</t>
  </si>
  <si>
    <t>34539010</t>
  </si>
  <si>
    <t>přístroj spínače jednopólového, řazení 1, 1So bezšroubové svorky</t>
  </si>
  <si>
    <t>695379306</t>
  </si>
  <si>
    <t>34539049</t>
  </si>
  <si>
    <t>kryt spínače jednoduchý</t>
  </si>
  <si>
    <t>-1979326442</t>
  </si>
  <si>
    <t>34539059</t>
  </si>
  <si>
    <t>rámeček jednonásobný</t>
  </si>
  <si>
    <t>851719180</t>
  </si>
  <si>
    <t>741310113</t>
  </si>
  <si>
    <t>Montáž ovladač (polo)zapuštěný bezšroubové připojení 1/0S-zapínací se signální doutnavkou se zapojením vodičů</t>
  </si>
  <si>
    <t>1955944377</t>
  </si>
  <si>
    <t>34539021</t>
  </si>
  <si>
    <t>přístroj ovládače zapínacího, řazení 1/0, 1/0S, 1/0So bezšroubové svorky</t>
  </si>
  <si>
    <t>-1808199015</t>
  </si>
  <si>
    <t>34539030</t>
  </si>
  <si>
    <t>doutnavka signalizační 2 mA (univerzální)</t>
  </si>
  <si>
    <t>-1776153260</t>
  </si>
  <si>
    <t>34539048</t>
  </si>
  <si>
    <t>kryt spínače jednoduchý, s čirým průzorem, s popisovým polem</t>
  </si>
  <si>
    <t>-533348683</t>
  </si>
  <si>
    <t>-2103461121</t>
  </si>
  <si>
    <t>741310114</t>
  </si>
  <si>
    <t>Montáž ovladač (polo)zapuštěný bezšroubové připojení 1/0So-zapínací s orientační doutnavkou se zapojením vodičů</t>
  </si>
  <si>
    <t>-933875115</t>
  </si>
  <si>
    <t>-2112434697</t>
  </si>
  <si>
    <t>34539029</t>
  </si>
  <si>
    <t>doutnavka orientační 0,5 mA (univerzální), světlo modré</t>
  </si>
  <si>
    <t>-547706171</t>
  </si>
  <si>
    <t>34539051</t>
  </si>
  <si>
    <t>kryt spínače jednoduchý, s průzorem</t>
  </si>
  <si>
    <t>-1591711944</t>
  </si>
  <si>
    <t>-560307066</t>
  </si>
  <si>
    <t>741310121</t>
  </si>
  <si>
    <t>Montáž přepínač (polo)zapuštěný bezšroubové připojení 5-sériový se zapojením vodičů</t>
  </si>
  <si>
    <t>-985955090</t>
  </si>
  <si>
    <t>34539012</t>
  </si>
  <si>
    <t>přístroj přepínače sériového, řazení 5 bezšroubové svorky</t>
  </si>
  <si>
    <t>-1269685698</t>
  </si>
  <si>
    <t>34539050</t>
  </si>
  <si>
    <t>kryt spínače dělený</t>
  </si>
  <si>
    <t>-925294759</t>
  </si>
  <si>
    <t>-1914340614</t>
  </si>
  <si>
    <t>741310122</t>
  </si>
  <si>
    <t>Montáž přepínač (polo)zapuštěný bezšroubové připojení 6-střídavý se zapojením vodičů</t>
  </si>
  <si>
    <t>-1244265021</t>
  </si>
  <si>
    <t>34539016</t>
  </si>
  <si>
    <t>přístroj přepínače střídavého, řazení 6, 6So, 6S bezšroubové svorky</t>
  </si>
  <si>
    <t>1295687620</t>
  </si>
  <si>
    <t>-904997102</t>
  </si>
  <si>
    <t>267804107</t>
  </si>
  <si>
    <t>741311004</t>
  </si>
  <si>
    <t>Montáž čidlo pohybu nástěnné se zapojením vodičů</t>
  </si>
  <si>
    <t>2071164475</t>
  </si>
  <si>
    <t>40461058</t>
  </si>
  <si>
    <t>čidlo pohybové a prezenční stropní 360°</t>
  </si>
  <si>
    <t>1126716517</t>
  </si>
  <si>
    <t>741311021</t>
  </si>
  <si>
    <t>Montáž přípojka sporáková s doutnavkou se zapojením vodičů</t>
  </si>
  <si>
    <t>-628931665</t>
  </si>
  <si>
    <t>ABB.3956323</t>
  </si>
  <si>
    <t>Přípojka sporáková se signalizační doutnavkou, zapuštěná</t>
  </si>
  <si>
    <t>1289272085</t>
  </si>
  <si>
    <t>741313002</t>
  </si>
  <si>
    <t>Montáž zásuvka (polo)zapuštěná bezšroubové připojení 2P+PE dvojí zapojení - průběžná se zapojením vodičů</t>
  </si>
  <si>
    <t>-633307017</t>
  </si>
  <si>
    <t>34555241</t>
  </si>
  <si>
    <t>přístroj zásuvky zápustné jednonásobné, krytka s clonkami, bezšroubové svorky</t>
  </si>
  <si>
    <t>-1420162635</t>
  </si>
  <si>
    <t>459716756</t>
  </si>
  <si>
    <t>34539060</t>
  </si>
  <si>
    <t>rámeček dvojnásobný</t>
  </si>
  <si>
    <t>617455037</t>
  </si>
  <si>
    <t>34539061</t>
  </si>
  <si>
    <t>rámeček trojnásobný</t>
  </si>
  <si>
    <t>-883226257</t>
  </si>
  <si>
    <t>741313004</t>
  </si>
  <si>
    <t>Montáž zásuvka (polo)zapuštěná bezšroubové připojení 2x(2P+PE) dvojnásobná šikmá se zapojením vodičů</t>
  </si>
  <si>
    <t>593388472</t>
  </si>
  <si>
    <t>34555242</t>
  </si>
  <si>
    <t>zásuvka zápustná dvojnásobná, šikmá, s clonkami, bezšroubové svorky</t>
  </si>
  <si>
    <t>1131888724</t>
  </si>
  <si>
    <t>741313005</t>
  </si>
  <si>
    <t>Montáž zásuvka (polo)zapuštěná bezšroubové připojení 2P + PE s přepěťovou ochranou se zapojením vodičů</t>
  </si>
  <si>
    <t>2098461221</t>
  </si>
  <si>
    <t>34555244</t>
  </si>
  <si>
    <t>přístroj zásuvky zápustné jednonásobné s optickou přepěťovou ochranou, krytka s clonkami, bezšroubové svorky</t>
  </si>
  <si>
    <t>1864965204</t>
  </si>
  <si>
    <t>741330731</t>
  </si>
  <si>
    <t>Montáž relé pomocné ventilátorové se zapojením vodičů</t>
  </si>
  <si>
    <t>-266999638</t>
  </si>
  <si>
    <t>10.069.937</t>
  </si>
  <si>
    <t>ELKOEP Relé SMR-T supermultifunkční</t>
  </si>
  <si>
    <t>1120603692</t>
  </si>
  <si>
    <t>741372062</t>
  </si>
  <si>
    <t>Montáž svítidlo LED interiérové přisazené stropní hranaté nebo kruhové přes 0,09 do 0,36 m2 se zapojením vodičů</t>
  </si>
  <si>
    <t>-798341687</t>
  </si>
  <si>
    <t>RMAT0006</t>
  </si>
  <si>
    <t>A-Kruhové přisazené LED svítidlo, mikroprizmatický kryt, Ø 370mm, 1 x LED, 34W, 3800lm, Ra80, 4000K</t>
  </si>
  <si>
    <t>1444604657</t>
  </si>
  <si>
    <t>RMAT0007</t>
  </si>
  <si>
    <t>B-Kruhové přisazené LED svítidlo, opálový kryt, Ø 370mm, 1 x LED, 34W, 3550lm, Ra80, 4000K</t>
  </si>
  <si>
    <t>2105247668</t>
  </si>
  <si>
    <t>RMAT0008</t>
  </si>
  <si>
    <t>C-Přisazené LED svítidlo, opálový PMMA kryt, průměr 375mm, 1 x LED, 27W, 2700lm, Ra80, 4000K</t>
  </si>
  <si>
    <t>-491265404</t>
  </si>
  <si>
    <t>RMAT0014</t>
  </si>
  <si>
    <t>NO-LED přisazené nouzové svítidlo EXIT s piktogramem, 3W, 1 x ETE/3W, 3W, 320lm, Ra80, 4000K</t>
  </si>
  <si>
    <t>-39871174</t>
  </si>
  <si>
    <t>741810002</t>
  </si>
  <si>
    <t>Celková prohlídka elektrického rozvodu a zařízení přes 100 000 do 500 000,- Kč</t>
  </si>
  <si>
    <t>1044621666</t>
  </si>
  <si>
    <t>741920362</t>
  </si>
  <si>
    <t>Ucpávka prostupu kabelového svazku pěnou otvorem D 120 mm zaplnění prostupu kabely z 10% stěnou tl 150 mm požární odolnost EI 60</t>
  </si>
  <si>
    <t>-1981009633</t>
  </si>
  <si>
    <t>741920395</t>
  </si>
  <si>
    <t>Ucpávka prostupu kabelového svazku rukávem otvorem přes D 113 do D 122 mm zaplnění prostupu kabely z 50% stěnou tl 300 mm požární odolnost EI 90</t>
  </si>
  <si>
    <t>-1984002602</t>
  </si>
  <si>
    <t>741920486</t>
  </si>
  <si>
    <t>Ucpávka prostupu kabelového svazku rukávem otvor přes D 113 do D 108 mm zaplnění prostupu kabely z 50% stropem tl 300 mm požární odolnost EI 90</t>
  </si>
  <si>
    <t>-1238751721</t>
  </si>
  <si>
    <t>998741102</t>
  </si>
  <si>
    <t>Přesun hmot tonážní pro silnoproud v objektech v přes 6 do 12 m</t>
  </si>
  <si>
    <t>-860539894</t>
  </si>
  <si>
    <t>742</t>
  </si>
  <si>
    <t>Elektroinstalace - slaboproud</t>
  </si>
  <si>
    <t>742210121</t>
  </si>
  <si>
    <t>Montáž hlásiče automatického bodového</t>
  </si>
  <si>
    <t>-1716419914</t>
  </si>
  <si>
    <t>59081430</t>
  </si>
  <si>
    <t>hlásič kouře optický konvenční</t>
  </si>
  <si>
    <t>1657925322</t>
  </si>
  <si>
    <t>30-B - Slaboproud - 3NP</t>
  </si>
  <si>
    <t xml:space="preserve"> </t>
  </si>
  <si>
    <t>742110002</t>
  </si>
  <si>
    <t>Montáž trubek pro slaboproud plastových ohebných uložených pod omítku</t>
  </si>
  <si>
    <t>-173588067</t>
  </si>
  <si>
    <t>34571073</t>
  </si>
  <si>
    <t>trubka elektroinstalační ohebná z PVC oranžová d 25mm</t>
  </si>
  <si>
    <t>1438125564</t>
  </si>
  <si>
    <t>330*1,05 "Přepočtené koeficientem množství</t>
  </si>
  <si>
    <t>742121001</t>
  </si>
  <si>
    <t>Montáž kabelů sdělovacích pro vnitřní rozvody do 15 žil</t>
  </si>
  <si>
    <t>203447555</t>
  </si>
  <si>
    <t>34121301</t>
  </si>
  <si>
    <t>kabel koaxiální stíněný 2xAl/PES a opletením z CuSn drátků 144x0,12mm2, plášť PVC bílý, jádro CU pr. 1,13mm</t>
  </si>
  <si>
    <t>-117666510</t>
  </si>
  <si>
    <t>350*1,2 "Přepočtené koeficientem množství</t>
  </si>
  <si>
    <t>742124002</t>
  </si>
  <si>
    <t>Montáž kabelů datových FTP, UTP, STP pro vnitřní rozvody do trubky</t>
  </si>
  <si>
    <t>-1271521206</t>
  </si>
  <si>
    <t>34121263</t>
  </si>
  <si>
    <t>kabel datový jádro Cu plné plášť PVC (U/UTP) kategorie 6</t>
  </si>
  <si>
    <t>-2126883693</t>
  </si>
  <si>
    <t>550*1,2 "Přepočtené koeficientem množství</t>
  </si>
  <si>
    <t>-88650826</t>
  </si>
  <si>
    <t>-1340407192</t>
  </si>
  <si>
    <t>742310001</t>
  </si>
  <si>
    <t>Montáž napájecího modulu k domácímu telefonu na DIN lištu</t>
  </si>
  <si>
    <t>1885893219</t>
  </si>
  <si>
    <t>38227040</t>
  </si>
  <si>
    <t>zdroj napájecí domácího telefonu</t>
  </si>
  <si>
    <t>-1209950703</t>
  </si>
  <si>
    <t>742310002</t>
  </si>
  <si>
    <t>Montáž komunikačního tabla k domácímu telefonu</t>
  </si>
  <si>
    <t>1595970877</t>
  </si>
  <si>
    <t>38226015</t>
  </si>
  <si>
    <t>panel domovního telefonu VDS audio - video bez instalační krabice přes 2 do 6 tlačítek</t>
  </si>
  <si>
    <t>-1278183312</t>
  </si>
  <si>
    <t>34531735</t>
  </si>
  <si>
    <t>ovladač zvonkový tlačítkový 3171-8011 jednonásobný</t>
  </si>
  <si>
    <t>-361232755</t>
  </si>
  <si>
    <t>742310004</t>
  </si>
  <si>
    <t>Montáž elektroinstalační krabice pod tablo domácího telefonu</t>
  </si>
  <si>
    <t>-262301924</t>
  </si>
  <si>
    <t>34571142</t>
  </si>
  <si>
    <t>krabice instalační pod omítku kov pro panely domovního telefonu š 115mm v do 180mm</t>
  </si>
  <si>
    <t>1036535889</t>
  </si>
  <si>
    <t>742310006</t>
  </si>
  <si>
    <t>Montáž domácího nástěnného audio/video telefonu</t>
  </si>
  <si>
    <t>-1070640105</t>
  </si>
  <si>
    <t>38226068</t>
  </si>
  <si>
    <t>IP videotelefon domácí nástěnný pro povrchovou instalaci 7" dotykový monitor</t>
  </si>
  <si>
    <t>-411299191</t>
  </si>
  <si>
    <t>742320011</t>
  </si>
  <si>
    <t>Montáž elektromechanického samozamykacího zámku s panikovou funkcí</t>
  </si>
  <si>
    <t>-596461519</t>
  </si>
  <si>
    <t>54978004</t>
  </si>
  <si>
    <t>zámek elektromechanický samozamykací panikový</t>
  </si>
  <si>
    <t>-317030646</t>
  </si>
  <si>
    <t>742330044</t>
  </si>
  <si>
    <t>Montáž datové zásuvky 1 až 6 pozic</t>
  </si>
  <si>
    <t>716034985</t>
  </si>
  <si>
    <t>RMAT0003</t>
  </si>
  <si>
    <t>datová zásuvka dvojnásobná RJ45</t>
  </si>
  <si>
    <t>-301787526</t>
  </si>
  <si>
    <t>RMAT0004</t>
  </si>
  <si>
    <t>datová zásuvka jednoduchá RJ45</t>
  </si>
  <si>
    <t>-1191510680</t>
  </si>
  <si>
    <t>742330045.1</t>
  </si>
  <si>
    <t>Montáž WIFI</t>
  </si>
  <si>
    <t>-846341856</t>
  </si>
  <si>
    <t>RMAT0005</t>
  </si>
  <si>
    <t>WiFi Access Point - WiFi 6, dual-band</t>
  </si>
  <si>
    <t>-1308484596</t>
  </si>
  <si>
    <t>742330051</t>
  </si>
  <si>
    <t>Popis portu datové zásuvky</t>
  </si>
  <si>
    <t>-1118956924</t>
  </si>
  <si>
    <t>742330101</t>
  </si>
  <si>
    <t>Měření metalického segmentu s vyhotovením protokolu</t>
  </si>
  <si>
    <t>-1633078858</t>
  </si>
  <si>
    <t>742420121</t>
  </si>
  <si>
    <t>Montáž televizní zásuvky koncové nebo průběžné</t>
  </si>
  <si>
    <t>-264481042</t>
  </si>
  <si>
    <t>37451028</t>
  </si>
  <si>
    <t>zásuvka koncová TV/R/SAT s krabičkou a víčkem útlum 1,5dB</t>
  </si>
  <si>
    <t>-1371626604</t>
  </si>
  <si>
    <t>998742102</t>
  </si>
  <si>
    <t>Přesun hmot tonážní pro slaboproud v objektech v do 12 m</t>
  </si>
  <si>
    <t>-513600157</t>
  </si>
  <si>
    <t>50-B - Vytápění - 3NP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</si>
  <si>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</si>
  <si>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</si>
  <si>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</si>
  <si>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612135101</t>
  </si>
  <si>
    <t>Hrubá výplň rýh ve stěnách maltou jakékoli šířky rýhy</t>
  </si>
  <si>
    <t>933405747</t>
  </si>
  <si>
    <t>60*0,07+10*0,1</t>
  </si>
  <si>
    <t>974031132</t>
  </si>
  <si>
    <t>Vysekání rýh ve zdivu cihelném hl do 50 mm š do 70 mm</t>
  </si>
  <si>
    <t>-745015085</t>
  </si>
  <si>
    <t>974031144</t>
  </si>
  <si>
    <t>Vysekání rýh ve zdivu cihelném hl do 70 mm š do 150 mm</t>
  </si>
  <si>
    <t>214362697</t>
  </si>
  <si>
    <t>-1667909482</t>
  </si>
  <si>
    <t>-439500174</t>
  </si>
  <si>
    <t>1551003865</t>
  </si>
  <si>
    <t>0,55*9 'Přepočtené koeficientem množství</t>
  </si>
  <si>
    <t>997013871</t>
  </si>
  <si>
    <t>Poplatek za uložení stavebního odpadu na recyklační skládce (skládkovné) směsného stavebního a demoličního kód odpadu 17 09 04</t>
  </si>
  <si>
    <t>1821244116</t>
  </si>
  <si>
    <t>998012042</t>
  </si>
  <si>
    <t>Přesun hmot pro budovy monolitické s omezením mechanizace pro budovy v přes 6 do 12 m</t>
  </si>
  <si>
    <t>1086563017</t>
  </si>
  <si>
    <t>733</t>
  </si>
  <si>
    <t>Ústřední vytápění - rozvodné potrubí</t>
  </si>
  <si>
    <t>733222302</t>
  </si>
  <si>
    <t>Potrubí měděné polotvrdé spojované lisováním D 15x1 mm</t>
  </si>
  <si>
    <t>167016339</t>
  </si>
  <si>
    <t>733222303</t>
  </si>
  <si>
    <t>Potrubí měděné polotvrdé spojované lisováním D 18x1 mm</t>
  </si>
  <si>
    <t>770321308</t>
  </si>
  <si>
    <t>733222304</t>
  </si>
  <si>
    <t>Potrubí měděné polotvrdé spojované lisováním D 22x1 mm</t>
  </si>
  <si>
    <t>99450070</t>
  </si>
  <si>
    <t>733291101</t>
  </si>
  <si>
    <t>Zkouška těsnosti potrubí měděné D do 35x1,5</t>
  </si>
  <si>
    <t>-1746873997</t>
  </si>
  <si>
    <t>733811251</t>
  </si>
  <si>
    <t>Ochrana potrubí ústředního vytápění termoizolačními trubicemi z PE tl přes 20 do 25 mm DN do 22 mm</t>
  </si>
  <si>
    <t>-157084581</t>
  </si>
  <si>
    <t>998733102</t>
  </si>
  <si>
    <t>Přesun hmot tonážní pro rozvody potrubí v objektech v přes 6 do 12 m</t>
  </si>
  <si>
    <t>-1296452282</t>
  </si>
  <si>
    <t>734</t>
  </si>
  <si>
    <t>Ústřední vytápění - armatury</t>
  </si>
  <si>
    <t>734221532</t>
  </si>
  <si>
    <t>Ventil závitový termostatický rohový jednoregulační G 1/2 PN 16 do 110°C bez hlavice ovládání</t>
  </si>
  <si>
    <t>2025447404</t>
  </si>
  <si>
    <t>734221682</t>
  </si>
  <si>
    <t>Termostatická hlavice kapalinová PN 10 do 110°C otopných těles VK</t>
  </si>
  <si>
    <t>-1922011901</t>
  </si>
  <si>
    <t>734261402</t>
  </si>
  <si>
    <t>Armatura připojovací rohová G 1/2x18 PN 10 do 110°C radiátorů typu VK</t>
  </si>
  <si>
    <t>-503247497</t>
  </si>
  <si>
    <t>734261412</t>
  </si>
  <si>
    <t>Šroubení regulační radiátorové rohové G 1/2 bez vypouštění</t>
  </si>
  <si>
    <t>961566238</t>
  </si>
  <si>
    <t>734292713</t>
  </si>
  <si>
    <t>Kohout kulový přímý G 1/2 PN 42 do 185°C vnitřní závit</t>
  </si>
  <si>
    <t>187575048</t>
  </si>
  <si>
    <t>734292714</t>
  </si>
  <si>
    <t>Kohout kulový přímý G 3/4 PN 42 do 185°C vnitřní závit</t>
  </si>
  <si>
    <t>922126852</t>
  </si>
  <si>
    <t>998734202</t>
  </si>
  <si>
    <t>Přesun hmot procentní pro armatury v objektech v přes 6 do 12 m</t>
  </si>
  <si>
    <t>2096787996</t>
  </si>
  <si>
    <t>735</t>
  </si>
  <si>
    <t>Ústřední vytápění - otopná tělesa</t>
  </si>
  <si>
    <t>735152152</t>
  </si>
  <si>
    <t>Otopné těleso panel VK jednodeskové bez přídavné přestupní plochy výška/délka 500/500 mm výkon 257 W</t>
  </si>
  <si>
    <t>-1675162019</t>
  </si>
  <si>
    <t>735152451</t>
  </si>
  <si>
    <t>Otopné těleso panelové VK dvoudeskové 1 přídavná přestupní plocha výška/délka 500/400 mm výkon 447 W</t>
  </si>
  <si>
    <t>1219455132</t>
  </si>
  <si>
    <t>735152472</t>
  </si>
  <si>
    <t>Otopné těleso panelové VK dvoudeskové 1 přídavná přestupní plocha výška/délka 600/500 mm výkon 644 W</t>
  </si>
  <si>
    <t>-887785184</t>
  </si>
  <si>
    <t>735152473</t>
  </si>
  <si>
    <t>Otopné těleso panelové VK dvoudeskové 1 přídavná přestupní plocha výška/délka 600/600 mm výkon 773 W</t>
  </si>
  <si>
    <t>315506616</t>
  </si>
  <si>
    <t>735152474</t>
  </si>
  <si>
    <t>Otopné těleso panelové VK dvoudeskové 1 přídavná přestupní plocha výška/délka 600/700 mm výkon 902 W</t>
  </si>
  <si>
    <t>1916721028</t>
  </si>
  <si>
    <t>735164521</t>
  </si>
  <si>
    <t>Montáž otopného tělesa trubkového na stěny v tělesa do 1340 mm</t>
  </si>
  <si>
    <t>558567143</t>
  </si>
  <si>
    <t>54153060KLC</t>
  </si>
  <si>
    <t>těleso trubkové KLC 450x1300</t>
  </si>
  <si>
    <t>-778848088</t>
  </si>
  <si>
    <t>998735202</t>
  </si>
  <si>
    <t>Přesun hmot procentní pro otopná tělesa v objektech v přes 6 do 12 m</t>
  </si>
  <si>
    <t>32525581</t>
  </si>
  <si>
    <t>999-D</t>
  </si>
  <si>
    <t>Demontážní práce</t>
  </si>
  <si>
    <t>---</t>
  </si>
  <si>
    <t>-1827145669</t>
  </si>
  <si>
    <t>999-TZ</t>
  </si>
  <si>
    <t>Topná zkouška</t>
  </si>
  <si>
    <t>h</t>
  </si>
  <si>
    <t>-398211176</t>
  </si>
  <si>
    <t>60-B - Zdravotechnika - 3NP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</si>
  <si>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</si>
  <si>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</si>
  <si>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</si>
  <si>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</si>
  <si>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2109069283</t>
  </si>
  <si>
    <t>45*0,07</t>
  </si>
  <si>
    <t>20*0,07</t>
  </si>
  <si>
    <t>5*0,15</t>
  </si>
  <si>
    <t>974032132</t>
  </si>
  <si>
    <t>Vysekání rýh ve stěnách nebo příčkách z dutých cihel nebo tvárnic hl do 50 mm š 70 mm</t>
  </si>
  <si>
    <t>2057119646</t>
  </si>
  <si>
    <t>974032142</t>
  </si>
  <si>
    <t>Vysekání rýh ve stěnách nebo příčkách z dutých cihel nebo tvárnic hl do 70 mm š do 70 mm</t>
  </si>
  <si>
    <t>-454597251</t>
  </si>
  <si>
    <t>974032164</t>
  </si>
  <si>
    <t>Vysekání rýh ve stěnách nebo příčkách z dutých cihel nebo tvárnic hl do 150 mm š do 150 mm</t>
  </si>
  <si>
    <t>297193252</t>
  </si>
  <si>
    <t>997013153</t>
  </si>
  <si>
    <t>Vnitrostaveništní doprava suti a vybouraných hmot pro budovy v přes 9 do 12 m s omezením mechanizace</t>
  </si>
  <si>
    <t>-980336653</t>
  </si>
  <si>
    <t>2088582704</t>
  </si>
  <si>
    <t>178117806</t>
  </si>
  <si>
    <t>0,535*9 'Přepočtené koeficientem množství</t>
  </si>
  <si>
    <t>736282916</t>
  </si>
  <si>
    <t>998012022</t>
  </si>
  <si>
    <t>Přesun hmot pro budovy monolitické v přes 6 do 12 m</t>
  </si>
  <si>
    <t>-2060537354</t>
  </si>
  <si>
    <t>721</t>
  </si>
  <si>
    <t>Zdravotechnika - vnitřní kanalizace</t>
  </si>
  <si>
    <t>721174042</t>
  </si>
  <si>
    <t>Potrubí kanalizační z PP připojovací DN 40</t>
  </si>
  <si>
    <t>168381743</t>
  </si>
  <si>
    <t>721174043</t>
  </si>
  <si>
    <t>Potrubí kanalizační z PP připojovací DN 50</t>
  </si>
  <si>
    <t>591561608</t>
  </si>
  <si>
    <t>721174044</t>
  </si>
  <si>
    <t>Potrubí kanalizační z PP připojovací DN 75</t>
  </si>
  <si>
    <t>1945757583</t>
  </si>
  <si>
    <t>721174045</t>
  </si>
  <si>
    <t>Potrubí kanalizační z PP připojovací DN 110</t>
  </si>
  <si>
    <t>-476968473</t>
  </si>
  <si>
    <t>721194104</t>
  </si>
  <si>
    <t>Vyvedení a upevnění odpadních výpustek DN 40</t>
  </si>
  <si>
    <t>-1659328584</t>
  </si>
  <si>
    <t>721194105</t>
  </si>
  <si>
    <t>Vyvedení a upevnění odpadních výpustek DN 50</t>
  </si>
  <si>
    <t>947675178</t>
  </si>
  <si>
    <t>721194109</t>
  </si>
  <si>
    <t>Vyvedení a upevnění odpadních výpustek DN 110</t>
  </si>
  <si>
    <t>-1434951709</t>
  </si>
  <si>
    <t>721226511</t>
  </si>
  <si>
    <t>Zápachová uzávěrka podomítková pro pračku a myčku DN 40</t>
  </si>
  <si>
    <t>2014907619</t>
  </si>
  <si>
    <t>721290111</t>
  </si>
  <si>
    <t>Zkouška těsnosti potrubí kanalizace vodou DN do 125</t>
  </si>
  <si>
    <t>-1734890087</t>
  </si>
  <si>
    <t>998721201</t>
  </si>
  <si>
    <t>Přesun hmot procentní pro vnitřní kanalizaci v objektech v do 6 m</t>
  </si>
  <si>
    <t>456620714</t>
  </si>
  <si>
    <t>722</t>
  </si>
  <si>
    <t>Zdravotechnika - vnitřní vodovod</t>
  </si>
  <si>
    <t>722174022</t>
  </si>
  <si>
    <t>Potrubí vodovodní plastové PPR svar polyfúze PN 20 D 20x3,4 mm</t>
  </si>
  <si>
    <t>-1013150902</t>
  </si>
  <si>
    <t>722174023</t>
  </si>
  <si>
    <t>Potrubí vodovodní plastové PPR svar polyfúze PN 20 D 25x4,2 mm</t>
  </si>
  <si>
    <t>-152863287</t>
  </si>
  <si>
    <t>722181241</t>
  </si>
  <si>
    <t>Ochrana vodovodního potrubí přilepenými termoizolačními trubicemi z PE tl přes 13 do 20 mm DN do 22 mm</t>
  </si>
  <si>
    <t>136493438</t>
  </si>
  <si>
    <t>722190401</t>
  </si>
  <si>
    <t>Vyvedení a upevnění výpustku DN do 25</t>
  </si>
  <si>
    <t>-249850875</t>
  </si>
  <si>
    <t>722231073</t>
  </si>
  <si>
    <t>Ventil zpětný mosazný G 3/4" PN 10 do 110°C se dvěma závity</t>
  </si>
  <si>
    <t>-1343082415</t>
  </si>
  <si>
    <t>722232062</t>
  </si>
  <si>
    <t>Kohout kulový přímý G 3/4" PN 42 do 185°C vnitřní závit s vypouštěním</t>
  </si>
  <si>
    <t>1757136205</t>
  </si>
  <si>
    <t>722262213</t>
  </si>
  <si>
    <t>Vodoměr závitový jednovtokový suchoběžný do 40°C G 3/4"x 130 mm Qn 1,5 m3/h horizontální</t>
  </si>
  <si>
    <t>-2141771927</t>
  </si>
  <si>
    <t>722290226</t>
  </si>
  <si>
    <t>Zkouška těsnosti vodovodního potrubí závitového DN do 50</t>
  </si>
  <si>
    <t>-1181607635</t>
  </si>
  <si>
    <t>722290234</t>
  </si>
  <si>
    <t>Proplach a dezinfekce vodovodního potrubí DN do 80</t>
  </si>
  <si>
    <t>-348288329</t>
  </si>
  <si>
    <t>998722201</t>
  </si>
  <si>
    <t>Přesun hmot procentní pro vnitřní vodovod v objektech v do 6 m</t>
  </si>
  <si>
    <t>-386631420</t>
  </si>
  <si>
    <t>725</t>
  </si>
  <si>
    <t>Zdravotechnika - zařizovací předměty</t>
  </si>
  <si>
    <t>725112022</t>
  </si>
  <si>
    <t>Klozet keramický závěsný na nosné stěny odpad vodorovný</t>
  </si>
  <si>
    <t>soubor</t>
  </si>
  <si>
    <t>1232663979</t>
  </si>
  <si>
    <t>725211601</t>
  </si>
  <si>
    <t>Umyvadlo keramické bílé šířky 500 mm bez krytu na sifon připevněné na stěnu šrouby</t>
  </si>
  <si>
    <t>1520094809</t>
  </si>
  <si>
    <t>725241112</t>
  </si>
  <si>
    <t>Vanička sprchová akrylátová čtvercová 900x900 mm</t>
  </si>
  <si>
    <t>-1540106751</t>
  </si>
  <si>
    <t>725241128</t>
  </si>
  <si>
    <t>Vanička sprchová akrylátová obdélníková 1200x900 mm</t>
  </si>
  <si>
    <t>-1010876219</t>
  </si>
  <si>
    <t>725244508</t>
  </si>
  <si>
    <t>Zástěna sprchová rohová rámová se skleněnou výplní tl. 4 a 5 mm dveře posuvné jednodílné vstup z čela na vaničku 1200x900 mm</t>
  </si>
  <si>
    <t>-1431006194</t>
  </si>
  <si>
    <t>725244523</t>
  </si>
  <si>
    <t>Zástěna sprchová rohová rámová se skleněnou výplní tl. 4 a 5 mm dveře posuvné dvoudílné vstup z rohu na vaničku 900x900 mm</t>
  </si>
  <si>
    <t>1453615972</t>
  </si>
  <si>
    <t>725311121</t>
  </si>
  <si>
    <t>Dřez jednoduchý nerezový se zápachovou uzávěrkou s odkapávací plochou 560x480 mm a miskou</t>
  </si>
  <si>
    <t>-1844736563</t>
  </si>
  <si>
    <t>725813111</t>
  </si>
  <si>
    <t>Ventil rohový bez připojovací trubičky nebo flexi hadičky G 1/2"</t>
  </si>
  <si>
    <t>602852799</t>
  </si>
  <si>
    <t>725813112</t>
  </si>
  <si>
    <t>Ventil rohový pračkový G 3/4"</t>
  </si>
  <si>
    <t>-1350704065</t>
  </si>
  <si>
    <t>725821325</t>
  </si>
  <si>
    <t>Baterie dřezová stojánková páková s otáčivým kulatým ústím a délkou ramínka 220 mm</t>
  </si>
  <si>
    <t>345116403</t>
  </si>
  <si>
    <t>725822611</t>
  </si>
  <si>
    <t>Baterie umyvadlová stojánková páková bez výpusti</t>
  </si>
  <si>
    <t>1338807213</t>
  </si>
  <si>
    <t>725841322</t>
  </si>
  <si>
    <t>Baterie sprchová nástěnná klasická s roztečí 150 mm</t>
  </si>
  <si>
    <t>610030303</t>
  </si>
  <si>
    <t>998725201</t>
  </si>
  <si>
    <t>Přesun hmot procentní pro zařizovací předměty v objektech v do 6 m</t>
  </si>
  <si>
    <t>71224968</t>
  </si>
  <si>
    <t>726</t>
  </si>
  <si>
    <t>Zdravotechnika - předstěnové instalace</t>
  </si>
  <si>
    <t>726111031</t>
  </si>
  <si>
    <t>Instalační předstěna pro klozet s ovládáním zepředu v 1080 mm závěsný do masivní zděné kce</t>
  </si>
  <si>
    <t>753918896</t>
  </si>
  <si>
    <t>998726211</t>
  </si>
  <si>
    <t>Přesun hmot procentní pro instalační prefabrikáty v objektech v do 6 m</t>
  </si>
  <si>
    <t>-226590280</t>
  </si>
  <si>
    <t>-1093151647</t>
  </si>
  <si>
    <t>70-B - VZT - 3NP</t>
  </si>
  <si>
    <t xml:space="preserve">    751 - Vzduchotechnika</t>
  </si>
  <si>
    <t>751</t>
  </si>
  <si>
    <t>Vzduchotechnika</t>
  </si>
  <si>
    <t>751111131</t>
  </si>
  <si>
    <t>Montáž ventilátoru axiálního nízkotlakého potrubního základního D do 200 mm</t>
  </si>
  <si>
    <t>-1798363356</t>
  </si>
  <si>
    <t>42914525</t>
  </si>
  <si>
    <t>ventilátor axiální diagonální potrubní dvouotáčkový plastový IP44 připojení D 125mm</t>
  </si>
  <si>
    <t>1139588586</t>
  </si>
  <si>
    <t>42914528</t>
  </si>
  <si>
    <t>ventilátor axiální diagonální potrubní tříotáčkový plastový IP44 připojení D 200mm</t>
  </si>
  <si>
    <t>-906843078</t>
  </si>
  <si>
    <t>751322011</t>
  </si>
  <si>
    <t>Montáž talířového ventilu D do 100 mm</t>
  </si>
  <si>
    <t>11730448</t>
  </si>
  <si>
    <t>42972201</t>
  </si>
  <si>
    <t>ventil talířový pro přívod a odvod vzduchu plastový D 100mm</t>
  </si>
  <si>
    <t>-1563709444</t>
  </si>
  <si>
    <t>751322012</t>
  </si>
  <si>
    <t>Montáž talířového ventilu D přes 100 do 200 mm</t>
  </si>
  <si>
    <t>2018638820</t>
  </si>
  <si>
    <t>42972203</t>
  </si>
  <si>
    <t>ventil talířový pro přívod a odvod vzduchu plastový D 150mm</t>
  </si>
  <si>
    <t>116764908</t>
  </si>
  <si>
    <t>751398032</t>
  </si>
  <si>
    <t>Montáž ventilační mřížky do dveří nebo desek přes 0,040 do 0,100 m2</t>
  </si>
  <si>
    <t>-2106362491</t>
  </si>
  <si>
    <t>42972101</t>
  </si>
  <si>
    <t>mřížka větrací do dřeva kovová 60x500mm</t>
  </si>
  <si>
    <t>1131113507</t>
  </si>
  <si>
    <t>751510041</t>
  </si>
  <si>
    <t>Vzduchotechnické potrubí z pozinkovaného plechu kruhové spirálně vinutá trouba bez příruby D do 100 mm</t>
  </si>
  <si>
    <t>-718457317</t>
  </si>
  <si>
    <t>4 "d 63</t>
  </si>
  <si>
    <t>1 "d 80</t>
  </si>
  <si>
    <t>751510042</t>
  </si>
  <si>
    <t>Vzduchotechnické potrubí z pozinkovaného plechu kruhové spirálně vinutá trouba bez příruby D přes 100 do 200 mm</t>
  </si>
  <si>
    <t>1293953676</t>
  </si>
  <si>
    <t>4 "d 150</t>
  </si>
  <si>
    <t>1 "d 160</t>
  </si>
  <si>
    <t>3 "180</t>
  </si>
  <si>
    <t>3 "d 200</t>
  </si>
  <si>
    <t>751514678</t>
  </si>
  <si>
    <t>Montáž škrtící klapky nebo zpětné klapky do plechového potrubí kruhové bez příruby D do 100 mm</t>
  </si>
  <si>
    <t>-2021834481</t>
  </si>
  <si>
    <t>42981001</t>
  </si>
  <si>
    <t>klapka kruhová regulační Pz D 80mm</t>
  </si>
  <si>
    <t>-564447242</t>
  </si>
  <si>
    <t>751514776</t>
  </si>
  <si>
    <t>Montáž protidešťové stříšky nebo výfukové hlavice do plechového potrubí kruhové bez příruby D přes 100 do 200 mm</t>
  </si>
  <si>
    <t>-589341043</t>
  </si>
  <si>
    <t>42974007</t>
  </si>
  <si>
    <t>stříška protidešťová s lemem Pz D 200mm</t>
  </si>
  <si>
    <t>223394383</t>
  </si>
  <si>
    <t>42974003</t>
  </si>
  <si>
    <t>stříška protidešťová s lemem Pz D 125mm</t>
  </si>
  <si>
    <t>-1508416143</t>
  </si>
  <si>
    <t>751-PM</t>
  </si>
  <si>
    <t>Pomocný a spojovací materiál</t>
  </si>
  <si>
    <t>-2080551718</t>
  </si>
  <si>
    <t>999-SV-1</t>
  </si>
  <si>
    <t>Stavební výpomoce</t>
  </si>
  <si>
    <t>-1499676620</t>
  </si>
  <si>
    <t>999-TZ-1.1</t>
  </si>
  <si>
    <t>Zprovoznění a vyregulování systému</t>
  </si>
  <si>
    <t>522306953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</si>
</sst>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10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2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9" fillId="0" borderId="0" xfId="0" applyFont="1" applyAlignment="1">
      <alignment horizontal="left" vertical="center" wrapText="1"/>
    </xf>
    <xf numFmtId="4" fontId="10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20" xfId="0" applyFont="1" applyBorder="1" applyAlignment="1">
      <alignment horizontal="left" vertical="center"/>
    </xf>
    <xf numFmtId="0" fontId="10" fillId="0" borderId="20" xfId="0" applyFont="1" applyBorder="1" applyAlignment="1">
      <alignment vertical="center"/>
    </xf>
    <xf numFmtId="4" fontId="10" fillId="0" borderId="20" xfId="0" applyNumberFormat="1" applyFont="1" applyBorder="1" applyAlignment="1">
      <alignment vertical="center"/>
    </xf>
    <xf numFmtId="0" fontId="10" fillId="0" borderId="0" xfId="0" applyFont="1" applyAlignment="1">
      <alignment horizontal="left"/>
    </xf>
    <xf numFmtId="4" fontId="10" fillId="0" borderId="0" xfId="0" applyNumberFormat="1" applyFont="1" applyAlignment="1"/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35" fillId="3" borderId="19" xfId="0" applyFont="1" applyFill="1" applyBorder="1" applyAlignment="1" applyProtection="1">
      <alignment horizontal="left" vertical="center"/>
      <protection locked="0"/>
    </xf>
    <xf numFmtId="0" fontId="35" fillId="0" borderId="20" xfId="0" applyFont="1" applyBorder="1" applyAlignment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="1" customFormat="1" ht="36.96" customHeight="1">
      <c r="AR2" s="16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="1" customFormat="1" ht="12" customHeight="1">
      <c r="B5" s="20"/>
      <c r="D5" s="24" t="s">
        <v>13</v>
      </c>
      <c r="K5" s="25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0"/>
      <c r="BE5" s="26" t="s">
        <v>15</v>
      </c>
      <c r="BS5" s="17" t="s">
        <v>6</v>
      </c>
    </row>
    <row r="6" s="1" customFormat="1" ht="36.96" customHeight="1">
      <c r="B6" s="20"/>
      <c r="D6" s="27" t="s">
        <v>16</v>
      </c>
      <c r="K6" s="28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0"/>
      <c r="BE6" s="29"/>
      <c r="BS6" s="17" t="s">
        <v>6</v>
      </c>
    </row>
    <row r="7" s="1" customFormat="1" ht="12" customHeight="1">
      <c r="B7" s="20"/>
      <c r="D7" s="30" t="s">
        <v>18</v>
      </c>
      <c r="K7" s="25" t="s">
        <v>1</v>
      </c>
      <c r="AK7" s="30" t="s">
        <v>19</v>
      </c>
      <c r="AN7" s="25" t="s">
        <v>1</v>
      </c>
      <c r="AR7" s="20"/>
      <c r="BE7" s="29"/>
      <c r="BS7" s="17" t="s">
        <v>6</v>
      </c>
    </row>
    <row r="8" s="1" customFormat="1" ht="12" customHeight="1">
      <c r="B8" s="20"/>
      <c r="D8" s="30" t="s">
        <v>20</v>
      </c>
      <c r="K8" s="25" t="s">
        <v>21</v>
      </c>
      <c r="AK8" s="30" t="s">
        <v>22</v>
      </c>
      <c r="AN8" s="31" t="s">
        <v>23</v>
      </c>
      <c r="AR8" s="20"/>
      <c r="BE8" s="29"/>
      <c r="BS8" s="17" t="s">
        <v>6</v>
      </c>
    </row>
    <row r="9" s="1" customFormat="1" ht="14.4" customHeight="1">
      <c r="B9" s="20"/>
      <c r="AR9" s="20"/>
      <c r="BE9" s="29"/>
      <c r="BS9" s="17" t="s">
        <v>6</v>
      </c>
    </row>
    <row r="10" s="1" customFormat="1" ht="12" customHeight="1">
      <c r="B10" s="20"/>
      <c r="D10" s="30" t="s">
        <v>24</v>
      </c>
      <c r="AK10" s="30" t="s">
        <v>25</v>
      </c>
      <c r="AN10" s="25" t="s">
        <v>1</v>
      </c>
      <c r="AR10" s="20"/>
      <c r="BE10" s="29"/>
      <c r="BS10" s="17" t="s">
        <v>6</v>
      </c>
    </row>
    <row r="11" s="1" customFormat="1" ht="18.48" customHeight="1">
      <c r="B11" s="20"/>
      <c r="E11" s="25" t="s">
        <v>26</v>
      </c>
      <c r="AK11" s="30" t="s">
        <v>27</v>
      </c>
      <c r="AN11" s="25" t="s">
        <v>1</v>
      </c>
      <c r="AR11" s="20"/>
      <c r="BE11" s="29"/>
      <c r="BS11" s="17" t="s">
        <v>6</v>
      </c>
    </row>
    <row r="12" s="1" customFormat="1" ht="6.96" customHeight="1">
      <c r="B12" s="20"/>
      <c r="AR12" s="20"/>
      <c r="BE12" s="29"/>
      <c r="BS12" s="17" t="s">
        <v>6</v>
      </c>
    </row>
    <row r="13" s="1" customFormat="1" ht="12" customHeight="1">
      <c r="B13" s="20"/>
      <c r="D13" s="30" t="s">
        <v>28</v>
      </c>
      <c r="AK13" s="30" t="s">
        <v>25</v>
      </c>
      <c r="AN13" s="32" t="s">
        <v>29</v>
      </c>
      <c r="AR13" s="20"/>
      <c r="BE13" s="29"/>
      <c r="BS13" s="17" t="s">
        <v>6</v>
      </c>
    </row>
    <row r="14">
      <c r="B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N14" s="32" t="s">
        <v>29</v>
      </c>
      <c r="AR14" s="20"/>
      <c r="BE14" s="29"/>
      <c r="BS14" s="17" t="s">
        <v>6</v>
      </c>
    </row>
    <row r="15" s="1" customFormat="1" ht="6.96" customHeight="1">
      <c r="B15" s="20"/>
      <c r="AR15" s="20"/>
      <c r="BE15" s="29"/>
      <c r="BS15" s="17" t="s">
        <v>3</v>
      </c>
    </row>
    <row r="16" s="1" customFormat="1" ht="12" customHeight="1">
      <c r="B16" s="20"/>
      <c r="D16" s="30" t="s">
        <v>30</v>
      </c>
      <c r="AK16" s="30" t="s">
        <v>25</v>
      </c>
      <c r="AN16" s="25" t="s">
        <v>1</v>
      </c>
      <c r="AR16" s="20"/>
      <c r="BE16" s="29"/>
      <c r="BS16" s="17" t="s">
        <v>3</v>
      </c>
    </row>
    <row r="17" s="1" customFormat="1" ht="18.48" customHeight="1">
      <c r="B17" s="20"/>
      <c r="E17" s="25" t="s">
        <v>31</v>
      </c>
      <c r="AK17" s="30" t="s">
        <v>27</v>
      </c>
      <c r="AN17" s="25" t="s">
        <v>1</v>
      </c>
      <c r="AR17" s="20"/>
      <c r="BE17" s="29"/>
      <c r="BS17" s="17" t="s">
        <v>32</v>
      </c>
    </row>
    <row r="18" s="1" customFormat="1" ht="6.96" customHeight="1">
      <c r="B18" s="20"/>
      <c r="AR18" s="20"/>
      <c r="BE18" s="29"/>
      <c r="BS18" s="17" t="s">
        <v>6</v>
      </c>
    </row>
    <row r="19" s="1" customFormat="1" ht="12" customHeight="1">
      <c r="B19" s="20"/>
      <c r="D19" s="30" t="s">
        <v>33</v>
      </c>
      <c r="AK19" s="30" t="s">
        <v>25</v>
      </c>
      <c r="AN19" s="25" t="s">
        <v>1</v>
      </c>
      <c r="AR19" s="20"/>
      <c r="BE19" s="29"/>
      <c r="BS19" s="17" t="s">
        <v>6</v>
      </c>
    </row>
    <row r="20" s="1" customFormat="1" ht="18.48" customHeight="1">
      <c r="B20" s="20"/>
      <c r="E20" s="25" t="s">
        <v>34</v>
      </c>
      <c r="AK20" s="30" t="s">
        <v>27</v>
      </c>
      <c r="AN20" s="25" t="s">
        <v>1</v>
      </c>
      <c r="AR20" s="20"/>
      <c r="BE20" s="29"/>
      <c r="BS20" s="17" t="s">
        <v>32</v>
      </c>
    </row>
    <row r="21" s="1" customFormat="1" ht="6.96" customHeight="1">
      <c r="B21" s="20"/>
      <c r="AR21" s="20"/>
      <c r="BE21" s="29"/>
    </row>
    <row r="22" s="1" customFormat="1" ht="12" customHeight="1">
      <c r="B22" s="20"/>
      <c r="D22" s="30" t="s">
        <v>35</v>
      </c>
      <c r="AR22" s="20"/>
      <c r="BE22" s="29"/>
    </row>
    <row r="23" s="1" customFormat="1" ht="16.5" customHeight="1">
      <c r="B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R23" s="20"/>
      <c r="BE23" s="29"/>
    </row>
    <row r="24" s="1" customFormat="1" ht="6.96" customHeight="1">
      <c r="B24" s="20"/>
      <c r="AR24" s="20"/>
      <c r="BE24" s="29"/>
    </row>
    <row r="25" s="1" customFormat="1" ht="6.96" customHeight="1">
      <c r="B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R25" s="20"/>
      <c r="BE25" s="29"/>
    </row>
    <row r="26" s="2" customFormat="1" ht="25.92" customHeight="1">
      <c r="A26" s="36"/>
      <c r="B26" s="37"/>
      <c r="C26" s="36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6"/>
      <c r="AQ26" s="36"/>
      <c r="AR26" s="37"/>
      <c r="BE26" s="29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7"/>
      <c r="BE27" s="29"/>
    </row>
    <row r="28" s="2" customForma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37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38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39</v>
      </c>
      <c r="AL28" s="41"/>
      <c r="AM28" s="41"/>
      <c r="AN28" s="41"/>
      <c r="AO28" s="41"/>
      <c r="AP28" s="36"/>
      <c r="AQ28" s="36"/>
      <c r="AR28" s="37"/>
      <c r="BE28" s="29"/>
    </row>
    <row r="29" s="3" customFormat="1" ht="14.4" customHeight="1">
      <c r="A29" s="3"/>
      <c r="B29" s="42"/>
      <c r="C29" s="3"/>
      <c r="D29" s="30" t="s">
        <v>40</v>
      </c>
      <c r="E29" s="3"/>
      <c r="F29" s="30" t="s">
        <v>41</v>
      </c>
      <c r="G29" s="3"/>
      <c r="H29" s="3"/>
      <c r="I29" s="3"/>
      <c r="J29" s="3"/>
      <c r="K29" s="3"/>
      <c r="L29" s="43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4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4">
        <f>ROUND(AV94, 2)</f>
        <v>0</v>
      </c>
      <c r="AL29" s="3"/>
      <c r="AM29" s="3"/>
      <c r="AN29" s="3"/>
      <c r="AO29" s="3"/>
      <c r="AP29" s="3"/>
      <c r="AQ29" s="3"/>
      <c r="AR29" s="42"/>
      <c r="BE29" s="45"/>
    </row>
    <row r="30" s="3" customFormat="1" ht="14.4" customHeight="1">
      <c r="A30" s="3"/>
      <c r="B30" s="42"/>
      <c r="C30" s="3"/>
      <c r="D30" s="3"/>
      <c r="E30" s="3"/>
      <c r="F30" s="30" t="s">
        <v>42</v>
      </c>
      <c r="G30" s="3"/>
      <c r="H30" s="3"/>
      <c r="I30" s="3"/>
      <c r="J30" s="3"/>
      <c r="K30" s="3"/>
      <c r="L30" s="43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4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4">
        <f>ROUND(AW94, 2)</f>
        <v>0</v>
      </c>
      <c r="AL30" s="3"/>
      <c r="AM30" s="3"/>
      <c r="AN30" s="3"/>
      <c r="AO30" s="3"/>
      <c r="AP30" s="3"/>
      <c r="AQ30" s="3"/>
      <c r="AR30" s="42"/>
      <c r="BE30" s="45"/>
    </row>
    <row r="31" hidden="1" s="3" customFormat="1" ht="14.4" customHeight="1">
      <c r="A31" s="3"/>
      <c r="B31" s="42"/>
      <c r="C31" s="3"/>
      <c r="D31" s="3"/>
      <c r="E31" s="3"/>
      <c r="F31" s="30" t="s">
        <v>43</v>
      </c>
      <c r="G31" s="3"/>
      <c r="H31" s="3"/>
      <c r="I31" s="3"/>
      <c r="J31" s="3"/>
      <c r="K31" s="3"/>
      <c r="L31" s="43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4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4">
        <v>0</v>
      </c>
      <c r="AL31" s="3"/>
      <c r="AM31" s="3"/>
      <c r="AN31" s="3"/>
      <c r="AO31" s="3"/>
      <c r="AP31" s="3"/>
      <c r="AQ31" s="3"/>
      <c r="AR31" s="42"/>
      <c r="BE31" s="45"/>
    </row>
    <row r="32" hidden="1" s="3" customFormat="1" ht="14.4" customHeight="1">
      <c r="A32" s="3"/>
      <c r="B32" s="42"/>
      <c r="C32" s="3"/>
      <c r="D32" s="3"/>
      <c r="E32" s="3"/>
      <c r="F32" s="30" t="s">
        <v>44</v>
      </c>
      <c r="G32" s="3"/>
      <c r="H32" s="3"/>
      <c r="I32" s="3"/>
      <c r="J32" s="3"/>
      <c r="K32" s="3"/>
      <c r="L32" s="43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4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4">
        <v>0</v>
      </c>
      <c r="AL32" s="3"/>
      <c r="AM32" s="3"/>
      <c r="AN32" s="3"/>
      <c r="AO32" s="3"/>
      <c r="AP32" s="3"/>
      <c r="AQ32" s="3"/>
      <c r="AR32" s="42"/>
      <c r="BE32" s="45"/>
    </row>
    <row r="33" hidden="1" s="3" customFormat="1" ht="14.4" customHeight="1">
      <c r="A33" s="3"/>
      <c r="B33" s="42"/>
      <c r="C33" s="3"/>
      <c r="D33" s="3"/>
      <c r="E33" s="3"/>
      <c r="F33" s="30" t="s">
        <v>45</v>
      </c>
      <c r="G33" s="3"/>
      <c r="H33" s="3"/>
      <c r="I33" s="3"/>
      <c r="J33" s="3"/>
      <c r="K33" s="3"/>
      <c r="L33" s="43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4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4">
        <v>0</v>
      </c>
      <c r="AL33" s="3"/>
      <c r="AM33" s="3"/>
      <c r="AN33" s="3"/>
      <c r="AO33" s="3"/>
      <c r="AP33" s="3"/>
      <c r="AQ33" s="3"/>
      <c r="AR33" s="42"/>
      <c r="BE33" s="45"/>
    </row>
    <row r="34" s="2" customFormat="1" ht="6.96" customHeight="1">
      <c r="A34" s="36"/>
      <c r="B34" s="37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7"/>
      <c r="BE34" s="29"/>
    </row>
    <row r="35" s="2" customFormat="1" ht="25.92" customHeight="1">
      <c r="A35" s="36"/>
      <c r="B35" s="37"/>
      <c r="C35" s="46"/>
      <c r="D35" s="47" t="s">
        <v>46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47</v>
      </c>
      <c r="U35" s="48"/>
      <c r="V35" s="48"/>
      <c r="W35" s="48"/>
      <c r="X35" s="50" t="s">
        <v>48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7"/>
      <c r="B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7"/>
      <c r="BE36" s="36"/>
    </row>
    <row r="37" s="2" customFormat="1" ht="14.4" customHeight="1">
      <c r="A37" s="36"/>
      <c r="B37" s="37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7"/>
      <c r="BE37" s="36"/>
    </row>
    <row r="38" s="1" customFormat="1" ht="14.4" customHeight="1">
      <c r="B38" s="20"/>
      <c r="AR38" s="20"/>
    </row>
    <row r="39" s="1" customFormat="1" ht="14.4" customHeight="1">
      <c r="B39" s="20"/>
      <c r="AR39" s="20"/>
    </row>
    <row r="40" s="1" customFormat="1" ht="14.4" customHeight="1">
      <c r="B40" s="20"/>
      <c r="AR40" s="20"/>
    </row>
    <row r="41" s="1" customFormat="1" ht="14.4" customHeight="1">
      <c r="B41" s="20"/>
      <c r="AR41" s="20"/>
    </row>
    <row r="42" s="1" customFormat="1" ht="14.4" customHeight="1">
      <c r="B42" s="20"/>
      <c r="AR42" s="20"/>
    </row>
    <row r="43" s="1" customFormat="1" ht="14.4" customHeight="1">
      <c r="B43" s="20"/>
      <c r="AR43" s="20"/>
    </row>
    <row r="44" s="1" customFormat="1" ht="14.4" customHeight="1">
      <c r="B44" s="20"/>
      <c r="AR44" s="20"/>
    </row>
    <row r="45" s="1" customFormat="1" ht="14.4" customHeight="1">
      <c r="B45" s="20"/>
      <c r="AR45" s="20"/>
    </row>
    <row r="46" s="1" customFormat="1" ht="14.4" customHeight="1">
      <c r="B46" s="20"/>
      <c r="AR46" s="20"/>
    </row>
    <row r="47" s="1" customFormat="1" ht="14.4" customHeight="1">
      <c r="B47" s="20"/>
      <c r="AR47" s="20"/>
    </row>
    <row r="48" s="1" customFormat="1" ht="14.4" customHeight="1">
      <c r="B48" s="20"/>
      <c r="AR48" s="20"/>
    </row>
    <row r="49" s="2" customFormat="1" ht="14.4" customHeight="1">
      <c r="B49" s="53"/>
      <c r="D49" s="54" t="s">
        <v>49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50</v>
      </c>
      <c r="AI49" s="55"/>
      <c r="AJ49" s="55"/>
      <c r="AK49" s="55"/>
      <c r="AL49" s="55"/>
      <c r="AM49" s="55"/>
      <c r="AN49" s="55"/>
      <c r="AO49" s="55"/>
      <c r="AR49" s="53"/>
    </row>
    <row r="50">
      <c r="B50" s="20"/>
      <c r="AR50" s="20"/>
    </row>
    <row r="51">
      <c r="B51" s="20"/>
      <c r="AR51" s="20"/>
    </row>
    <row r="52">
      <c r="B52" s="20"/>
      <c r="AR52" s="20"/>
    </row>
    <row r="53">
      <c r="B53" s="20"/>
      <c r="AR53" s="20"/>
    </row>
    <row r="54">
      <c r="B54" s="20"/>
      <c r="AR54" s="20"/>
    </row>
    <row r="55">
      <c r="B55" s="20"/>
      <c r="AR55" s="20"/>
    </row>
    <row r="56">
      <c r="B56" s="20"/>
      <c r="AR56" s="20"/>
    </row>
    <row r="57">
      <c r="B57" s="20"/>
      <c r="AR57" s="20"/>
    </row>
    <row r="58">
      <c r="B58" s="20"/>
      <c r="AR58" s="20"/>
    </row>
    <row r="59">
      <c r="B59" s="20"/>
      <c r="AR59" s="20"/>
    </row>
    <row r="60" s="2" customFormat="1">
      <c r="A60" s="36"/>
      <c r="B60" s="37"/>
      <c r="C60" s="36"/>
      <c r="D60" s="56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6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6" t="s">
        <v>51</v>
      </c>
      <c r="AI60" s="39"/>
      <c r="AJ60" s="39"/>
      <c r="AK60" s="39"/>
      <c r="AL60" s="39"/>
      <c r="AM60" s="56" t="s">
        <v>52</v>
      </c>
      <c r="AN60" s="39"/>
      <c r="AO60" s="39"/>
      <c r="AP60" s="36"/>
      <c r="AQ60" s="36"/>
      <c r="AR60" s="37"/>
      <c r="BE60" s="36"/>
    </row>
    <row r="61">
      <c r="B61" s="20"/>
      <c r="AR61" s="20"/>
    </row>
    <row r="62">
      <c r="B62" s="20"/>
      <c r="AR62" s="20"/>
    </row>
    <row r="63">
      <c r="B63" s="20"/>
      <c r="AR63" s="20"/>
    </row>
    <row r="64" s="2" customFormat="1">
      <c r="A64" s="36"/>
      <c r="B64" s="37"/>
      <c r="C64" s="36"/>
      <c r="D64" s="54" t="s">
        <v>53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4" t="s">
        <v>54</v>
      </c>
      <c r="AI64" s="57"/>
      <c r="AJ64" s="57"/>
      <c r="AK64" s="57"/>
      <c r="AL64" s="57"/>
      <c r="AM64" s="57"/>
      <c r="AN64" s="57"/>
      <c r="AO64" s="57"/>
      <c r="AP64" s="36"/>
      <c r="AQ64" s="36"/>
      <c r="AR64" s="37"/>
      <c r="BE64" s="36"/>
    </row>
    <row r="65">
      <c r="B65" s="20"/>
      <c r="AR65" s="20"/>
    </row>
    <row r="66">
      <c r="B66" s="20"/>
      <c r="AR66" s="20"/>
    </row>
    <row r="67">
      <c r="B67" s="20"/>
      <c r="AR67" s="20"/>
    </row>
    <row r="68">
      <c r="B68" s="20"/>
      <c r="AR68" s="20"/>
    </row>
    <row r="69">
      <c r="B69" s="20"/>
      <c r="AR69" s="20"/>
    </row>
    <row r="70">
      <c r="B70" s="20"/>
      <c r="AR70" s="20"/>
    </row>
    <row r="71">
      <c r="B71" s="20"/>
      <c r="AR71" s="20"/>
    </row>
    <row r="72">
      <c r="B72" s="20"/>
      <c r="AR72" s="20"/>
    </row>
    <row r="73">
      <c r="B73" s="20"/>
      <c r="AR73" s="20"/>
    </row>
    <row r="74">
      <c r="B74" s="20"/>
      <c r="AR74" s="20"/>
    </row>
    <row r="75" s="2" customFormat="1">
      <c r="A75" s="36"/>
      <c r="B75" s="37"/>
      <c r="C75" s="36"/>
      <c r="D75" s="56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6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6" t="s">
        <v>51</v>
      </c>
      <c r="AI75" s="39"/>
      <c r="AJ75" s="39"/>
      <c r="AK75" s="39"/>
      <c r="AL75" s="39"/>
      <c r="AM75" s="56" t="s">
        <v>52</v>
      </c>
      <c r="AN75" s="39"/>
      <c r="AO75" s="39"/>
      <c r="AP75" s="36"/>
      <c r="AQ75" s="36"/>
      <c r="AR75" s="37"/>
      <c r="BE75" s="36"/>
    </row>
    <row r="76" s="2" customFormat="1">
      <c r="A76" s="36"/>
      <c r="B76" s="37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7"/>
      <c r="BE76" s="36"/>
    </row>
    <row r="77" s="2" customFormat="1" ht="6.96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37"/>
      <c r="B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37"/>
      <c r="BE81" s="36"/>
    </row>
    <row r="82" s="2" customFormat="1" ht="24.96" customHeight="1">
      <c r="A82" s="36"/>
      <c r="B82" s="37"/>
      <c r="C82" s="21" t="s">
        <v>55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7"/>
      <c r="B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7"/>
      <c r="BE83" s="36"/>
    </row>
    <row r="84" s="4" customFormat="1" ht="12" customHeight="1">
      <c r="A84" s="4"/>
      <c r="B84" s="62"/>
      <c r="C84" s="30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Y662ak-1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2"/>
      <c r="BE84" s="4"/>
    </row>
    <row r="85" s="5" customFormat="1" ht="36.96" customHeight="1">
      <c r="A85" s="5"/>
      <c r="B85" s="63"/>
      <c r="C85" s="64" t="s">
        <v>16</v>
      </c>
      <c r="D85" s="5"/>
      <c r="E85" s="5"/>
      <c r="F85" s="5"/>
      <c r="G85" s="5"/>
      <c r="H85" s="5"/>
      <c r="I85" s="5"/>
      <c r="J85" s="5"/>
      <c r="K85" s="5"/>
      <c r="L85" s="65" t="str">
        <f>K6</f>
        <v>Stavební úpravy knihovny a IC Města Hranice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3"/>
      <c r="BE85" s="5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7"/>
      <c r="BE86" s="36"/>
    </row>
    <row r="87" s="2" customFormat="1" ht="12" customHeight="1">
      <c r="A87" s="36"/>
      <c r="B87" s="37"/>
      <c r="C87" s="30" t="s">
        <v>20</v>
      </c>
      <c r="D87" s="36"/>
      <c r="E87" s="36"/>
      <c r="F87" s="36"/>
      <c r="G87" s="36"/>
      <c r="H87" s="36"/>
      <c r="I87" s="36"/>
      <c r="J87" s="36"/>
      <c r="K87" s="36"/>
      <c r="L87" s="66" t="str">
        <f>IF(K8="","",K8)</f>
        <v>Hranice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0" t="s">
        <v>22</v>
      </c>
      <c r="AJ87" s="36"/>
      <c r="AK87" s="36"/>
      <c r="AL87" s="36"/>
      <c r="AM87" s="67" t="str">
        <f>IF(AN8= "","",AN8)</f>
        <v>2. 3. 2024</v>
      </c>
      <c r="AN87" s="67"/>
      <c r="AO87" s="36"/>
      <c r="AP87" s="36"/>
      <c r="AQ87" s="36"/>
      <c r="AR87" s="37"/>
      <c r="B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7"/>
      <c r="BE88" s="36"/>
    </row>
    <row r="89" s="2" customFormat="1" ht="15.15" customHeight="1">
      <c r="A89" s="36"/>
      <c r="B89" s="37"/>
      <c r="C89" s="30" t="s">
        <v>24</v>
      </c>
      <c r="D89" s="36"/>
      <c r="E89" s="36"/>
      <c r="F89" s="36"/>
      <c r="G89" s="36"/>
      <c r="H89" s="36"/>
      <c r="I89" s="36"/>
      <c r="J89" s="36"/>
      <c r="K89" s="36"/>
      <c r="L89" s="4" t="str">
        <f>IF(E11= "","",E11)</f>
        <v>Město Hranice u Aše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0" t="s">
        <v>30</v>
      </c>
      <c r="AJ89" s="36"/>
      <c r="AK89" s="36"/>
      <c r="AL89" s="36"/>
      <c r="AM89" s="68" t="str">
        <f>IF(E17="","",E17)</f>
        <v>ing.Volný Martin</v>
      </c>
      <c r="AN89" s="4"/>
      <c r="AO89" s="4"/>
      <c r="AP89" s="4"/>
      <c r="AQ89" s="36"/>
      <c r="AR89" s="37"/>
      <c r="AS89" s="69" t="s">
        <v>56</v>
      </c>
      <c r="AT89" s="70"/>
      <c r="AU89" s="71"/>
      <c r="AV89" s="71"/>
      <c r="AW89" s="71"/>
      <c r="AX89" s="71"/>
      <c r="AY89" s="71"/>
      <c r="AZ89" s="71"/>
      <c r="BA89" s="71"/>
      <c r="BB89" s="71"/>
      <c r="BC89" s="71"/>
      <c r="BD89" s="72"/>
      <c r="BE89" s="36"/>
    </row>
    <row r="90" s="2" customFormat="1" ht="15.15" customHeight="1">
      <c r="A90" s="36"/>
      <c r="B90" s="37"/>
      <c r="C90" s="30" t="s">
        <v>28</v>
      </c>
      <c r="D90" s="36"/>
      <c r="E90" s="36"/>
      <c r="F90" s="36"/>
      <c r="G90" s="36"/>
      <c r="H90" s="36"/>
      <c r="I90" s="36"/>
      <c r="J90" s="36"/>
      <c r="K90" s="36"/>
      <c r="L90" s="4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0" t="s">
        <v>33</v>
      </c>
      <c r="AJ90" s="36"/>
      <c r="AK90" s="36"/>
      <c r="AL90" s="36"/>
      <c r="AM90" s="68" t="str">
        <f>IF(E20="","",E20)</f>
        <v>Milan Hájek</v>
      </c>
      <c r="AN90" s="4"/>
      <c r="AO90" s="4"/>
      <c r="AP90" s="4"/>
      <c r="AQ90" s="36"/>
      <c r="AR90" s="37"/>
      <c r="AS90" s="73"/>
      <c r="AT90" s="74"/>
      <c r="AU90" s="75"/>
      <c r="AV90" s="75"/>
      <c r="AW90" s="75"/>
      <c r="AX90" s="75"/>
      <c r="AY90" s="75"/>
      <c r="AZ90" s="75"/>
      <c r="BA90" s="75"/>
      <c r="BB90" s="75"/>
      <c r="BC90" s="75"/>
      <c r="BD90" s="76"/>
      <c r="BE90" s="36"/>
    </row>
    <row r="91" s="2" customFormat="1" ht="10.8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7"/>
      <c r="AS91" s="73"/>
      <c r="AT91" s="74"/>
      <c r="AU91" s="75"/>
      <c r="AV91" s="75"/>
      <c r="AW91" s="75"/>
      <c r="AX91" s="75"/>
      <c r="AY91" s="75"/>
      <c r="AZ91" s="75"/>
      <c r="BA91" s="75"/>
      <c r="BB91" s="75"/>
      <c r="BC91" s="75"/>
      <c r="BD91" s="76"/>
      <c r="BE91" s="36"/>
    </row>
    <row r="92" s="2" customFormat="1" ht="29.28" customHeight="1">
      <c r="A92" s="36"/>
      <c r="B92" s="37"/>
      <c r="C92" s="77" t="s">
        <v>57</v>
      </c>
      <c r="D92" s="78"/>
      <c r="E92" s="78"/>
      <c r="F92" s="78"/>
      <c r="G92" s="78"/>
      <c r="H92" s="79"/>
      <c r="I92" s="80" t="s">
        <v>58</v>
      </c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81" t="s">
        <v>59</v>
      </c>
      <c r="AH92" s="78"/>
      <c r="AI92" s="78"/>
      <c r="AJ92" s="78"/>
      <c r="AK92" s="78"/>
      <c r="AL92" s="78"/>
      <c r="AM92" s="78"/>
      <c r="AN92" s="80" t="s">
        <v>60</v>
      </c>
      <c r="AO92" s="78"/>
      <c r="AP92" s="82"/>
      <c r="AQ92" s="83" t="s">
        <v>61</v>
      </c>
      <c r="AR92" s="37"/>
      <c r="AS92" s="84" t="s">
        <v>62</v>
      </c>
      <c r="AT92" s="85" t="s">
        <v>63</v>
      </c>
      <c r="AU92" s="85" t="s">
        <v>64</v>
      </c>
      <c r="AV92" s="85" t="s">
        <v>65</v>
      </c>
      <c r="AW92" s="85" t="s">
        <v>66</v>
      </c>
      <c r="AX92" s="85" t="s">
        <v>67</v>
      </c>
      <c r="AY92" s="85" t="s">
        <v>68</v>
      </c>
      <c r="AZ92" s="85" t="s">
        <v>69</v>
      </c>
      <c r="BA92" s="85" t="s">
        <v>70</v>
      </c>
      <c r="BB92" s="85" t="s">
        <v>71</v>
      </c>
      <c r="BC92" s="85" t="s">
        <v>72</v>
      </c>
      <c r="BD92" s="86" t="s">
        <v>73</v>
      </c>
      <c r="BE92" s="36"/>
    </row>
    <row r="93" s="2" customFormat="1" ht="10.8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7"/>
      <c r="AS93" s="87"/>
      <c r="AT93" s="88"/>
      <c r="AU93" s="88"/>
      <c r="AV93" s="88"/>
      <c r="AW93" s="88"/>
      <c r="AX93" s="88"/>
      <c r="AY93" s="88"/>
      <c r="AZ93" s="88"/>
      <c r="BA93" s="88"/>
      <c r="BB93" s="88"/>
      <c r="BC93" s="88"/>
      <c r="BD93" s="89"/>
      <c r="BE93" s="36"/>
    </row>
    <row r="94" s="6" customFormat="1" ht="32.4" customHeight="1">
      <c r="A94" s="6"/>
      <c r="B94" s="90"/>
      <c r="C94" s="91" t="s">
        <v>74</v>
      </c>
      <c r="D94" s="92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92"/>
      <c r="AG94" s="93">
        <f>ROUND(AG95,2)</f>
        <v>0</v>
      </c>
      <c r="AH94" s="93"/>
      <c r="AI94" s="93"/>
      <c r="AJ94" s="93"/>
      <c r="AK94" s="93"/>
      <c r="AL94" s="93"/>
      <c r="AM94" s="93"/>
      <c r="AN94" s="94">
        <f>SUM(AG94,AT94)</f>
        <v>0</v>
      </c>
      <c r="AO94" s="94"/>
      <c r="AP94" s="94"/>
      <c r="AQ94" s="95" t="s">
        <v>1</v>
      </c>
      <c r="AR94" s="90"/>
      <c r="AS94" s="96">
        <f>ROUND(AS95,2)</f>
        <v>0</v>
      </c>
      <c r="AT94" s="97">
        <f>ROUND(SUM(AV94:AW94),2)</f>
        <v>0</v>
      </c>
      <c r="AU94" s="98">
        <f>ROUND(AU95,5)</f>
        <v>0</v>
      </c>
      <c r="AV94" s="97">
        <f>ROUND(AZ94*L29,2)</f>
        <v>0</v>
      </c>
      <c r="AW94" s="97">
        <f>ROUND(BA94*L30,2)</f>
        <v>0</v>
      </c>
      <c r="AX94" s="97">
        <f>ROUND(BB94*L29,2)</f>
        <v>0</v>
      </c>
      <c r="AY94" s="97">
        <f>ROUND(BC94*L30,2)</f>
        <v>0</v>
      </c>
      <c r="AZ94" s="97">
        <f>ROUND(AZ95,2)</f>
        <v>0</v>
      </c>
      <c r="BA94" s="97">
        <f>ROUND(BA95,2)</f>
        <v>0</v>
      </c>
      <c r="BB94" s="97">
        <f>ROUND(BB95,2)</f>
        <v>0</v>
      </c>
      <c r="BC94" s="97">
        <f>ROUND(BC95,2)</f>
        <v>0</v>
      </c>
      <c r="BD94" s="99">
        <f>ROUND(BD95,2)</f>
        <v>0</v>
      </c>
      <c r="BE94" s="6"/>
      <c r="BS94" s="100" t="s">
        <v>75</v>
      </c>
      <c r="BT94" s="100" t="s">
        <v>76</v>
      </c>
      <c r="BU94" s="101" t="s">
        <v>77</v>
      </c>
      <c r="BV94" s="100" t="s">
        <v>78</v>
      </c>
      <c r="BW94" s="100" t="s">
        <v>4</v>
      </c>
      <c r="BX94" s="100" t="s">
        <v>79</v>
      </c>
      <c r="CL94" s="100" t="s">
        <v>1</v>
      </c>
    </row>
    <row r="95" s="7" customFormat="1" ht="16.5" customHeight="1">
      <c r="A95" s="7"/>
      <c r="B95" s="102"/>
      <c r="C95" s="103"/>
      <c r="D95" s="104" t="s">
        <v>80</v>
      </c>
      <c r="E95" s="104"/>
      <c r="F95" s="104"/>
      <c r="G95" s="104"/>
      <c r="H95" s="104"/>
      <c r="I95" s="105"/>
      <c r="J95" s="104" t="s">
        <v>81</v>
      </c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6">
        <f>ROUND(SUM(AG96:AG102),2)</f>
        <v>0</v>
      </c>
      <c r="AH95" s="105"/>
      <c r="AI95" s="105"/>
      <c r="AJ95" s="105"/>
      <c r="AK95" s="105"/>
      <c r="AL95" s="105"/>
      <c r="AM95" s="105"/>
      <c r="AN95" s="107">
        <f>SUM(AG95,AT95)</f>
        <v>0</v>
      </c>
      <c r="AO95" s="105"/>
      <c r="AP95" s="105"/>
      <c r="AQ95" s="108" t="s">
        <v>82</v>
      </c>
      <c r="AR95" s="102"/>
      <c r="AS95" s="109">
        <f>ROUND(SUM(AS96:AS102),2)</f>
        <v>0</v>
      </c>
      <c r="AT95" s="110">
        <f>ROUND(SUM(AV95:AW95),2)</f>
        <v>0</v>
      </c>
      <c r="AU95" s="111">
        <f>ROUND(SUM(AU96:AU102),5)</f>
        <v>0</v>
      </c>
      <c r="AV95" s="110">
        <f>ROUND(AZ95*L29,2)</f>
        <v>0</v>
      </c>
      <c r="AW95" s="110">
        <f>ROUND(BA95*L30,2)</f>
        <v>0</v>
      </c>
      <c r="AX95" s="110">
        <f>ROUND(BB95*L29,2)</f>
        <v>0</v>
      </c>
      <c r="AY95" s="110">
        <f>ROUND(BC95*L30,2)</f>
        <v>0</v>
      </c>
      <c r="AZ95" s="110">
        <f>ROUND(SUM(AZ96:AZ102),2)</f>
        <v>0</v>
      </c>
      <c r="BA95" s="110">
        <f>ROUND(SUM(BA96:BA102),2)</f>
        <v>0</v>
      </c>
      <c r="BB95" s="110">
        <f>ROUND(SUM(BB96:BB102),2)</f>
        <v>0</v>
      </c>
      <c r="BC95" s="110">
        <f>ROUND(SUM(BC96:BC102),2)</f>
        <v>0</v>
      </c>
      <c r="BD95" s="112">
        <f>ROUND(SUM(BD96:BD102),2)</f>
        <v>0</v>
      </c>
      <c r="BE95" s="7"/>
      <c r="BS95" s="113" t="s">
        <v>75</v>
      </c>
      <c r="BT95" s="113" t="s">
        <v>83</v>
      </c>
      <c r="BU95" s="113" t="s">
        <v>77</v>
      </c>
      <c r="BV95" s="113" t="s">
        <v>78</v>
      </c>
      <c r="BW95" s="113" t="s">
        <v>84</v>
      </c>
      <c r="BX95" s="113" t="s">
        <v>4</v>
      </c>
      <c r="CL95" s="113" t="s">
        <v>1</v>
      </c>
      <c r="CM95" s="113" t="s">
        <v>83</v>
      </c>
    </row>
    <row r="96" s="4" customFormat="1" ht="16.5" customHeight="1">
      <c r="A96" s="114" t="s">
        <v>85</v>
      </c>
      <c r="B96" s="62"/>
      <c r="C96" s="14"/>
      <c r="D96" s="14"/>
      <c r="E96" s="115" t="s">
        <v>86</v>
      </c>
      <c r="F96" s="115"/>
      <c r="G96" s="115"/>
      <c r="H96" s="115"/>
      <c r="I96" s="115"/>
      <c r="J96" s="14"/>
      <c r="K96" s="115" t="s">
        <v>87</v>
      </c>
      <c r="L96" s="115"/>
      <c r="M96" s="115"/>
      <c r="N96" s="115"/>
      <c r="O96" s="115"/>
      <c r="P96" s="115"/>
      <c r="Q96" s="115"/>
      <c r="R96" s="115"/>
      <c r="S96" s="115"/>
      <c r="T96" s="115"/>
      <c r="U96" s="115"/>
      <c r="V96" s="115"/>
      <c r="W96" s="115"/>
      <c r="X96" s="115"/>
      <c r="Y96" s="115"/>
      <c r="Z96" s="115"/>
      <c r="AA96" s="115"/>
      <c r="AB96" s="115"/>
      <c r="AC96" s="115"/>
      <c r="AD96" s="115"/>
      <c r="AE96" s="115"/>
      <c r="AF96" s="115"/>
      <c r="AG96" s="116">
        <f>'00-B - VRN'!J32</f>
        <v>0</v>
      </c>
      <c r="AH96" s="14"/>
      <c r="AI96" s="14"/>
      <c r="AJ96" s="14"/>
      <c r="AK96" s="14"/>
      <c r="AL96" s="14"/>
      <c r="AM96" s="14"/>
      <c r="AN96" s="116">
        <f>SUM(AG96,AT96)</f>
        <v>0</v>
      </c>
      <c r="AO96" s="14"/>
      <c r="AP96" s="14"/>
      <c r="AQ96" s="117" t="s">
        <v>88</v>
      </c>
      <c r="AR96" s="62"/>
      <c r="AS96" s="118">
        <v>0</v>
      </c>
      <c r="AT96" s="119">
        <f>ROUND(SUM(AV96:AW96),2)</f>
        <v>0</v>
      </c>
      <c r="AU96" s="120">
        <f>'00-B - VRN'!P121</f>
        <v>0</v>
      </c>
      <c r="AV96" s="119">
        <f>'00-B - VRN'!J35</f>
        <v>0</v>
      </c>
      <c r="AW96" s="119">
        <f>'00-B - VRN'!J36</f>
        <v>0</v>
      </c>
      <c r="AX96" s="119">
        <f>'00-B - VRN'!J37</f>
        <v>0</v>
      </c>
      <c r="AY96" s="119">
        <f>'00-B - VRN'!J38</f>
        <v>0</v>
      </c>
      <c r="AZ96" s="119">
        <f>'00-B - VRN'!F35</f>
        <v>0</v>
      </c>
      <c r="BA96" s="119">
        <f>'00-B - VRN'!F36</f>
        <v>0</v>
      </c>
      <c r="BB96" s="119">
        <f>'00-B - VRN'!F37</f>
        <v>0</v>
      </c>
      <c r="BC96" s="119">
        <f>'00-B - VRN'!F38</f>
        <v>0</v>
      </c>
      <c r="BD96" s="121">
        <f>'00-B - VRN'!F39</f>
        <v>0</v>
      </c>
      <c r="BE96" s="4"/>
      <c r="BT96" s="25" t="s">
        <v>80</v>
      </c>
      <c r="BV96" s="25" t="s">
        <v>78</v>
      </c>
      <c r="BW96" s="25" t="s">
        <v>89</v>
      </c>
      <c r="BX96" s="25" t="s">
        <v>84</v>
      </c>
      <c r="CL96" s="25" t="s">
        <v>1</v>
      </c>
    </row>
    <row r="97" s="4" customFormat="1" ht="16.5" customHeight="1">
      <c r="A97" s="114" t="s">
        <v>85</v>
      </c>
      <c r="B97" s="62"/>
      <c r="C97" s="14"/>
      <c r="D97" s="14"/>
      <c r="E97" s="115" t="s">
        <v>90</v>
      </c>
      <c r="F97" s="115"/>
      <c r="G97" s="115"/>
      <c r="H97" s="115"/>
      <c r="I97" s="115"/>
      <c r="J97" s="14"/>
      <c r="K97" s="115" t="s">
        <v>91</v>
      </c>
      <c r="L97" s="115"/>
      <c r="M97" s="115"/>
      <c r="N97" s="115"/>
      <c r="O97" s="115"/>
      <c r="P97" s="115"/>
      <c r="Q97" s="115"/>
      <c r="R97" s="115"/>
      <c r="S97" s="115"/>
      <c r="T97" s="115"/>
      <c r="U97" s="115"/>
      <c r="V97" s="115"/>
      <c r="W97" s="115"/>
      <c r="X97" s="115"/>
      <c r="Y97" s="115"/>
      <c r="Z97" s="115"/>
      <c r="AA97" s="115"/>
      <c r="AB97" s="115"/>
      <c r="AC97" s="115"/>
      <c r="AD97" s="115"/>
      <c r="AE97" s="115"/>
      <c r="AF97" s="115"/>
      <c r="AG97" s="116">
        <f>'10-4 - 3NP'!J32</f>
        <v>0</v>
      </c>
      <c r="AH97" s="14"/>
      <c r="AI97" s="14"/>
      <c r="AJ97" s="14"/>
      <c r="AK97" s="14"/>
      <c r="AL97" s="14"/>
      <c r="AM97" s="14"/>
      <c r="AN97" s="116">
        <f>SUM(AG97,AT97)</f>
        <v>0</v>
      </c>
      <c r="AO97" s="14"/>
      <c r="AP97" s="14"/>
      <c r="AQ97" s="117" t="s">
        <v>88</v>
      </c>
      <c r="AR97" s="62"/>
      <c r="AS97" s="118">
        <v>0</v>
      </c>
      <c r="AT97" s="119">
        <f>ROUND(SUM(AV97:AW97),2)</f>
        <v>0</v>
      </c>
      <c r="AU97" s="120">
        <f>'10-4 - 3NP'!P135</f>
        <v>0</v>
      </c>
      <c r="AV97" s="119">
        <f>'10-4 - 3NP'!J35</f>
        <v>0</v>
      </c>
      <c r="AW97" s="119">
        <f>'10-4 - 3NP'!J36</f>
        <v>0</v>
      </c>
      <c r="AX97" s="119">
        <f>'10-4 - 3NP'!J37</f>
        <v>0</v>
      </c>
      <c r="AY97" s="119">
        <f>'10-4 - 3NP'!J38</f>
        <v>0</v>
      </c>
      <c r="AZ97" s="119">
        <f>'10-4 - 3NP'!F35</f>
        <v>0</v>
      </c>
      <c r="BA97" s="119">
        <f>'10-4 - 3NP'!F36</f>
        <v>0</v>
      </c>
      <c r="BB97" s="119">
        <f>'10-4 - 3NP'!F37</f>
        <v>0</v>
      </c>
      <c r="BC97" s="119">
        <f>'10-4 - 3NP'!F38</f>
        <v>0</v>
      </c>
      <c r="BD97" s="121">
        <f>'10-4 - 3NP'!F39</f>
        <v>0</v>
      </c>
      <c r="BE97" s="4"/>
      <c r="BT97" s="25" t="s">
        <v>80</v>
      </c>
      <c r="BV97" s="25" t="s">
        <v>78</v>
      </c>
      <c r="BW97" s="25" t="s">
        <v>92</v>
      </c>
      <c r="BX97" s="25" t="s">
        <v>84</v>
      </c>
      <c r="CL97" s="25" t="s">
        <v>1</v>
      </c>
    </row>
    <row r="98" s="4" customFormat="1" ht="16.5" customHeight="1">
      <c r="A98" s="114" t="s">
        <v>85</v>
      </c>
      <c r="B98" s="62"/>
      <c r="C98" s="14"/>
      <c r="D98" s="14"/>
      <c r="E98" s="115" t="s">
        <v>93</v>
      </c>
      <c r="F98" s="115"/>
      <c r="G98" s="115"/>
      <c r="H98" s="115"/>
      <c r="I98" s="115"/>
      <c r="J98" s="14"/>
      <c r="K98" s="115" t="s">
        <v>94</v>
      </c>
      <c r="L98" s="115"/>
      <c r="M98" s="115"/>
      <c r="N98" s="115"/>
      <c r="O98" s="115"/>
      <c r="P98" s="115"/>
      <c r="Q98" s="115"/>
      <c r="R98" s="115"/>
      <c r="S98" s="115"/>
      <c r="T98" s="115"/>
      <c r="U98" s="115"/>
      <c r="V98" s="115"/>
      <c r="W98" s="115"/>
      <c r="X98" s="115"/>
      <c r="Y98" s="115"/>
      <c r="Z98" s="115"/>
      <c r="AA98" s="115"/>
      <c r="AB98" s="115"/>
      <c r="AC98" s="115"/>
      <c r="AD98" s="115"/>
      <c r="AE98" s="115"/>
      <c r="AF98" s="115"/>
      <c r="AG98" s="116">
        <f>'20-B - Elektroinstalace 3NP'!J32</f>
        <v>0</v>
      </c>
      <c r="AH98" s="14"/>
      <c r="AI98" s="14"/>
      <c r="AJ98" s="14"/>
      <c r="AK98" s="14"/>
      <c r="AL98" s="14"/>
      <c r="AM98" s="14"/>
      <c r="AN98" s="116">
        <f>SUM(AG98,AT98)</f>
        <v>0</v>
      </c>
      <c r="AO98" s="14"/>
      <c r="AP98" s="14"/>
      <c r="AQ98" s="117" t="s">
        <v>88</v>
      </c>
      <c r="AR98" s="62"/>
      <c r="AS98" s="118">
        <v>0</v>
      </c>
      <c r="AT98" s="119">
        <f>ROUND(SUM(AV98:AW98),2)</f>
        <v>0</v>
      </c>
      <c r="AU98" s="120">
        <f>'20-B - Elektroinstalace 3NP'!P123</f>
        <v>0</v>
      </c>
      <c r="AV98" s="119">
        <f>'20-B - Elektroinstalace 3NP'!J35</f>
        <v>0</v>
      </c>
      <c r="AW98" s="119">
        <f>'20-B - Elektroinstalace 3NP'!J36</f>
        <v>0</v>
      </c>
      <c r="AX98" s="119">
        <f>'20-B - Elektroinstalace 3NP'!J37</f>
        <v>0</v>
      </c>
      <c r="AY98" s="119">
        <f>'20-B - Elektroinstalace 3NP'!J38</f>
        <v>0</v>
      </c>
      <c r="AZ98" s="119">
        <f>'20-B - Elektroinstalace 3NP'!F35</f>
        <v>0</v>
      </c>
      <c r="BA98" s="119">
        <f>'20-B - Elektroinstalace 3NP'!F36</f>
        <v>0</v>
      </c>
      <c r="BB98" s="119">
        <f>'20-B - Elektroinstalace 3NP'!F37</f>
        <v>0</v>
      </c>
      <c r="BC98" s="119">
        <f>'20-B - Elektroinstalace 3NP'!F38</f>
        <v>0</v>
      </c>
      <c r="BD98" s="121">
        <f>'20-B - Elektroinstalace 3NP'!F39</f>
        <v>0</v>
      </c>
      <c r="BE98" s="4"/>
      <c r="BT98" s="25" t="s">
        <v>80</v>
      </c>
      <c r="BV98" s="25" t="s">
        <v>78</v>
      </c>
      <c r="BW98" s="25" t="s">
        <v>95</v>
      </c>
      <c r="BX98" s="25" t="s">
        <v>84</v>
      </c>
      <c r="CL98" s="25" t="s">
        <v>1</v>
      </c>
    </row>
    <row r="99" s="4" customFormat="1" ht="16.5" customHeight="1">
      <c r="A99" s="114" t="s">
        <v>85</v>
      </c>
      <c r="B99" s="62"/>
      <c r="C99" s="14"/>
      <c r="D99" s="14"/>
      <c r="E99" s="115" t="s">
        <v>96</v>
      </c>
      <c r="F99" s="115"/>
      <c r="G99" s="115"/>
      <c r="H99" s="115"/>
      <c r="I99" s="115"/>
      <c r="J99" s="14"/>
      <c r="K99" s="115" t="s">
        <v>97</v>
      </c>
      <c r="L99" s="115"/>
      <c r="M99" s="115"/>
      <c r="N99" s="115"/>
      <c r="O99" s="115"/>
      <c r="P99" s="115"/>
      <c r="Q99" s="115"/>
      <c r="R99" s="115"/>
      <c r="S99" s="115"/>
      <c r="T99" s="115"/>
      <c r="U99" s="115"/>
      <c r="V99" s="115"/>
      <c r="W99" s="115"/>
      <c r="X99" s="115"/>
      <c r="Y99" s="115"/>
      <c r="Z99" s="115"/>
      <c r="AA99" s="115"/>
      <c r="AB99" s="115"/>
      <c r="AC99" s="115"/>
      <c r="AD99" s="115"/>
      <c r="AE99" s="115"/>
      <c r="AF99" s="115"/>
      <c r="AG99" s="116">
        <f>'30-B - Slaboproud - 3NP'!J32</f>
        <v>0</v>
      </c>
      <c r="AH99" s="14"/>
      <c r="AI99" s="14"/>
      <c r="AJ99" s="14"/>
      <c r="AK99" s="14"/>
      <c r="AL99" s="14"/>
      <c r="AM99" s="14"/>
      <c r="AN99" s="116">
        <f>SUM(AG99,AT99)</f>
        <v>0</v>
      </c>
      <c r="AO99" s="14"/>
      <c r="AP99" s="14"/>
      <c r="AQ99" s="117" t="s">
        <v>88</v>
      </c>
      <c r="AR99" s="62"/>
      <c r="AS99" s="118">
        <v>0</v>
      </c>
      <c r="AT99" s="119">
        <f>ROUND(SUM(AV99:AW99),2)</f>
        <v>0</v>
      </c>
      <c r="AU99" s="120">
        <f>'30-B - Slaboproud - 3NP'!P122</f>
        <v>0</v>
      </c>
      <c r="AV99" s="119">
        <f>'30-B - Slaboproud - 3NP'!J35</f>
        <v>0</v>
      </c>
      <c r="AW99" s="119">
        <f>'30-B - Slaboproud - 3NP'!J36</f>
        <v>0</v>
      </c>
      <c r="AX99" s="119">
        <f>'30-B - Slaboproud - 3NP'!J37</f>
        <v>0</v>
      </c>
      <c r="AY99" s="119">
        <f>'30-B - Slaboproud - 3NP'!J38</f>
        <v>0</v>
      </c>
      <c r="AZ99" s="119">
        <f>'30-B - Slaboproud - 3NP'!F35</f>
        <v>0</v>
      </c>
      <c r="BA99" s="119">
        <f>'30-B - Slaboproud - 3NP'!F36</f>
        <v>0</v>
      </c>
      <c r="BB99" s="119">
        <f>'30-B - Slaboproud - 3NP'!F37</f>
        <v>0</v>
      </c>
      <c r="BC99" s="119">
        <f>'30-B - Slaboproud - 3NP'!F38</f>
        <v>0</v>
      </c>
      <c r="BD99" s="121">
        <f>'30-B - Slaboproud - 3NP'!F39</f>
        <v>0</v>
      </c>
      <c r="BE99" s="4"/>
      <c r="BT99" s="25" t="s">
        <v>80</v>
      </c>
      <c r="BV99" s="25" t="s">
        <v>78</v>
      </c>
      <c r="BW99" s="25" t="s">
        <v>98</v>
      </c>
      <c r="BX99" s="25" t="s">
        <v>84</v>
      </c>
      <c r="CL99" s="25" t="s">
        <v>1</v>
      </c>
    </row>
    <row r="100" s="4" customFormat="1" ht="16.5" customHeight="1">
      <c r="A100" s="114" t="s">
        <v>85</v>
      </c>
      <c r="B100" s="62"/>
      <c r="C100" s="14"/>
      <c r="D100" s="14"/>
      <c r="E100" s="115" t="s">
        <v>99</v>
      </c>
      <c r="F100" s="115"/>
      <c r="G100" s="115"/>
      <c r="H100" s="115"/>
      <c r="I100" s="115"/>
      <c r="J100" s="14"/>
      <c r="K100" s="115" t="s">
        <v>100</v>
      </c>
      <c r="L100" s="115"/>
      <c r="M100" s="115"/>
      <c r="N100" s="115"/>
      <c r="O100" s="115"/>
      <c r="P100" s="115"/>
      <c r="Q100" s="115"/>
      <c r="R100" s="115"/>
      <c r="S100" s="115"/>
      <c r="T100" s="115"/>
      <c r="U100" s="115"/>
      <c r="V100" s="115"/>
      <c r="W100" s="115"/>
      <c r="X100" s="115"/>
      <c r="Y100" s="115"/>
      <c r="Z100" s="115"/>
      <c r="AA100" s="115"/>
      <c r="AB100" s="115"/>
      <c r="AC100" s="115"/>
      <c r="AD100" s="115"/>
      <c r="AE100" s="115"/>
      <c r="AF100" s="115"/>
      <c r="AG100" s="116">
        <f>'50-B - Vytápění - 3NP'!J32</f>
        <v>0</v>
      </c>
      <c r="AH100" s="14"/>
      <c r="AI100" s="14"/>
      <c r="AJ100" s="14"/>
      <c r="AK100" s="14"/>
      <c r="AL100" s="14"/>
      <c r="AM100" s="14"/>
      <c r="AN100" s="116">
        <f>SUM(AG100,AT100)</f>
        <v>0</v>
      </c>
      <c r="AO100" s="14"/>
      <c r="AP100" s="14"/>
      <c r="AQ100" s="117" t="s">
        <v>88</v>
      </c>
      <c r="AR100" s="62"/>
      <c r="AS100" s="118">
        <v>0</v>
      </c>
      <c r="AT100" s="119">
        <f>ROUND(SUM(AV100:AW100),2)</f>
        <v>0</v>
      </c>
      <c r="AU100" s="120">
        <f>'50-B - Vytápění - 3NP'!P130</f>
        <v>0</v>
      </c>
      <c r="AV100" s="119">
        <f>'50-B - Vytápění - 3NP'!J35</f>
        <v>0</v>
      </c>
      <c r="AW100" s="119">
        <f>'50-B - Vytápění - 3NP'!J36</f>
        <v>0</v>
      </c>
      <c r="AX100" s="119">
        <f>'50-B - Vytápění - 3NP'!J37</f>
        <v>0</v>
      </c>
      <c r="AY100" s="119">
        <f>'50-B - Vytápění - 3NP'!J38</f>
        <v>0</v>
      </c>
      <c r="AZ100" s="119">
        <f>'50-B - Vytápění - 3NP'!F35</f>
        <v>0</v>
      </c>
      <c r="BA100" s="119">
        <f>'50-B - Vytápění - 3NP'!F36</f>
        <v>0</v>
      </c>
      <c r="BB100" s="119">
        <f>'50-B - Vytápění - 3NP'!F37</f>
        <v>0</v>
      </c>
      <c r="BC100" s="119">
        <f>'50-B - Vytápění - 3NP'!F38</f>
        <v>0</v>
      </c>
      <c r="BD100" s="121">
        <f>'50-B - Vytápění - 3NP'!F39</f>
        <v>0</v>
      </c>
      <c r="BE100" s="4"/>
      <c r="BT100" s="25" t="s">
        <v>80</v>
      </c>
      <c r="BV100" s="25" t="s">
        <v>78</v>
      </c>
      <c r="BW100" s="25" t="s">
        <v>101</v>
      </c>
      <c r="BX100" s="25" t="s">
        <v>84</v>
      </c>
      <c r="CL100" s="25" t="s">
        <v>1</v>
      </c>
    </row>
    <row r="101" s="4" customFormat="1" ht="16.5" customHeight="1">
      <c r="A101" s="114" t="s">
        <v>85</v>
      </c>
      <c r="B101" s="62"/>
      <c r="C101" s="14"/>
      <c r="D101" s="14"/>
      <c r="E101" s="115" t="s">
        <v>102</v>
      </c>
      <c r="F101" s="115"/>
      <c r="G101" s="115"/>
      <c r="H101" s="115"/>
      <c r="I101" s="115"/>
      <c r="J101" s="14"/>
      <c r="K101" s="115" t="s">
        <v>103</v>
      </c>
      <c r="L101" s="115"/>
      <c r="M101" s="115"/>
      <c r="N101" s="115"/>
      <c r="O101" s="115"/>
      <c r="P101" s="115"/>
      <c r="Q101" s="115"/>
      <c r="R101" s="115"/>
      <c r="S101" s="115"/>
      <c r="T101" s="115"/>
      <c r="U101" s="115"/>
      <c r="V101" s="115"/>
      <c r="W101" s="115"/>
      <c r="X101" s="115"/>
      <c r="Y101" s="115"/>
      <c r="Z101" s="115"/>
      <c r="AA101" s="115"/>
      <c r="AB101" s="115"/>
      <c r="AC101" s="115"/>
      <c r="AD101" s="115"/>
      <c r="AE101" s="115"/>
      <c r="AF101" s="115"/>
      <c r="AG101" s="116">
        <f>'60-B - Zdravotechnika - 3NP'!J32</f>
        <v>0</v>
      </c>
      <c r="AH101" s="14"/>
      <c r="AI101" s="14"/>
      <c r="AJ101" s="14"/>
      <c r="AK101" s="14"/>
      <c r="AL101" s="14"/>
      <c r="AM101" s="14"/>
      <c r="AN101" s="116">
        <f>SUM(AG101,AT101)</f>
        <v>0</v>
      </c>
      <c r="AO101" s="14"/>
      <c r="AP101" s="14"/>
      <c r="AQ101" s="117" t="s">
        <v>88</v>
      </c>
      <c r="AR101" s="62"/>
      <c r="AS101" s="118">
        <v>0</v>
      </c>
      <c r="AT101" s="119">
        <f>ROUND(SUM(AV101:AW101),2)</f>
        <v>0</v>
      </c>
      <c r="AU101" s="120">
        <f>'60-B - Zdravotechnika - 3NP'!P131</f>
        <v>0</v>
      </c>
      <c r="AV101" s="119">
        <f>'60-B - Zdravotechnika - 3NP'!J35</f>
        <v>0</v>
      </c>
      <c r="AW101" s="119">
        <f>'60-B - Zdravotechnika - 3NP'!J36</f>
        <v>0</v>
      </c>
      <c r="AX101" s="119">
        <f>'60-B - Zdravotechnika - 3NP'!J37</f>
        <v>0</v>
      </c>
      <c r="AY101" s="119">
        <f>'60-B - Zdravotechnika - 3NP'!J38</f>
        <v>0</v>
      </c>
      <c r="AZ101" s="119">
        <f>'60-B - Zdravotechnika - 3NP'!F35</f>
        <v>0</v>
      </c>
      <c r="BA101" s="119">
        <f>'60-B - Zdravotechnika - 3NP'!F36</f>
        <v>0</v>
      </c>
      <c r="BB101" s="119">
        <f>'60-B - Zdravotechnika - 3NP'!F37</f>
        <v>0</v>
      </c>
      <c r="BC101" s="119">
        <f>'60-B - Zdravotechnika - 3NP'!F38</f>
        <v>0</v>
      </c>
      <c r="BD101" s="121">
        <f>'60-B - Zdravotechnika - 3NP'!F39</f>
        <v>0</v>
      </c>
      <c r="BE101" s="4"/>
      <c r="BT101" s="25" t="s">
        <v>80</v>
      </c>
      <c r="BV101" s="25" t="s">
        <v>78</v>
      </c>
      <c r="BW101" s="25" t="s">
        <v>104</v>
      </c>
      <c r="BX101" s="25" t="s">
        <v>84</v>
      </c>
      <c r="CL101" s="25" t="s">
        <v>1</v>
      </c>
    </row>
    <row r="102" s="4" customFormat="1" ht="16.5" customHeight="1">
      <c r="A102" s="114" t="s">
        <v>85</v>
      </c>
      <c r="B102" s="62"/>
      <c r="C102" s="14"/>
      <c r="D102" s="14"/>
      <c r="E102" s="115" t="s">
        <v>105</v>
      </c>
      <c r="F102" s="115"/>
      <c r="G102" s="115"/>
      <c r="H102" s="115"/>
      <c r="I102" s="115"/>
      <c r="J102" s="14"/>
      <c r="K102" s="115" t="s">
        <v>106</v>
      </c>
      <c r="L102" s="115"/>
      <c r="M102" s="115"/>
      <c r="N102" s="115"/>
      <c r="O102" s="115"/>
      <c r="P102" s="115"/>
      <c r="Q102" s="115"/>
      <c r="R102" s="115"/>
      <c r="S102" s="115"/>
      <c r="T102" s="115"/>
      <c r="U102" s="115"/>
      <c r="V102" s="115"/>
      <c r="W102" s="115"/>
      <c r="X102" s="115"/>
      <c r="Y102" s="115"/>
      <c r="Z102" s="115"/>
      <c r="AA102" s="115"/>
      <c r="AB102" s="115"/>
      <c r="AC102" s="115"/>
      <c r="AD102" s="115"/>
      <c r="AE102" s="115"/>
      <c r="AF102" s="115"/>
      <c r="AG102" s="116">
        <f>'70-B - VZT - 3NP'!J32</f>
        <v>0</v>
      </c>
      <c r="AH102" s="14"/>
      <c r="AI102" s="14"/>
      <c r="AJ102" s="14"/>
      <c r="AK102" s="14"/>
      <c r="AL102" s="14"/>
      <c r="AM102" s="14"/>
      <c r="AN102" s="116">
        <f>SUM(AG102,AT102)</f>
        <v>0</v>
      </c>
      <c r="AO102" s="14"/>
      <c r="AP102" s="14"/>
      <c r="AQ102" s="117" t="s">
        <v>88</v>
      </c>
      <c r="AR102" s="62"/>
      <c r="AS102" s="122">
        <v>0</v>
      </c>
      <c r="AT102" s="123">
        <f>ROUND(SUM(AV102:AW102),2)</f>
        <v>0</v>
      </c>
      <c r="AU102" s="124">
        <f>'70-B - VZT - 3NP'!P123</f>
        <v>0</v>
      </c>
      <c r="AV102" s="123">
        <f>'70-B - VZT - 3NP'!J35</f>
        <v>0</v>
      </c>
      <c r="AW102" s="123">
        <f>'70-B - VZT - 3NP'!J36</f>
        <v>0</v>
      </c>
      <c r="AX102" s="123">
        <f>'70-B - VZT - 3NP'!J37</f>
        <v>0</v>
      </c>
      <c r="AY102" s="123">
        <f>'70-B - VZT - 3NP'!J38</f>
        <v>0</v>
      </c>
      <c r="AZ102" s="123">
        <f>'70-B - VZT - 3NP'!F35</f>
        <v>0</v>
      </c>
      <c r="BA102" s="123">
        <f>'70-B - VZT - 3NP'!F36</f>
        <v>0</v>
      </c>
      <c r="BB102" s="123">
        <f>'70-B - VZT - 3NP'!F37</f>
        <v>0</v>
      </c>
      <c r="BC102" s="123">
        <f>'70-B - VZT - 3NP'!F38</f>
        <v>0</v>
      </c>
      <c r="BD102" s="125">
        <f>'70-B - VZT - 3NP'!F39</f>
        <v>0</v>
      </c>
      <c r="BE102" s="4"/>
      <c r="BT102" s="25" t="s">
        <v>80</v>
      </c>
      <c r="BV102" s="25" t="s">
        <v>78</v>
      </c>
      <c r="BW102" s="25" t="s">
        <v>107</v>
      </c>
      <c r="BX102" s="25" t="s">
        <v>84</v>
      </c>
      <c r="CL102" s="25" t="s">
        <v>1</v>
      </c>
    </row>
    <row r="103" s="2" customFormat="1" ht="30" customHeight="1">
      <c r="A103" s="36"/>
      <c r="B103" s="37"/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F103" s="36"/>
      <c r="AG103" s="36"/>
      <c r="AH103" s="36"/>
      <c r="AI103" s="36"/>
      <c r="AJ103" s="36"/>
      <c r="AK103" s="36"/>
      <c r="AL103" s="36"/>
      <c r="AM103" s="36"/>
      <c r="AN103" s="36"/>
      <c r="AO103" s="36"/>
      <c r="AP103" s="36"/>
      <c r="AQ103" s="36"/>
      <c r="AR103" s="37"/>
      <c r="AS103" s="36"/>
      <c r="AT103" s="36"/>
      <c r="AU103" s="36"/>
      <c r="AV103" s="36"/>
      <c r="AW103" s="36"/>
      <c r="AX103" s="36"/>
      <c r="AY103" s="36"/>
      <c r="AZ103" s="36"/>
      <c r="BA103" s="36"/>
      <c r="BB103" s="36"/>
      <c r="BC103" s="36"/>
      <c r="BD103" s="36"/>
      <c r="BE103" s="36"/>
    </row>
    <row r="104" s="2" customFormat="1" ht="6.96" customHeight="1">
      <c r="A104" s="36"/>
      <c r="B104" s="58"/>
      <c r="C104" s="59"/>
      <c r="D104" s="59"/>
      <c r="E104" s="59"/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  <c r="W104" s="59"/>
      <c r="X104" s="59"/>
      <c r="Y104" s="59"/>
      <c r="Z104" s="59"/>
      <c r="AA104" s="59"/>
      <c r="AB104" s="59"/>
      <c r="AC104" s="59"/>
      <c r="AD104" s="59"/>
      <c r="AE104" s="59"/>
      <c r="AF104" s="59"/>
      <c r="AG104" s="59"/>
      <c r="AH104" s="59"/>
      <c r="AI104" s="59"/>
      <c r="AJ104" s="59"/>
      <c r="AK104" s="59"/>
      <c r="AL104" s="59"/>
      <c r="AM104" s="59"/>
      <c r="AN104" s="59"/>
      <c r="AO104" s="59"/>
      <c r="AP104" s="59"/>
      <c r="AQ104" s="59"/>
      <c r="AR104" s="37"/>
      <c r="AS104" s="36"/>
      <c r="AT104" s="36"/>
      <c r="AU104" s="36"/>
      <c r="AV104" s="36"/>
      <c r="AW104" s="36"/>
      <c r="AX104" s="36"/>
      <c r="AY104" s="36"/>
      <c r="AZ104" s="36"/>
      <c r="BA104" s="36"/>
      <c r="BB104" s="36"/>
      <c r="BC104" s="36"/>
      <c r="BD104" s="36"/>
      <c r="BE104" s="36"/>
    </row>
  </sheetData>
  <mergeCells count="70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AN100:AP100"/>
    <mergeCell ref="AG100:AM100"/>
    <mergeCell ref="E100:I100"/>
    <mergeCell ref="K100:AF100"/>
    <mergeCell ref="AN101:AP101"/>
    <mergeCell ref="AG101:AM101"/>
    <mergeCell ref="E101:I101"/>
    <mergeCell ref="K101:AF101"/>
    <mergeCell ref="AN102:AP102"/>
    <mergeCell ref="AG102:AM102"/>
    <mergeCell ref="E102:I102"/>
    <mergeCell ref="K102:AF102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00-B - VRN'!C2" display="/"/>
    <hyperlink ref="A97" location="'10-4 - 3NP'!C2" display="/"/>
    <hyperlink ref="A98" location="'20-B - Elektroinstalace 3NP'!C2" display="/"/>
    <hyperlink ref="A99" location="'30-B - Slaboproud - 3NP'!C2" display="/"/>
    <hyperlink ref="A100" location="'50-B - Vytápění - 3NP'!C2" display="/"/>
    <hyperlink ref="A101" location="'60-B - Zdravotechnika - 3NP'!C2" display="/"/>
    <hyperlink ref="A102" location="'70-B - VZT - 3NP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80</v>
      </c>
    </row>
    <row r="4" s="1" customFormat="1" ht="24.96" customHeight="1">
      <c r="B4" s="20"/>
      <c r="D4" s="21" t="s">
        <v>108</v>
      </c>
      <c r="L4" s="20"/>
      <c r="M4" s="126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27" t="str">
        <f>'Rekapitulace stavby'!K6</f>
        <v>Stavební úpravy knihovny a IC Města Hranice</v>
      </c>
      <c r="F7" s="30"/>
      <c r="G7" s="30"/>
      <c r="H7" s="30"/>
      <c r="L7" s="20"/>
    </row>
    <row r="8" s="1" customFormat="1" ht="12" customHeight="1">
      <c r="B8" s="20"/>
      <c r="D8" s="30" t="s">
        <v>109</v>
      </c>
      <c r="L8" s="20"/>
    </row>
    <row r="9" s="2" customFormat="1" ht="16.5" customHeight="1">
      <c r="A9" s="36"/>
      <c r="B9" s="37"/>
      <c r="C9" s="36"/>
      <c r="D9" s="36"/>
      <c r="E9" s="127" t="s">
        <v>110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37"/>
      <c r="C10" s="36"/>
      <c r="D10" s="30" t="s">
        <v>111</v>
      </c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37"/>
      <c r="C11" s="36"/>
      <c r="D11" s="36"/>
      <c r="E11" s="65" t="s">
        <v>112</v>
      </c>
      <c r="F11" s="36"/>
      <c r="G11" s="36"/>
      <c r="H11" s="36"/>
      <c r="I11" s="36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37"/>
      <c r="C12" s="36"/>
      <c r="D12" s="36"/>
      <c r="E12" s="36"/>
      <c r="F12" s="36"/>
      <c r="G12" s="36"/>
      <c r="H12" s="36"/>
      <c r="I12" s="36"/>
      <c r="J12" s="36"/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37"/>
      <c r="C13" s="36"/>
      <c r="D13" s="30" t="s">
        <v>18</v>
      </c>
      <c r="E13" s="36"/>
      <c r="F13" s="25" t="s">
        <v>1</v>
      </c>
      <c r="G13" s="36"/>
      <c r="H13" s="36"/>
      <c r="I13" s="30" t="s">
        <v>19</v>
      </c>
      <c r="J13" s="25" t="s">
        <v>1</v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20</v>
      </c>
      <c r="E14" s="36"/>
      <c r="F14" s="25" t="s">
        <v>21</v>
      </c>
      <c r="G14" s="36"/>
      <c r="H14" s="36"/>
      <c r="I14" s="30" t="s">
        <v>22</v>
      </c>
      <c r="J14" s="67" t="str">
        <f>'Rekapitulace stavby'!AN8</f>
        <v>2. 3. 2024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37"/>
      <c r="C15" s="36"/>
      <c r="D15" s="36"/>
      <c r="E15" s="36"/>
      <c r="F15" s="36"/>
      <c r="G15" s="36"/>
      <c r="H15" s="36"/>
      <c r="I15" s="36"/>
      <c r="J15" s="36"/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37"/>
      <c r="C16" s="36"/>
      <c r="D16" s="30" t="s">
        <v>24</v>
      </c>
      <c r="E16" s="36"/>
      <c r="F16" s="36"/>
      <c r="G16" s="36"/>
      <c r="H16" s="36"/>
      <c r="I16" s="30" t="s">
        <v>25</v>
      </c>
      <c r="J16" s="25" t="s">
        <v>1</v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37"/>
      <c r="C17" s="36"/>
      <c r="D17" s="36"/>
      <c r="E17" s="25" t="s">
        <v>26</v>
      </c>
      <c r="F17" s="36"/>
      <c r="G17" s="36"/>
      <c r="H17" s="36"/>
      <c r="I17" s="30" t="s">
        <v>27</v>
      </c>
      <c r="J17" s="25" t="s">
        <v>1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37"/>
      <c r="C18" s="36"/>
      <c r="D18" s="36"/>
      <c r="E18" s="36"/>
      <c r="F18" s="36"/>
      <c r="G18" s="36"/>
      <c r="H18" s="36"/>
      <c r="I18" s="36"/>
      <c r="J18" s="36"/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37"/>
      <c r="C19" s="36"/>
      <c r="D19" s="30" t="s">
        <v>28</v>
      </c>
      <c r="E19" s="36"/>
      <c r="F19" s="36"/>
      <c r="G19" s="36"/>
      <c r="H19" s="36"/>
      <c r="I19" s="30" t="s">
        <v>25</v>
      </c>
      <c r="J19" s="31" t="str">
        <f>'Rekapitulace stavby'!AN13</f>
        <v>Vyplň údaj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37"/>
      <c r="C20" s="36"/>
      <c r="D20" s="36"/>
      <c r="E20" s="31" t="str">
        <f>'Rekapitulace stavby'!E14</f>
        <v>Vyplň údaj</v>
      </c>
      <c r="F20" s="25"/>
      <c r="G20" s="25"/>
      <c r="H20" s="25"/>
      <c r="I20" s="30" t="s">
        <v>27</v>
      </c>
      <c r="J20" s="31" t="str">
        <f>'Rekapitulace stavby'!AN14</f>
        <v>Vyplň údaj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37"/>
      <c r="C21" s="36"/>
      <c r="D21" s="36"/>
      <c r="E21" s="36"/>
      <c r="F21" s="36"/>
      <c r="G21" s="36"/>
      <c r="H21" s="36"/>
      <c r="I21" s="36"/>
      <c r="J21" s="36"/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37"/>
      <c r="C22" s="36"/>
      <c r="D22" s="30" t="s">
        <v>30</v>
      </c>
      <c r="E22" s="36"/>
      <c r="F22" s="36"/>
      <c r="G22" s="36"/>
      <c r="H22" s="36"/>
      <c r="I22" s="30" t="s">
        <v>25</v>
      </c>
      <c r="J22" s="25" t="s">
        <v>1</v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37"/>
      <c r="C23" s="36"/>
      <c r="D23" s="36"/>
      <c r="E23" s="25" t="s">
        <v>31</v>
      </c>
      <c r="F23" s="36"/>
      <c r="G23" s="36"/>
      <c r="H23" s="36"/>
      <c r="I23" s="30" t="s">
        <v>27</v>
      </c>
      <c r="J23" s="25" t="s">
        <v>1</v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37"/>
      <c r="C24" s="36"/>
      <c r="D24" s="36"/>
      <c r="E24" s="36"/>
      <c r="F24" s="36"/>
      <c r="G24" s="36"/>
      <c r="H24" s="36"/>
      <c r="I24" s="36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37"/>
      <c r="C25" s="36"/>
      <c r="D25" s="30" t="s">
        <v>33</v>
      </c>
      <c r="E25" s="36"/>
      <c r="F25" s="36"/>
      <c r="G25" s="36"/>
      <c r="H25" s="36"/>
      <c r="I25" s="30" t="s">
        <v>25</v>
      </c>
      <c r="J25" s="25" t="s">
        <v>1</v>
      </c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37"/>
      <c r="C26" s="36"/>
      <c r="D26" s="36"/>
      <c r="E26" s="25" t="s">
        <v>34</v>
      </c>
      <c r="F26" s="36"/>
      <c r="G26" s="36"/>
      <c r="H26" s="36"/>
      <c r="I26" s="30" t="s">
        <v>27</v>
      </c>
      <c r="J26" s="25" t="s">
        <v>1</v>
      </c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37"/>
      <c r="C28" s="36"/>
      <c r="D28" s="30" t="s">
        <v>35</v>
      </c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28"/>
      <c r="B29" s="129"/>
      <c r="C29" s="128"/>
      <c r="D29" s="128"/>
      <c r="E29" s="34" t="s">
        <v>1</v>
      </c>
      <c r="F29" s="34"/>
      <c r="G29" s="34"/>
      <c r="H29" s="34"/>
      <c r="I29" s="128"/>
      <c r="J29" s="128"/>
      <c r="K29" s="128"/>
      <c r="L29" s="130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</row>
    <row r="30" s="2" customFormat="1" ht="6.96" customHeight="1">
      <c r="A30" s="36"/>
      <c r="B30" s="37"/>
      <c r="C30" s="36"/>
      <c r="D30" s="36"/>
      <c r="E30" s="36"/>
      <c r="F30" s="36"/>
      <c r="G30" s="36"/>
      <c r="H30" s="36"/>
      <c r="I30" s="36"/>
      <c r="J30" s="36"/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37"/>
      <c r="C32" s="36"/>
      <c r="D32" s="131" t="s">
        <v>36</v>
      </c>
      <c r="E32" s="36"/>
      <c r="F32" s="36"/>
      <c r="G32" s="36"/>
      <c r="H32" s="36"/>
      <c r="I32" s="36"/>
      <c r="J32" s="94">
        <f>ROUND(J121,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37"/>
      <c r="C33" s="36"/>
      <c r="D33" s="88"/>
      <c r="E33" s="88"/>
      <c r="F33" s="88"/>
      <c r="G33" s="88"/>
      <c r="H33" s="88"/>
      <c r="I33" s="88"/>
      <c r="J33" s="88"/>
      <c r="K33" s="88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6"/>
      <c r="F34" s="41" t="s">
        <v>38</v>
      </c>
      <c r="G34" s="36"/>
      <c r="H34" s="36"/>
      <c r="I34" s="41" t="s">
        <v>37</v>
      </c>
      <c r="J34" s="41" t="s">
        <v>39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37"/>
      <c r="C35" s="36"/>
      <c r="D35" s="132" t="s">
        <v>40</v>
      </c>
      <c r="E35" s="30" t="s">
        <v>41</v>
      </c>
      <c r="F35" s="133">
        <f>ROUND((SUM(BE121:BE140)),  2)</f>
        <v>0</v>
      </c>
      <c r="G35" s="36"/>
      <c r="H35" s="36"/>
      <c r="I35" s="134">
        <v>0.20999999999999999</v>
      </c>
      <c r="J35" s="133">
        <f>ROUND(((SUM(BE121:BE140))*I35),  2)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37"/>
      <c r="C36" s="36"/>
      <c r="D36" s="36"/>
      <c r="E36" s="30" t="s">
        <v>42</v>
      </c>
      <c r="F36" s="133">
        <f>ROUND((SUM(BF121:BF140)),  2)</f>
        <v>0</v>
      </c>
      <c r="G36" s="36"/>
      <c r="H36" s="36"/>
      <c r="I36" s="134">
        <v>0.12</v>
      </c>
      <c r="J36" s="133">
        <f>ROUND(((SUM(BF121:BF140))*I36),  2)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43</v>
      </c>
      <c r="F37" s="133">
        <f>ROUND((SUM(BG121:BG140)),  2)</f>
        <v>0</v>
      </c>
      <c r="G37" s="36"/>
      <c r="H37" s="36"/>
      <c r="I37" s="134">
        <v>0.20999999999999999</v>
      </c>
      <c r="J37" s="133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37"/>
      <c r="C38" s="36"/>
      <c r="D38" s="36"/>
      <c r="E38" s="30" t="s">
        <v>44</v>
      </c>
      <c r="F38" s="133">
        <f>ROUND((SUM(BH121:BH140)),  2)</f>
        <v>0</v>
      </c>
      <c r="G38" s="36"/>
      <c r="H38" s="36"/>
      <c r="I38" s="134">
        <v>0.12</v>
      </c>
      <c r="J38" s="133">
        <f>0</f>
        <v>0</v>
      </c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37"/>
      <c r="C39" s="36"/>
      <c r="D39" s="36"/>
      <c r="E39" s="30" t="s">
        <v>45</v>
      </c>
      <c r="F39" s="133">
        <f>ROUND((SUM(BI121:BI140)),  2)</f>
        <v>0</v>
      </c>
      <c r="G39" s="36"/>
      <c r="H39" s="36"/>
      <c r="I39" s="134">
        <v>0</v>
      </c>
      <c r="J39" s="133">
        <f>0</f>
        <v>0</v>
      </c>
      <c r="K39" s="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37"/>
      <c r="C41" s="135"/>
      <c r="D41" s="136" t="s">
        <v>46</v>
      </c>
      <c r="E41" s="79"/>
      <c r="F41" s="79"/>
      <c r="G41" s="137" t="s">
        <v>47</v>
      </c>
      <c r="H41" s="138" t="s">
        <v>48</v>
      </c>
      <c r="I41" s="79"/>
      <c r="J41" s="139">
        <f>SUM(J32:J39)</f>
        <v>0</v>
      </c>
      <c r="K41" s="140"/>
      <c r="L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37"/>
      <c r="C42" s="36"/>
      <c r="D42" s="36"/>
      <c r="E42" s="36"/>
      <c r="F42" s="36"/>
      <c r="G42" s="36"/>
      <c r="H42" s="36"/>
      <c r="I42" s="36"/>
      <c r="J42" s="36"/>
      <c r="K42" s="36"/>
      <c r="L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49</v>
      </c>
      <c r="E50" s="55"/>
      <c r="F50" s="55"/>
      <c r="G50" s="54" t="s">
        <v>50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51</v>
      </c>
      <c r="E61" s="39"/>
      <c r="F61" s="141" t="s">
        <v>52</v>
      </c>
      <c r="G61" s="56" t="s">
        <v>51</v>
      </c>
      <c r="H61" s="39"/>
      <c r="I61" s="39"/>
      <c r="J61" s="142" t="s">
        <v>52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53</v>
      </c>
      <c r="E65" s="57"/>
      <c r="F65" s="57"/>
      <c r="G65" s="54" t="s">
        <v>54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51</v>
      </c>
      <c r="E76" s="39"/>
      <c r="F76" s="141" t="s">
        <v>52</v>
      </c>
      <c r="G76" s="56" t="s">
        <v>51</v>
      </c>
      <c r="H76" s="39"/>
      <c r="I76" s="39"/>
      <c r="J76" s="142" t="s">
        <v>52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113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27" t="str">
        <f>E7</f>
        <v>Stavební úpravy knihovny a IC Města Hranice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20"/>
      <c r="C86" s="30" t="s">
        <v>109</v>
      </c>
      <c r="L86" s="20"/>
    </row>
    <row r="87" s="2" customFormat="1" ht="16.5" customHeight="1">
      <c r="A87" s="36"/>
      <c r="B87" s="37"/>
      <c r="C87" s="36"/>
      <c r="D87" s="36"/>
      <c r="E87" s="127" t="s">
        <v>110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111</v>
      </c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6"/>
      <c r="D89" s="36"/>
      <c r="E89" s="65" t="str">
        <f>E11</f>
        <v>00-B - VRN</v>
      </c>
      <c r="F89" s="36"/>
      <c r="G89" s="36"/>
      <c r="H89" s="36"/>
      <c r="I89" s="36"/>
      <c r="J89" s="36"/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6"/>
      <c r="E91" s="36"/>
      <c r="F91" s="25" t="str">
        <f>F14</f>
        <v>Hranice</v>
      </c>
      <c r="G91" s="36"/>
      <c r="H91" s="36"/>
      <c r="I91" s="30" t="s">
        <v>22</v>
      </c>
      <c r="J91" s="67" t="str">
        <f>IF(J14="","",J14)</f>
        <v>2. 3. 2024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6"/>
      <c r="D92" s="36"/>
      <c r="E92" s="36"/>
      <c r="F92" s="36"/>
      <c r="G92" s="36"/>
      <c r="H92" s="36"/>
      <c r="I92" s="36"/>
      <c r="J92" s="36"/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6"/>
      <c r="E93" s="36"/>
      <c r="F93" s="25" t="str">
        <f>E17</f>
        <v>Město Hranice u Aše</v>
      </c>
      <c r="G93" s="36"/>
      <c r="H93" s="36"/>
      <c r="I93" s="30" t="s">
        <v>30</v>
      </c>
      <c r="J93" s="34" t="str">
        <f>E23</f>
        <v>ing.Volný Martin</v>
      </c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28</v>
      </c>
      <c r="D94" s="36"/>
      <c r="E94" s="36"/>
      <c r="F94" s="25" t="str">
        <f>IF(E20="","",E20)</f>
        <v>Vyplň údaj</v>
      </c>
      <c r="G94" s="36"/>
      <c r="H94" s="36"/>
      <c r="I94" s="30" t="s">
        <v>33</v>
      </c>
      <c r="J94" s="34" t="str">
        <f>E26</f>
        <v>Milan Hájek</v>
      </c>
      <c r="K94" s="36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43" t="s">
        <v>114</v>
      </c>
      <c r="D96" s="135"/>
      <c r="E96" s="135"/>
      <c r="F96" s="135"/>
      <c r="G96" s="135"/>
      <c r="H96" s="135"/>
      <c r="I96" s="135"/>
      <c r="J96" s="144" t="s">
        <v>115</v>
      </c>
      <c r="K96" s="135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6"/>
      <c r="D97" s="36"/>
      <c r="E97" s="36"/>
      <c r="F97" s="36"/>
      <c r="G97" s="36"/>
      <c r="H97" s="36"/>
      <c r="I97" s="36"/>
      <c r="J97" s="36"/>
      <c r="K97" s="36"/>
      <c r="L97" s="53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45" t="s">
        <v>116</v>
      </c>
      <c r="D98" s="36"/>
      <c r="E98" s="36"/>
      <c r="F98" s="36"/>
      <c r="G98" s="36"/>
      <c r="H98" s="36"/>
      <c r="I98" s="36"/>
      <c r="J98" s="94">
        <f>J121</f>
        <v>0</v>
      </c>
      <c r="K98" s="36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7" t="s">
        <v>117</v>
      </c>
    </row>
    <row r="99" s="9" customFormat="1" ht="24.96" customHeight="1">
      <c r="A99" s="9"/>
      <c r="B99" s="146"/>
      <c r="C99" s="9"/>
      <c r="D99" s="147" t="s">
        <v>118</v>
      </c>
      <c r="E99" s="148"/>
      <c r="F99" s="148"/>
      <c r="G99" s="148"/>
      <c r="H99" s="148"/>
      <c r="I99" s="148"/>
      <c r="J99" s="149">
        <f>J122</f>
        <v>0</v>
      </c>
      <c r="K99" s="9"/>
      <c r="L99" s="14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6"/>
      <c r="B100" s="37"/>
      <c r="C100" s="36"/>
      <c r="D100" s="36"/>
      <c r="E100" s="36"/>
      <c r="F100" s="36"/>
      <c r="G100" s="36"/>
      <c r="H100" s="36"/>
      <c r="I100" s="36"/>
      <c r="J100" s="36"/>
      <c r="K100" s="36"/>
      <c r="L100" s="53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="2" customFormat="1" ht="6.96" customHeight="1">
      <c r="A101" s="36"/>
      <c r="B101" s="58"/>
      <c r="C101" s="59"/>
      <c r="D101" s="59"/>
      <c r="E101" s="59"/>
      <c r="F101" s="59"/>
      <c r="G101" s="59"/>
      <c r="H101" s="59"/>
      <c r="I101" s="59"/>
      <c r="J101" s="59"/>
      <c r="K101" s="59"/>
      <c r="L101" s="53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5" s="2" customFormat="1" ht="6.96" customHeight="1">
      <c r="A105" s="36"/>
      <c r="B105" s="60"/>
      <c r="C105" s="61"/>
      <c r="D105" s="61"/>
      <c r="E105" s="61"/>
      <c r="F105" s="61"/>
      <c r="G105" s="61"/>
      <c r="H105" s="61"/>
      <c r="I105" s="61"/>
      <c r="J105" s="61"/>
      <c r="K105" s="61"/>
      <c r="L105" s="53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24.96" customHeight="1">
      <c r="A106" s="36"/>
      <c r="B106" s="37"/>
      <c r="C106" s="21" t="s">
        <v>119</v>
      </c>
      <c r="D106" s="36"/>
      <c r="E106" s="36"/>
      <c r="F106" s="36"/>
      <c r="G106" s="36"/>
      <c r="H106" s="36"/>
      <c r="I106" s="36"/>
      <c r="J106" s="36"/>
      <c r="K106" s="36"/>
      <c r="L106" s="53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37"/>
      <c r="C107" s="36"/>
      <c r="D107" s="36"/>
      <c r="E107" s="36"/>
      <c r="F107" s="36"/>
      <c r="G107" s="36"/>
      <c r="H107" s="36"/>
      <c r="I107" s="36"/>
      <c r="J107" s="36"/>
      <c r="K107" s="36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16</v>
      </c>
      <c r="D108" s="36"/>
      <c r="E108" s="36"/>
      <c r="F108" s="36"/>
      <c r="G108" s="36"/>
      <c r="H108" s="36"/>
      <c r="I108" s="36"/>
      <c r="J108" s="36"/>
      <c r="K108" s="36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6"/>
      <c r="D109" s="36"/>
      <c r="E109" s="127" t="str">
        <f>E7</f>
        <v>Stavební úpravy knihovny a IC Města Hranice</v>
      </c>
      <c r="F109" s="30"/>
      <c r="G109" s="30"/>
      <c r="H109" s="30"/>
      <c r="I109" s="36"/>
      <c r="J109" s="36"/>
      <c r="K109" s="36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1" customFormat="1" ht="12" customHeight="1">
      <c r="B110" s="20"/>
      <c r="C110" s="30" t="s">
        <v>109</v>
      </c>
      <c r="L110" s="20"/>
    </row>
    <row r="111" s="2" customFormat="1" ht="16.5" customHeight="1">
      <c r="A111" s="36"/>
      <c r="B111" s="37"/>
      <c r="C111" s="36"/>
      <c r="D111" s="36"/>
      <c r="E111" s="127" t="s">
        <v>110</v>
      </c>
      <c r="F111" s="36"/>
      <c r="G111" s="36"/>
      <c r="H111" s="36"/>
      <c r="I111" s="36"/>
      <c r="J111" s="36"/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111</v>
      </c>
      <c r="D112" s="36"/>
      <c r="E112" s="36"/>
      <c r="F112" s="36"/>
      <c r="G112" s="36"/>
      <c r="H112" s="36"/>
      <c r="I112" s="36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6"/>
      <c r="D113" s="36"/>
      <c r="E113" s="65" t="str">
        <f>E11</f>
        <v>00-B - VRN</v>
      </c>
      <c r="F113" s="36"/>
      <c r="G113" s="36"/>
      <c r="H113" s="36"/>
      <c r="I113" s="36"/>
      <c r="J113" s="36"/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6"/>
      <c r="D114" s="36"/>
      <c r="E114" s="36"/>
      <c r="F114" s="36"/>
      <c r="G114" s="36"/>
      <c r="H114" s="36"/>
      <c r="I114" s="36"/>
      <c r="J114" s="36"/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20</v>
      </c>
      <c r="D115" s="36"/>
      <c r="E115" s="36"/>
      <c r="F115" s="25" t="str">
        <f>F14</f>
        <v>Hranice</v>
      </c>
      <c r="G115" s="36"/>
      <c r="H115" s="36"/>
      <c r="I115" s="30" t="s">
        <v>22</v>
      </c>
      <c r="J115" s="67" t="str">
        <f>IF(J14="","",J14)</f>
        <v>2. 3. 2024</v>
      </c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6"/>
      <c r="D116" s="36"/>
      <c r="E116" s="36"/>
      <c r="F116" s="36"/>
      <c r="G116" s="36"/>
      <c r="H116" s="36"/>
      <c r="I116" s="36"/>
      <c r="J116" s="36"/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24</v>
      </c>
      <c r="D117" s="36"/>
      <c r="E117" s="36"/>
      <c r="F117" s="25" t="str">
        <f>E17</f>
        <v>Město Hranice u Aše</v>
      </c>
      <c r="G117" s="36"/>
      <c r="H117" s="36"/>
      <c r="I117" s="30" t="s">
        <v>30</v>
      </c>
      <c r="J117" s="34" t="str">
        <f>E23</f>
        <v>ing.Volný Martin</v>
      </c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28</v>
      </c>
      <c r="D118" s="36"/>
      <c r="E118" s="36"/>
      <c r="F118" s="25" t="str">
        <f>IF(E20="","",E20)</f>
        <v>Vyplň údaj</v>
      </c>
      <c r="G118" s="36"/>
      <c r="H118" s="36"/>
      <c r="I118" s="30" t="s">
        <v>33</v>
      </c>
      <c r="J118" s="34" t="str">
        <f>E26</f>
        <v>Milan Hájek</v>
      </c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0.32" customHeight="1">
      <c r="A119" s="36"/>
      <c r="B119" s="37"/>
      <c r="C119" s="36"/>
      <c r="D119" s="36"/>
      <c r="E119" s="36"/>
      <c r="F119" s="36"/>
      <c r="G119" s="36"/>
      <c r="H119" s="36"/>
      <c r="I119" s="36"/>
      <c r="J119" s="36"/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10" customFormat="1" ht="29.28" customHeight="1">
      <c r="A120" s="150"/>
      <c r="B120" s="151"/>
      <c r="C120" s="152" t="s">
        <v>120</v>
      </c>
      <c r="D120" s="153" t="s">
        <v>61</v>
      </c>
      <c r="E120" s="153" t="s">
        <v>57</v>
      </c>
      <c r="F120" s="153" t="s">
        <v>58</v>
      </c>
      <c r="G120" s="153" t="s">
        <v>121</v>
      </c>
      <c r="H120" s="153" t="s">
        <v>122</v>
      </c>
      <c r="I120" s="153" t="s">
        <v>123</v>
      </c>
      <c r="J120" s="153" t="s">
        <v>115</v>
      </c>
      <c r="K120" s="154" t="s">
        <v>124</v>
      </c>
      <c r="L120" s="155"/>
      <c r="M120" s="84" t="s">
        <v>1</v>
      </c>
      <c r="N120" s="85" t="s">
        <v>40</v>
      </c>
      <c r="O120" s="85" t="s">
        <v>125</v>
      </c>
      <c r="P120" s="85" t="s">
        <v>126</v>
      </c>
      <c r="Q120" s="85" t="s">
        <v>127</v>
      </c>
      <c r="R120" s="85" t="s">
        <v>128</v>
      </c>
      <c r="S120" s="85" t="s">
        <v>129</v>
      </c>
      <c r="T120" s="86" t="s">
        <v>130</v>
      </c>
      <c r="U120" s="150"/>
      <c r="V120" s="150"/>
      <c r="W120" s="150"/>
      <c r="X120" s="150"/>
      <c r="Y120" s="150"/>
      <c r="Z120" s="150"/>
      <c r="AA120" s="150"/>
      <c r="AB120" s="150"/>
      <c r="AC120" s="150"/>
      <c r="AD120" s="150"/>
      <c r="AE120" s="150"/>
    </row>
    <row r="121" s="2" customFormat="1" ht="22.8" customHeight="1">
      <c r="A121" s="36"/>
      <c r="B121" s="37"/>
      <c r="C121" s="91" t="s">
        <v>131</v>
      </c>
      <c r="D121" s="36"/>
      <c r="E121" s="36"/>
      <c r="F121" s="36"/>
      <c r="G121" s="36"/>
      <c r="H121" s="36"/>
      <c r="I121" s="36"/>
      <c r="J121" s="156">
        <f>BK121</f>
        <v>0</v>
      </c>
      <c r="K121" s="36"/>
      <c r="L121" s="37"/>
      <c r="M121" s="87"/>
      <c r="N121" s="71"/>
      <c r="O121" s="88"/>
      <c r="P121" s="157">
        <f>P122</f>
        <v>0</v>
      </c>
      <c r="Q121" s="88"/>
      <c r="R121" s="157">
        <f>R122</f>
        <v>0</v>
      </c>
      <c r="S121" s="88"/>
      <c r="T121" s="158">
        <f>T122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7" t="s">
        <v>75</v>
      </c>
      <c r="AU121" s="17" t="s">
        <v>117</v>
      </c>
      <c r="BK121" s="159">
        <f>BK122</f>
        <v>0</v>
      </c>
    </row>
    <row r="122" s="11" customFormat="1" ht="25.92" customHeight="1">
      <c r="A122" s="11"/>
      <c r="B122" s="160"/>
      <c r="C122" s="11"/>
      <c r="D122" s="161" t="s">
        <v>75</v>
      </c>
      <c r="E122" s="162" t="s">
        <v>87</v>
      </c>
      <c r="F122" s="162" t="s">
        <v>132</v>
      </c>
      <c r="G122" s="11"/>
      <c r="H122" s="11"/>
      <c r="I122" s="163"/>
      <c r="J122" s="164">
        <f>BK122</f>
        <v>0</v>
      </c>
      <c r="K122" s="11"/>
      <c r="L122" s="160"/>
      <c r="M122" s="165"/>
      <c r="N122" s="166"/>
      <c r="O122" s="166"/>
      <c r="P122" s="167">
        <f>SUM(P123:P140)</f>
        <v>0</v>
      </c>
      <c r="Q122" s="166"/>
      <c r="R122" s="167">
        <f>SUM(R123:R140)</f>
        <v>0</v>
      </c>
      <c r="S122" s="166"/>
      <c r="T122" s="168">
        <f>SUM(T123:T140)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161" t="s">
        <v>133</v>
      </c>
      <c r="AT122" s="169" t="s">
        <v>75</v>
      </c>
      <c r="AU122" s="169" t="s">
        <v>76</v>
      </c>
      <c r="AY122" s="161" t="s">
        <v>134</v>
      </c>
      <c r="BK122" s="170">
        <f>SUM(BK123:BK140)</f>
        <v>0</v>
      </c>
    </row>
    <row r="123" s="2" customFormat="1" ht="16.5" customHeight="1">
      <c r="A123" s="36"/>
      <c r="B123" s="171"/>
      <c r="C123" s="172" t="s">
        <v>83</v>
      </c>
      <c r="D123" s="172" t="s">
        <v>135</v>
      </c>
      <c r="E123" s="173" t="s">
        <v>136</v>
      </c>
      <c r="F123" s="174" t="s">
        <v>137</v>
      </c>
      <c r="G123" s="175" t="s">
        <v>138</v>
      </c>
      <c r="H123" s="176">
        <v>1</v>
      </c>
      <c r="I123" s="177"/>
      <c r="J123" s="178">
        <f>ROUND(I123*H123,2)</f>
        <v>0</v>
      </c>
      <c r="K123" s="174" t="s">
        <v>1</v>
      </c>
      <c r="L123" s="37"/>
      <c r="M123" s="179" t="s">
        <v>1</v>
      </c>
      <c r="N123" s="180" t="s">
        <v>41</v>
      </c>
      <c r="O123" s="75"/>
      <c r="P123" s="181">
        <f>O123*H123</f>
        <v>0</v>
      </c>
      <c r="Q123" s="181">
        <v>0</v>
      </c>
      <c r="R123" s="181">
        <f>Q123*H123</f>
        <v>0</v>
      </c>
      <c r="S123" s="181">
        <v>0</v>
      </c>
      <c r="T123" s="182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83" t="s">
        <v>139</v>
      </c>
      <c r="AT123" s="183" t="s">
        <v>135</v>
      </c>
      <c r="AU123" s="183" t="s">
        <v>83</v>
      </c>
      <c r="AY123" s="17" t="s">
        <v>134</v>
      </c>
      <c r="BE123" s="184">
        <f>IF(N123="základní",J123,0)</f>
        <v>0</v>
      </c>
      <c r="BF123" s="184">
        <f>IF(N123="snížená",J123,0)</f>
        <v>0</v>
      </c>
      <c r="BG123" s="184">
        <f>IF(N123="zákl. přenesená",J123,0)</f>
        <v>0</v>
      </c>
      <c r="BH123" s="184">
        <f>IF(N123="sníž. přenesená",J123,0)</f>
        <v>0</v>
      </c>
      <c r="BI123" s="184">
        <f>IF(N123="nulová",J123,0)</f>
        <v>0</v>
      </c>
      <c r="BJ123" s="17" t="s">
        <v>83</v>
      </c>
      <c r="BK123" s="184">
        <f>ROUND(I123*H123,2)</f>
        <v>0</v>
      </c>
      <c r="BL123" s="17" t="s">
        <v>139</v>
      </c>
      <c r="BM123" s="183" t="s">
        <v>140</v>
      </c>
    </row>
    <row r="124" s="12" customFormat="1">
      <c r="A124" s="12"/>
      <c r="B124" s="185"/>
      <c r="C124" s="12"/>
      <c r="D124" s="186" t="s">
        <v>141</v>
      </c>
      <c r="E124" s="187" t="s">
        <v>1</v>
      </c>
      <c r="F124" s="188" t="s">
        <v>83</v>
      </c>
      <c r="G124" s="12"/>
      <c r="H124" s="189">
        <v>1</v>
      </c>
      <c r="I124" s="190"/>
      <c r="J124" s="12"/>
      <c r="K124" s="12"/>
      <c r="L124" s="185"/>
      <c r="M124" s="191"/>
      <c r="N124" s="192"/>
      <c r="O124" s="192"/>
      <c r="P124" s="192"/>
      <c r="Q124" s="192"/>
      <c r="R124" s="192"/>
      <c r="S124" s="192"/>
      <c r="T124" s="193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187" t="s">
        <v>141</v>
      </c>
      <c r="AU124" s="187" t="s">
        <v>83</v>
      </c>
      <c r="AV124" s="12" t="s">
        <v>80</v>
      </c>
      <c r="AW124" s="12" t="s">
        <v>32</v>
      </c>
      <c r="AX124" s="12" t="s">
        <v>76</v>
      </c>
      <c r="AY124" s="187" t="s">
        <v>134</v>
      </c>
    </row>
    <row r="125" s="13" customFormat="1">
      <c r="A125" s="13"/>
      <c r="B125" s="194"/>
      <c r="C125" s="13"/>
      <c r="D125" s="186" t="s">
        <v>141</v>
      </c>
      <c r="E125" s="195" t="s">
        <v>1</v>
      </c>
      <c r="F125" s="196" t="s">
        <v>142</v>
      </c>
      <c r="G125" s="13"/>
      <c r="H125" s="197">
        <v>1</v>
      </c>
      <c r="I125" s="198"/>
      <c r="J125" s="13"/>
      <c r="K125" s="13"/>
      <c r="L125" s="194"/>
      <c r="M125" s="199"/>
      <c r="N125" s="200"/>
      <c r="O125" s="200"/>
      <c r="P125" s="200"/>
      <c r="Q125" s="200"/>
      <c r="R125" s="200"/>
      <c r="S125" s="200"/>
      <c r="T125" s="20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195" t="s">
        <v>141</v>
      </c>
      <c r="AU125" s="195" t="s">
        <v>83</v>
      </c>
      <c r="AV125" s="13" t="s">
        <v>139</v>
      </c>
      <c r="AW125" s="13" t="s">
        <v>32</v>
      </c>
      <c r="AX125" s="13" t="s">
        <v>83</v>
      </c>
      <c r="AY125" s="195" t="s">
        <v>134</v>
      </c>
    </row>
    <row r="126" s="2" customFormat="1" ht="16.5" customHeight="1">
      <c r="A126" s="36"/>
      <c r="B126" s="171"/>
      <c r="C126" s="172" t="s">
        <v>80</v>
      </c>
      <c r="D126" s="172" t="s">
        <v>135</v>
      </c>
      <c r="E126" s="173" t="s">
        <v>143</v>
      </c>
      <c r="F126" s="174" t="s">
        <v>144</v>
      </c>
      <c r="G126" s="175" t="s">
        <v>138</v>
      </c>
      <c r="H126" s="176">
        <v>1</v>
      </c>
      <c r="I126" s="177"/>
      <c r="J126" s="178">
        <f>ROUND(I126*H126,2)</f>
        <v>0</v>
      </c>
      <c r="K126" s="174" t="s">
        <v>1</v>
      </c>
      <c r="L126" s="37"/>
      <c r="M126" s="179" t="s">
        <v>1</v>
      </c>
      <c r="N126" s="180" t="s">
        <v>41</v>
      </c>
      <c r="O126" s="75"/>
      <c r="P126" s="181">
        <f>O126*H126</f>
        <v>0</v>
      </c>
      <c r="Q126" s="181">
        <v>0</v>
      </c>
      <c r="R126" s="181">
        <f>Q126*H126</f>
        <v>0</v>
      </c>
      <c r="S126" s="181">
        <v>0</v>
      </c>
      <c r="T126" s="182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83" t="s">
        <v>139</v>
      </c>
      <c r="AT126" s="183" t="s">
        <v>135</v>
      </c>
      <c r="AU126" s="183" t="s">
        <v>83</v>
      </c>
      <c r="AY126" s="17" t="s">
        <v>134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7" t="s">
        <v>83</v>
      </c>
      <c r="BK126" s="184">
        <f>ROUND(I126*H126,2)</f>
        <v>0</v>
      </c>
      <c r="BL126" s="17" t="s">
        <v>139</v>
      </c>
      <c r="BM126" s="183" t="s">
        <v>145</v>
      </c>
    </row>
    <row r="127" s="12" customFormat="1">
      <c r="A127" s="12"/>
      <c r="B127" s="185"/>
      <c r="C127" s="12"/>
      <c r="D127" s="186" t="s">
        <v>141</v>
      </c>
      <c r="E127" s="187" t="s">
        <v>1</v>
      </c>
      <c r="F127" s="188" t="s">
        <v>83</v>
      </c>
      <c r="G127" s="12"/>
      <c r="H127" s="189">
        <v>1</v>
      </c>
      <c r="I127" s="190"/>
      <c r="J127" s="12"/>
      <c r="K127" s="12"/>
      <c r="L127" s="185"/>
      <c r="M127" s="191"/>
      <c r="N127" s="192"/>
      <c r="O127" s="192"/>
      <c r="P127" s="192"/>
      <c r="Q127" s="192"/>
      <c r="R127" s="192"/>
      <c r="S127" s="192"/>
      <c r="T127" s="193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187" t="s">
        <v>141</v>
      </c>
      <c r="AU127" s="187" t="s">
        <v>83</v>
      </c>
      <c r="AV127" s="12" t="s">
        <v>80</v>
      </c>
      <c r="AW127" s="12" t="s">
        <v>32</v>
      </c>
      <c r="AX127" s="12" t="s">
        <v>76</v>
      </c>
      <c r="AY127" s="187" t="s">
        <v>134</v>
      </c>
    </row>
    <row r="128" s="13" customFormat="1">
      <c r="A128" s="13"/>
      <c r="B128" s="194"/>
      <c r="C128" s="13"/>
      <c r="D128" s="186" t="s">
        <v>141</v>
      </c>
      <c r="E128" s="195" t="s">
        <v>1</v>
      </c>
      <c r="F128" s="196" t="s">
        <v>142</v>
      </c>
      <c r="G128" s="13"/>
      <c r="H128" s="197">
        <v>1</v>
      </c>
      <c r="I128" s="198"/>
      <c r="J128" s="13"/>
      <c r="K128" s="13"/>
      <c r="L128" s="194"/>
      <c r="M128" s="199"/>
      <c r="N128" s="200"/>
      <c r="O128" s="200"/>
      <c r="P128" s="200"/>
      <c r="Q128" s="200"/>
      <c r="R128" s="200"/>
      <c r="S128" s="200"/>
      <c r="T128" s="20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95" t="s">
        <v>141</v>
      </c>
      <c r="AU128" s="195" t="s">
        <v>83</v>
      </c>
      <c r="AV128" s="13" t="s">
        <v>139</v>
      </c>
      <c r="AW128" s="13" t="s">
        <v>32</v>
      </c>
      <c r="AX128" s="13" t="s">
        <v>83</v>
      </c>
      <c r="AY128" s="195" t="s">
        <v>134</v>
      </c>
    </row>
    <row r="129" s="2" customFormat="1" ht="24.15" customHeight="1">
      <c r="A129" s="36"/>
      <c r="B129" s="171"/>
      <c r="C129" s="172" t="s">
        <v>146</v>
      </c>
      <c r="D129" s="172" t="s">
        <v>135</v>
      </c>
      <c r="E129" s="173" t="s">
        <v>147</v>
      </c>
      <c r="F129" s="174" t="s">
        <v>148</v>
      </c>
      <c r="G129" s="175" t="s">
        <v>149</v>
      </c>
      <c r="H129" s="176">
        <v>2</v>
      </c>
      <c r="I129" s="177"/>
      <c r="J129" s="178">
        <f>ROUND(I129*H129,2)</f>
        <v>0</v>
      </c>
      <c r="K129" s="174" t="s">
        <v>1</v>
      </c>
      <c r="L129" s="37"/>
      <c r="M129" s="179" t="s">
        <v>1</v>
      </c>
      <c r="N129" s="180" t="s">
        <v>41</v>
      </c>
      <c r="O129" s="75"/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83" t="s">
        <v>139</v>
      </c>
      <c r="AT129" s="183" t="s">
        <v>135</v>
      </c>
      <c r="AU129" s="183" t="s">
        <v>83</v>
      </c>
      <c r="AY129" s="17" t="s">
        <v>134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7" t="s">
        <v>83</v>
      </c>
      <c r="BK129" s="184">
        <f>ROUND(I129*H129,2)</f>
        <v>0</v>
      </c>
      <c r="BL129" s="17" t="s">
        <v>139</v>
      </c>
      <c r="BM129" s="183" t="s">
        <v>150</v>
      </c>
    </row>
    <row r="130" s="12" customFormat="1">
      <c r="A130" s="12"/>
      <c r="B130" s="185"/>
      <c r="C130" s="12"/>
      <c r="D130" s="186" t="s">
        <v>141</v>
      </c>
      <c r="E130" s="187" t="s">
        <v>1</v>
      </c>
      <c r="F130" s="188" t="s">
        <v>80</v>
      </c>
      <c r="G130" s="12"/>
      <c r="H130" s="189">
        <v>2</v>
      </c>
      <c r="I130" s="190"/>
      <c r="J130" s="12"/>
      <c r="K130" s="12"/>
      <c r="L130" s="185"/>
      <c r="M130" s="191"/>
      <c r="N130" s="192"/>
      <c r="O130" s="192"/>
      <c r="P130" s="192"/>
      <c r="Q130" s="192"/>
      <c r="R130" s="192"/>
      <c r="S130" s="192"/>
      <c r="T130" s="193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187" t="s">
        <v>141</v>
      </c>
      <c r="AU130" s="187" t="s">
        <v>83</v>
      </c>
      <c r="AV130" s="12" t="s">
        <v>80</v>
      </c>
      <c r="AW130" s="12" t="s">
        <v>32</v>
      </c>
      <c r="AX130" s="12" t="s">
        <v>76</v>
      </c>
      <c r="AY130" s="187" t="s">
        <v>134</v>
      </c>
    </row>
    <row r="131" s="13" customFormat="1">
      <c r="A131" s="13"/>
      <c r="B131" s="194"/>
      <c r="C131" s="13"/>
      <c r="D131" s="186" t="s">
        <v>141</v>
      </c>
      <c r="E131" s="195" t="s">
        <v>1</v>
      </c>
      <c r="F131" s="196" t="s">
        <v>142</v>
      </c>
      <c r="G131" s="13"/>
      <c r="H131" s="197">
        <v>2</v>
      </c>
      <c r="I131" s="198"/>
      <c r="J131" s="13"/>
      <c r="K131" s="13"/>
      <c r="L131" s="194"/>
      <c r="M131" s="199"/>
      <c r="N131" s="200"/>
      <c r="O131" s="200"/>
      <c r="P131" s="200"/>
      <c r="Q131" s="200"/>
      <c r="R131" s="200"/>
      <c r="S131" s="200"/>
      <c r="T131" s="20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95" t="s">
        <v>141</v>
      </c>
      <c r="AU131" s="195" t="s">
        <v>83</v>
      </c>
      <c r="AV131" s="13" t="s">
        <v>139</v>
      </c>
      <c r="AW131" s="13" t="s">
        <v>32</v>
      </c>
      <c r="AX131" s="13" t="s">
        <v>83</v>
      </c>
      <c r="AY131" s="195" t="s">
        <v>134</v>
      </c>
    </row>
    <row r="132" s="2" customFormat="1" ht="16.5" customHeight="1">
      <c r="A132" s="36"/>
      <c r="B132" s="171"/>
      <c r="C132" s="172" t="s">
        <v>139</v>
      </c>
      <c r="D132" s="172" t="s">
        <v>135</v>
      </c>
      <c r="E132" s="173" t="s">
        <v>151</v>
      </c>
      <c r="F132" s="174" t="s">
        <v>152</v>
      </c>
      <c r="G132" s="175" t="s">
        <v>138</v>
      </c>
      <c r="H132" s="176">
        <v>1</v>
      </c>
      <c r="I132" s="177"/>
      <c r="J132" s="178">
        <f>ROUND(I132*H132,2)</f>
        <v>0</v>
      </c>
      <c r="K132" s="174" t="s">
        <v>1</v>
      </c>
      <c r="L132" s="37"/>
      <c r="M132" s="179" t="s">
        <v>1</v>
      </c>
      <c r="N132" s="180" t="s">
        <v>41</v>
      </c>
      <c r="O132" s="75"/>
      <c r="P132" s="181">
        <f>O132*H132</f>
        <v>0</v>
      </c>
      <c r="Q132" s="181">
        <v>0</v>
      </c>
      <c r="R132" s="181">
        <f>Q132*H132</f>
        <v>0</v>
      </c>
      <c r="S132" s="181">
        <v>0</v>
      </c>
      <c r="T132" s="182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83" t="s">
        <v>139</v>
      </c>
      <c r="AT132" s="183" t="s">
        <v>135</v>
      </c>
      <c r="AU132" s="183" t="s">
        <v>83</v>
      </c>
      <c r="AY132" s="17" t="s">
        <v>134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7" t="s">
        <v>83</v>
      </c>
      <c r="BK132" s="184">
        <f>ROUND(I132*H132,2)</f>
        <v>0</v>
      </c>
      <c r="BL132" s="17" t="s">
        <v>139</v>
      </c>
      <c r="BM132" s="183" t="s">
        <v>153</v>
      </c>
    </row>
    <row r="133" s="12" customFormat="1">
      <c r="A133" s="12"/>
      <c r="B133" s="185"/>
      <c r="C133" s="12"/>
      <c r="D133" s="186" t="s">
        <v>141</v>
      </c>
      <c r="E133" s="187" t="s">
        <v>1</v>
      </c>
      <c r="F133" s="188" t="s">
        <v>83</v>
      </c>
      <c r="G133" s="12"/>
      <c r="H133" s="189">
        <v>1</v>
      </c>
      <c r="I133" s="190"/>
      <c r="J133" s="12"/>
      <c r="K133" s="12"/>
      <c r="L133" s="185"/>
      <c r="M133" s="191"/>
      <c r="N133" s="192"/>
      <c r="O133" s="192"/>
      <c r="P133" s="192"/>
      <c r="Q133" s="192"/>
      <c r="R133" s="192"/>
      <c r="S133" s="192"/>
      <c r="T133" s="193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187" t="s">
        <v>141</v>
      </c>
      <c r="AU133" s="187" t="s">
        <v>83</v>
      </c>
      <c r="AV133" s="12" t="s">
        <v>80</v>
      </c>
      <c r="AW133" s="12" t="s">
        <v>32</v>
      </c>
      <c r="AX133" s="12" t="s">
        <v>76</v>
      </c>
      <c r="AY133" s="187" t="s">
        <v>134</v>
      </c>
    </row>
    <row r="134" s="13" customFormat="1">
      <c r="A134" s="13"/>
      <c r="B134" s="194"/>
      <c r="C134" s="13"/>
      <c r="D134" s="186" t="s">
        <v>141</v>
      </c>
      <c r="E134" s="195" t="s">
        <v>1</v>
      </c>
      <c r="F134" s="196" t="s">
        <v>142</v>
      </c>
      <c r="G134" s="13"/>
      <c r="H134" s="197">
        <v>1</v>
      </c>
      <c r="I134" s="198"/>
      <c r="J134" s="13"/>
      <c r="K134" s="13"/>
      <c r="L134" s="194"/>
      <c r="M134" s="199"/>
      <c r="N134" s="200"/>
      <c r="O134" s="200"/>
      <c r="P134" s="200"/>
      <c r="Q134" s="200"/>
      <c r="R134" s="200"/>
      <c r="S134" s="200"/>
      <c r="T134" s="20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95" t="s">
        <v>141</v>
      </c>
      <c r="AU134" s="195" t="s">
        <v>83</v>
      </c>
      <c r="AV134" s="13" t="s">
        <v>139</v>
      </c>
      <c r="AW134" s="13" t="s">
        <v>32</v>
      </c>
      <c r="AX134" s="13" t="s">
        <v>83</v>
      </c>
      <c r="AY134" s="195" t="s">
        <v>134</v>
      </c>
    </row>
    <row r="135" s="2" customFormat="1" ht="24.15" customHeight="1">
      <c r="A135" s="36"/>
      <c r="B135" s="171"/>
      <c r="C135" s="172" t="s">
        <v>133</v>
      </c>
      <c r="D135" s="172" t="s">
        <v>135</v>
      </c>
      <c r="E135" s="173" t="s">
        <v>154</v>
      </c>
      <c r="F135" s="174" t="s">
        <v>155</v>
      </c>
      <c r="G135" s="175" t="s">
        <v>149</v>
      </c>
      <c r="H135" s="176">
        <v>1</v>
      </c>
      <c r="I135" s="177"/>
      <c r="J135" s="178">
        <f>ROUND(I135*H135,2)</f>
        <v>0</v>
      </c>
      <c r="K135" s="174" t="s">
        <v>1</v>
      </c>
      <c r="L135" s="37"/>
      <c r="M135" s="179" t="s">
        <v>1</v>
      </c>
      <c r="N135" s="180" t="s">
        <v>41</v>
      </c>
      <c r="O135" s="75"/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83" t="s">
        <v>139</v>
      </c>
      <c r="AT135" s="183" t="s">
        <v>135</v>
      </c>
      <c r="AU135" s="183" t="s">
        <v>83</v>
      </c>
      <c r="AY135" s="17" t="s">
        <v>134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7" t="s">
        <v>83</v>
      </c>
      <c r="BK135" s="184">
        <f>ROUND(I135*H135,2)</f>
        <v>0</v>
      </c>
      <c r="BL135" s="17" t="s">
        <v>139</v>
      </c>
      <c r="BM135" s="183" t="s">
        <v>156</v>
      </c>
    </row>
    <row r="136" s="12" customFormat="1">
      <c r="A136" s="12"/>
      <c r="B136" s="185"/>
      <c r="C136" s="12"/>
      <c r="D136" s="186" t="s">
        <v>141</v>
      </c>
      <c r="E136" s="187" t="s">
        <v>1</v>
      </c>
      <c r="F136" s="188" t="s">
        <v>83</v>
      </c>
      <c r="G136" s="12"/>
      <c r="H136" s="189">
        <v>1</v>
      </c>
      <c r="I136" s="190"/>
      <c r="J136" s="12"/>
      <c r="K136" s="12"/>
      <c r="L136" s="185"/>
      <c r="M136" s="191"/>
      <c r="N136" s="192"/>
      <c r="O136" s="192"/>
      <c r="P136" s="192"/>
      <c r="Q136" s="192"/>
      <c r="R136" s="192"/>
      <c r="S136" s="192"/>
      <c r="T136" s="193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187" t="s">
        <v>141</v>
      </c>
      <c r="AU136" s="187" t="s">
        <v>83</v>
      </c>
      <c r="AV136" s="12" t="s">
        <v>80</v>
      </c>
      <c r="AW136" s="12" t="s">
        <v>32</v>
      </c>
      <c r="AX136" s="12" t="s">
        <v>76</v>
      </c>
      <c r="AY136" s="187" t="s">
        <v>134</v>
      </c>
    </row>
    <row r="137" s="13" customFormat="1">
      <c r="A137" s="13"/>
      <c r="B137" s="194"/>
      <c r="C137" s="13"/>
      <c r="D137" s="186" t="s">
        <v>141</v>
      </c>
      <c r="E137" s="195" t="s">
        <v>1</v>
      </c>
      <c r="F137" s="196" t="s">
        <v>142</v>
      </c>
      <c r="G137" s="13"/>
      <c r="H137" s="197">
        <v>1</v>
      </c>
      <c r="I137" s="198"/>
      <c r="J137" s="13"/>
      <c r="K137" s="13"/>
      <c r="L137" s="194"/>
      <c r="M137" s="199"/>
      <c r="N137" s="200"/>
      <c r="O137" s="200"/>
      <c r="P137" s="200"/>
      <c r="Q137" s="200"/>
      <c r="R137" s="200"/>
      <c r="S137" s="200"/>
      <c r="T137" s="20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95" t="s">
        <v>141</v>
      </c>
      <c r="AU137" s="195" t="s">
        <v>83</v>
      </c>
      <c r="AV137" s="13" t="s">
        <v>139</v>
      </c>
      <c r="AW137" s="13" t="s">
        <v>32</v>
      </c>
      <c r="AX137" s="13" t="s">
        <v>83</v>
      </c>
      <c r="AY137" s="195" t="s">
        <v>134</v>
      </c>
    </row>
    <row r="138" s="2" customFormat="1" ht="24.15" customHeight="1">
      <c r="A138" s="36"/>
      <c r="B138" s="171"/>
      <c r="C138" s="172" t="s">
        <v>157</v>
      </c>
      <c r="D138" s="172" t="s">
        <v>135</v>
      </c>
      <c r="E138" s="173" t="s">
        <v>158</v>
      </c>
      <c r="F138" s="174" t="s">
        <v>159</v>
      </c>
      <c r="G138" s="175" t="s">
        <v>149</v>
      </c>
      <c r="H138" s="176">
        <v>1</v>
      </c>
      <c r="I138" s="177"/>
      <c r="J138" s="178">
        <f>ROUND(I138*H138,2)</f>
        <v>0</v>
      </c>
      <c r="K138" s="174" t="s">
        <v>1</v>
      </c>
      <c r="L138" s="37"/>
      <c r="M138" s="179" t="s">
        <v>1</v>
      </c>
      <c r="N138" s="180" t="s">
        <v>41</v>
      </c>
      <c r="O138" s="75"/>
      <c r="P138" s="181">
        <f>O138*H138</f>
        <v>0</v>
      </c>
      <c r="Q138" s="181">
        <v>0</v>
      </c>
      <c r="R138" s="181">
        <f>Q138*H138</f>
        <v>0</v>
      </c>
      <c r="S138" s="181">
        <v>0</v>
      </c>
      <c r="T138" s="182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83" t="s">
        <v>139</v>
      </c>
      <c r="AT138" s="183" t="s">
        <v>135</v>
      </c>
      <c r="AU138" s="183" t="s">
        <v>83</v>
      </c>
      <c r="AY138" s="17" t="s">
        <v>134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7" t="s">
        <v>83</v>
      </c>
      <c r="BK138" s="184">
        <f>ROUND(I138*H138,2)</f>
        <v>0</v>
      </c>
      <c r="BL138" s="17" t="s">
        <v>139</v>
      </c>
      <c r="BM138" s="183" t="s">
        <v>160</v>
      </c>
    </row>
    <row r="139" s="12" customFormat="1">
      <c r="A139" s="12"/>
      <c r="B139" s="185"/>
      <c r="C139" s="12"/>
      <c r="D139" s="186" t="s">
        <v>141</v>
      </c>
      <c r="E139" s="187" t="s">
        <v>1</v>
      </c>
      <c r="F139" s="188" t="s">
        <v>83</v>
      </c>
      <c r="G139" s="12"/>
      <c r="H139" s="189">
        <v>1</v>
      </c>
      <c r="I139" s="190"/>
      <c r="J139" s="12"/>
      <c r="K139" s="12"/>
      <c r="L139" s="185"/>
      <c r="M139" s="191"/>
      <c r="N139" s="192"/>
      <c r="O139" s="192"/>
      <c r="P139" s="192"/>
      <c r="Q139" s="192"/>
      <c r="R139" s="192"/>
      <c r="S139" s="192"/>
      <c r="T139" s="193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187" t="s">
        <v>141</v>
      </c>
      <c r="AU139" s="187" t="s">
        <v>83</v>
      </c>
      <c r="AV139" s="12" t="s">
        <v>80</v>
      </c>
      <c r="AW139" s="12" t="s">
        <v>32</v>
      </c>
      <c r="AX139" s="12" t="s">
        <v>76</v>
      </c>
      <c r="AY139" s="187" t="s">
        <v>134</v>
      </c>
    </row>
    <row r="140" s="13" customFormat="1">
      <c r="A140" s="13"/>
      <c r="B140" s="194"/>
      <c r="C140" s="13"/>
      <c r="D140" s="186" t="s">
        <v>141</v>
      </c>
      <c r="E140" s="195" t="s">
        <v>1</v>
      </c>
      <c r="F140" s="196" t="s">
        <v>142</v>
      </c>
      <c r="G140" s="13"/>
      <c r="H140" s="197">
        <v>1</v>
      </c>
      <c r="I140" s="198"/>
      <c r="J140" s="13"/>
      <c r="K140" s="13"/>
      <c r="L140" s="194"/>
      <c r="M140" s="202"/>
      <c r="N140" s="203"/>
      <c r="O140" s="203"/>
      <c r="P140" s="203"/>
      <c r="Q140" s="203"/>
      <c r="R140" s="203"/>
      <c r="S140" s="203"/>
      <c r="T140" s="20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5" t="s">
        <v>141</v>
      </c>
      <c r="AU140" s="195" t="s">
        <v>83</v>
      </c>
      <c r="AV140" s="13" t="s">
        <v>139</v>
      </c>
      <c r="AW140" s="13" t="s">
        <v>32</v>
      </c>
      <c r="AX140" s="13" t="s">
        <v>83</v>
      </c>
      <c r="AY140" s="195" t="s">
        <v>134</v>
      </c>
    </row>
    <row r="141" s="2" customFormat="1" ht="6.96" customHeight="1">
      <c r="A141" s="36"/>
      <c r="B141" s="58"/>
      <c r="C141" s="59"/>
      <c r="D141" s="59"/>
      <c r="E141" s="59"/>
      <c r="F141" s="59"/>
      <c r="G141" s="59"/>
      <c r="H141" s="59"/>
      <c r="I141" s="59"/>
      <c r="J141" s="59"/>
      <c r="K141" s="59"/>
      <c r="L141" s="37"/>
      <c r="M141" s="36"/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</row>
  </sheetData>
  <autoFilter ref="C120:K14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80</v>
      </c>
    </row>
    <row r="4" s="1" customFormat="1" ht="24.96" customHeight="1">
      <c r="B4" s="20"/>
      <c r="D4" s="21" t="s">
        <v>108</v>
      </c>
      <c r="L4" s="20"/>
      <c r="M4" s="126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27" t="str">
        <f>'Rekapitulace stavby'!K6</f>
        <v>Stavební úpravy knihovny a IC Města Hranice</v>
      </c>
      <c r="F7" s="30"/>
      <c r="G7" s="30"/>
      <c r="H7" s="30"/>
      <c r="L7" s="20"/>
    </row>
    <row r="8" s="1" customFormat="1" ht="12" customHeight="1">
      <c r="B8" s="20"/>
      <c r="D8" s="30" t="s">
        <v>109</v>
      </c>
      <c r="L8" s="20"/>
    </row>
    <row r="9" s="2" customFormat="1" ht="16.5" customHeight="1">
      <c r="A9" s="36"/>
      <c r="B9" s="37"/>
      <c r="C9" s="36"/>
      <c r="D9" s="36"/>
      <c r="E9" s="127" t="s">
        <v>110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37"/>
      <c r="C10" s="36"/>
      <c r="D10" s="30" t="s">
        <v>111</v>
      </c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37"/>
      <c r="C11" s="36"/>
      <c r="D11" s="36"/>
      <c r="E11" s="65" t="s">
        <v>161</v>
      </c>
      <c r="F11" s="36"/>
      <c r="G11" s="36"/>
      <c r="H11" s="36"/>
      <c r="I11" s="36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37"/>
      <c r="C12" s="36"/>
      <c r="D12" s="36"/>
      <c r="E12" s="36"/>
      <c r="F12" s="36"/>
      <c r="G12" s="36"/>
      <c r="H12" s="36"/>
      <c r="I12" s="36"/>
      <c r="J12" s="36"/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37"/>
      <c r="C13" s="36"/>
      <c r="D13" s="30" t="s">
        <v>18</v>
      </c>
      <c r="E13" s="36"/>
      <c r="F13" s="25" t="s">
        <v>1</v>
      </c>
      <c r="G13" s="36"/>
      <c r="H13" s="36"/>
      <c r="I13" s="30" t="s">
        <v>19</v>
      </c>
      <c r="J13" s="25" t="s">
        <v>1</v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20</v>
      </c>
      <c r="E14" s="36"/>
      <c r="F14" s="25" t="s">
        <v>21</v>
      </c>
      <c r="G14" s="36"/>
      <c r="H14" s="36"/>
      <c r="I14" s="30" t="s">
        <v>22</v>
      </c>
      <c r="J14" s="67" t="str">
        <f>'Rekapitulace stavby'!AN8</f>
        <v>2. 3. 2024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37"/>
      <c r="C15" s="36"/>
      <c r="D15" s="36"/>
      <c r="E15" s="36"/>
      <c r="F15" s="36"/>
      <c r="G15" s="36"/>
      <c r="H15" s="36"/>
      <c r="I15" s="36"/>
      <c r="J15" s="36"/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37"/>
      <c r="C16" s="36"/>
      <c r="D16" s="30" t="s">
        <v>24</v>
      </c>
      <c r="E16" s="36"/>
      <c r="F16" s="36"/>
      <c r="G16" s="36"/>
      <c r="H16" s="36"/>
      <c r="I16" s="30" t="s">
        <v>25</v>
      </c>
      <c r="J16" s="25" t="s">
        <v>1</v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37"/>
      <c r="C17" s="36"/>
      <c r="D17" s="36"/>
      <c r="E17" s="25" t="s">
        <v>26</v>
      </c>
      <c r="F17" s="36"/>
      <c r="G17" s="36"/>
      <c r="H17" s="36"/>
      <c r="I17" s="30" t="s">
        <v>27</v>
      </c>
      <c r="J17" s="25" t="s">
        <v>1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37"/>
      <c r="C18" s="36"/>
      <c r="D18" s="36"/>
      <c r="E18" s="36"/>
      <c r="F18" s="36"/>
      <c r="G18" s="36"/>
      <c r="H18" s="36"/>
      <c r="I18" s="36"/>
      <c r="J18" s="36"/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37"/>
      <c r="C19" s="36"/>
      <c r="D19" s="30" t="s">
        <v>28</v>
      </c>
      <c r="E19" s="36"/>
      <c r="F19" s="36"/>
      <c r="G19" s="36"/>
      <c r="H19" s="36"/>
      <c r="I19" s="30" t="s">
        <v>25</v>
      </c>
      <c r="J19" s="31" t="str">
        <f>'Rekapitulace stavby'!AN13</f>
        <v>Vyplň údaj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37"/>
      <c r="C20" s="36"/>
      <c r="D20" s="36"/>
      <c r="E20" s="31" t="str">
        <f>'Rekapitulace stavby'!E14</f>
        <v>Vyplň údaj</v>
      </c>
      <c r="F20" s="25"/>
      <c r="G20" s="25"/>
      <c r="H20" s="25"/>
      <c r="I20" s="30" t="s">
        <v>27</v>
      </c>
      <c r="J20" s="31" t="str">
        <f>'Rekapitulace stavby'!AN14</f>
        <v>Vyplň údaj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37"/>
      <c r="C21" s="36"/>
      <c r="D21" s="36"/>
      <c r="E21" s="36"/>
      <c r="F21" s="36"/>
      <c r="G21" s="36"/>
      <c r="H21" s="36"/>
      <c r="I21" s="36"/>
      <c r="J21" s="36"/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37"/>
      <c r="C22" s="36"/>
      <c r="D22" s="30" t="s">
        <v>30</v>
      </c>
      <c r="E22" s="36"/>
      <c r="F22" s="36"/>
      <c r="G22" s="36"/>
      <c r="H22" s="36"/>
      <c r="I22" s="30" t="s">
        <v>25</v>
      </c>
      <c r="J22" s="25" t="s">
        <v>1</v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37"/>
      <c r="C23" s="36"/>
      <c r="D23" s="36"/>
      <c r="E23" s="25" t="s">
        <v>31</v>
      </c>
      <c r="F23" s="36"/>
      <c r="G23" s="36"/>
      <c r="H23" s="36"/>
      <c r="I23" s="30" t="s">
        <v>27</v>
      </c>
      <c r="J23" s="25" t="s">
        <v>1</v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37"/>
      <c r="C24" s="36"/>
      <c r="D24" s="36"/>
      <c r="E24" s="36"/>
      <c r="F24" s="36"/>
      <c r="G24" s="36"/>
      <c r="H24" s="36"/>
      <c r="I24" s="36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37"/>
      <c r="C25" s="36"/>
      <c r="D25" s="30" t="s">
        <v>33</v>
      </c>
      <c r="E25" s="36"/>
      <c r="F25" s="36"/>
      <c r="G25" s="36"/>
      <c r="H25" s="36"/>
      <c r="I25" s="30" t="s">
        <v>25</v>
      </c>
      <c r="J25" s="25" t="s">
        <v>1</v>
      </c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37"/>
      <c r="C26" s="36"/>
      <c r="D26" s="36"/>
      <c r="E26" s="25" t="s">
        <v>34</v>
      </c>
      <c r="F26" s="36"/>
      <c r="G26" s="36"/>
      <c r="H26" s="36"/>
      <c r="I26" s="30" t="s">
        <v>27</v>
      </c>
      <c r="J26" s="25" t="s">
        <v>1</v>
      </c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37"/>
      <c r="C28" s="36"/>
      <c r="D28" s="30" t="s">
        <v>35</v>
      </c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28"/>
      <c r="B29" s="129"/>
      <c r="C29" s="128"/>
      <c r="D29" s="128"/>
      <c r="E29" s="34" t="s">
        <v>1</v>
      </c>
      <c r="F29" s="34"/>
      <c r="G29" s="34"/>
      <c r="H29" s="34"/>
      <c r="I29" s="128"/>
      <c r="J29" s="128"/>
      <c r="K29" s="128"/>
      <c r="L29" s="130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</row>
    <row r="30" s="2" customFormat="1" ht="6.96" customHeight="1">
      <c r="A30" s="36"/>
      <c r="B30" s="37"/>
      <c r="C30" s="36"/>
      <c r="D30" s="36"/>
      <c r="E30" s="36"/>
      <c r="F30" s="36"/>
      <c r="G30" s="36"/>
      <c r="H30" s="36"/>
      <c r="I30" s="36"/>
      <c r="J30" s="36"/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37"/>
      <c r="C32" s="36"/>
      <c r="D32" s="131" t="s">
        <v>36</v>
      </c>
      <c r="E32" s="36"/>
      <c r="F32" s="36"/>
      <c r="G32" s="36"/>
      <c r="H32" s="36"/>
      <c r="I32" s="36"/>
      <c r="J32" s="94">
        <f>ROUND(J135,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37"/>
      <c r="C33" s="36"/>
      <c r="D33" s="88"/>
      <c r="E33" s="88"/>
      <c r="F33" s="88"/>
      <c r="G33" s="88"/>
      <c r="H33" s="88"/>
      <c r="I33" s="88"/>
      <c r="J33" s="88"/>
      <c r="K33" s="88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6"/>
      <c r="F34" s="41" t="s">
        <v>38</v>
      </c>
      <c r="G34" s="36"/>
      <c r="H34" s="36"/>
      <c r="I34" s="41" t="s">
        <v>37</v>
      </c>
      <c r="J34" s="41" t="s">
        <v>39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37"/>
      <c r="C35" s="36"/>
      <c r="D35" s="132" t="s">
        <v>40</v>
      </c>
      <c r="E35" s="30" t="s">
        <v>41</v>
      </c>
      <c r="F35" s="133">
        <f>ROUND((SUM(BE135:BE443)),  2)</f>
        <v>0</v>
      </c>
      <c r="G35" s="36"/>
      <c r="H35" s="36"/>
      <c r="I35" s="134">
        <v>0.20999999999999999</v>
      </c>
      <c r="J35" s="133">
        <f>ROUND(((SUM(BE135:BE443))*I35),  2)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37"/>
      <c r="C36" s="36"/>
      <c r="D36" s="36"/>
      <c r="E36" s="30" t="s">
        <v>42</v>
      </c>
      <c r="F36" s="133">
        <f>ROUND((SUM(BF135:BF443)),  2)</f>
        <v>0</v>
      </c>
      <c r="G36" s="36"/>
      <c r="H36" s="36"/>
      <c r="I36" s="134">
        <v>0.12</v>
      </c>
      <c r="J36" s="133">
        <f>ROUND(((SUM(BF135:BF443))*I36),  2)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43</v>
      </c>
      <c r="F37" s="133">
        <f>ROUND((SUM(BG135:BG443)),  2)</f>
        <v>0</v>
      </c>
      <c r="G37" s="36"/>
      <c r="H37" s="36"/>
      <c r="I37" s="134">
        <v>0.20999999999999999</v>
      </c>
      <c r="J37" s="133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37"/>
      <c r="C38" s="36"/>
      <c r="D38" s="36"/>
      <c r="E38" s="30" t="s">
        <v>44</v>
      </c>
      <c r="F38" s="133">
        <f>ROUND((SUM(BH135:BH443)),  2)</f>
        <v>0</v>
      </c>
      <c r="G38" s="36"/>
      <c r="H38" s="36"/>
      <c r="I38" s="134">
        <v>0.12</v>
      </c>
      <c r="J38" s="133">
        <f>0</f>
        <v>0</v>
      </c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37"/>
      <c r="C39" s="36"/>
      <c r="D39" s="36"/>
      <c r="E39" s="30" t="s">
        <v>45</v>
      </c>
      <c r="F39" s="133">
        <f>ROUND((SUM(BI135:BI443)),  2)</f>
        <v>0</v>
      </c>
      <c r="G39" s="36"/>
      <c r="H39" s="36"/>
      <c r="I39" s="134">
        <v>0</v>
      </c>
      <c r="J39" s="133">
        <f>0</f>
        <v>0</v>
      </c>
      <c r="K39" s="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37"/>
      <c r="C41" s="135"/>
      <c r="D41" s="136" t="s">
        <v>46</v>
      </c>
      <c r="E41" s="79"/>
      <c r="F41" s="79"/>
      <c r="G41" s="137" t="s">
        <v>47</v>
      </c>
      <c r="H41" s="138" t="s">
        <v>48</v>
      </c>
      <c r="I41" s="79"/>
      <c r="J41" s="139">
        <f>SUM(J32:J39)</f>
        <v>0</v>
      </c>
      <c r="K41" s="140"/>
      <c r="L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37"/>
      <c r="C42" s="36"/>
      <c r="D42" s="36"/>
      <c r="E42" s="36"/>
      <c r="F42" s="36"/>
      <c r="G42" s="36"/>
      <c r="H42" s="36"/>
      <c r="I42" s="36"/>
      <c r="J42" s="36"/>
      <c r="K42" s="36"/>
      <c r="L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49</v>
      </c>
      <c r="E50" s="55"/>
      <c r="F50" s="55"/>
      <c r="G50" s="54" t="s">
        <v>50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51</v>
      </c>
      <c r="E61" s="39"/>
      <c r="F61" s="141" t="s">
        <v>52</v>
      </c>
      <c r="G61" s="56" t="s">
        <v>51</v>
      </c>
      <c r="H61" s="39"/>
      <c r="I61" s="39"/>
      <c r="J61" s="142" t="s">
        <v>52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53</v>
      </c>
      <c r="E65" s="57"/>
      <c r="F65" s="57"/>
      <c r="G65" s="54" t="s">
        <v>54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51</v>
      </c>
      <c r="E76" s="39"/>
      <c r="F76" s="141" t="s">
        <v>52</v>
      </c>
      <c r="G76" s="56" t="s">
        <v>51</v>
      </c>
      <c r="H76" s="39"/>
      <c r="I76" s="39"/>
      <c r="J76" s="142" t="s">
        <v>52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113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27" t="str">
        <f>E7</f>
        <v>Stavební úpravy knihovny a IC Města Hranice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20"/>
      <c r="C86" s="30" t="s">
        <v>109</v>
      </c>
      <c r="L86" s="20"/>
    </row>
    <row r="87" s="2" customFormat="1" ht="16.5" customHeight="1">
      <c r="A87" s="36"/>
      <c r="B87" s="37"/>
      <c r="C87" s="36"/>
      <c r="D87" s="36"/>
      <c r="E87" s="127" t="s">
        <v>110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111</v>
      </c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6"/>
      <c r="D89" s="36"/>
      <c r="E89" s="65" t="str">
        <f>E11</f>
        <v>10-4 - 3NP</v>
      </c>
      <c r="F89" s="36"/>
      <c r="G89" s="36"/>
      <c r="H89" s="36"/>
      <c r="I89" s="36"/>
      <c r="J89" s="36"/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6"/>
      <c r="E91" s="36"/>
      <c r="F91" s="25" t="str">
        <f>F14</f>
        <v>Hranice</v>
      </c>
      <c r="G91" s="36"/>
      <c r="H91" s="36"/>
      <c r="I91" s="30" t="s">
        <v>22</v>
      </c>
      <c r="J91" s="67" t="str">
        <f>IF(J14="","",J14)</f>
        <v>2. 3. 2024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6"/>
      <c r="D92" s="36"/>
      <c r="E92" s="36"/>
      <c r="F92" s="36"/>
      <c r="G92" s="36"/>
      <c r="H92" s="36"/>
      <c r="I92" s="36"/>
      <c r="J92" s="36"/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6"/>
      <c r="E93" s="36"/>
      <c r="F93" s="25" t="str">
        <f>E17</f>
        <v>Město Hranice u Aše</v>
      </c>
      <c r="G93" s="36"/>
      <c r="H93" s="36"/>
      <c r="I93" s="30" t="s">
        <v>30</v>
      </c>
      <c r="J93" s="34" t="str">
        <f>E23</f>
        <v>ing.Volný Martin</v>
      </c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28</v>
      </c>
      <c r="D94" s="36"/>
      <c r="E94" s="36"/>
      <c r="F94" s="25" t="str">
        <f>IF(E20="","",E20)</f>
        <v>Vyplň údaj</v>
      </c>
      <c r="G94" s="36"/>
      <c r="H94" s="36"/>
      <c r="I94" s="30" t="s">
        <v>33</v>
      </c>
      <c r="J94" s="34" t="str">
        <f>E26</f>
        <v>Milan Hájek</v>
      </c>
      <c r="K94" s="36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43" t="s">
        <v>114</v>
      </c>
      <c r="D96" s="135"/>
      <c r="E96" s="135"/>
      <c r="F96" s="135"/>
      <c r="G96" s="135"/>
      <c r="H96" s="135"/>
      <c r="I96" s="135"/>
      <c r="J96" s="144" t="s">
        <v>115</v>
      </c>
      <c r="K96" s="135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6"/>
      <c r="D97" s="36"/>
      <c r="E97" s="36"/>
      <c r="F97" s="36"/>
      <c r="G97" s="36"/>
      <c r="H97" s="36"/>
      <c r="I97" s="36"/>
      <c r="J97" s="36"/>
      <c r="K97" s="36"/>
      <c r="L97" s="53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45" t="s">
        <v>116</v>
      </c>
      <c r="D98" s="36"/>
      <c r="E98" s="36"/>
      <c r="F98" s="36"/>
      <c r="G98" s="36"/>
      <c r="H98" s="36"/>
      <c r="I98" s="36"/>
      <c r="J98" s="94">
        <f>J135</f>
        <v>0</v>
      </c>
      <c r="K98" s="36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7" t="s">
        <v>117</v>
      </c>
    </row>
    <row r="99" s="9" customFormat="1" ht="24.96" customHeight="1">
      <c r="A99" s="9"/>
      <c r="B99" s="146"/>
      <c r="C99" s="9"/>
      <c r="D99" s="147" t="s">
        <v>162</v>
      </c>
      <c r="E99" s="148"/>
      <c r="F99" s="148"/>
      <c r="G99" s="148"/>
      <c r="H99" s="148"/>
      <c r="I99" s="148"/>
      <c r="J99" s="149">
        <f>J136</f>
        <v>0</v>
      </c>
      <c r="K99" s="9"/>
      <c r="L99" s="14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4" customFormat="1" ht="19.92" customHeight="1">
      <c r="A100" s="14"/>
      <c r="B100" s="205"/>
      <c r="C100" s="14"/>
      <c r="D100" s="206" t="s">
        <v>163</v>
      </c>
      <c r="E100" s="207"/>
      <c r="F100" s="207"/>
      <c r="G100" s="207"/>
      <c r="H100" s="207"/>
      <c r="I100" s="207"/>
      <c r="J100" s="208">
        <f>J137</f>
        <v>0</v>
      </c>
      <c r="K100" s="14"/>
      <c r="L100" s="205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</row>
    <row r="101" s="14" customFormat="1" ht="19.92" customHeight="1">
      <c r="A101" s="14"/>
      <c r="B101" s="205"/>
      <c r="C101" s="14"/>
      <c r="D101" s="206" t="s">
        <v>164</v>
      </c>
      <c r="E101" s="207"/>
      <c r="F101" s="207"/>
      <c r="G101" s="207"/>
      <c r="H101" s="207"/>
      <c r="I101" s="207"/>
      <c r="J101" s="208">
        <f>J169</f>
        <v>0</v>
      </c>
      <c r="K101" s="14"/>
      <c r="L101" s="205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</row>
    <row r="102" s="14" customFormat="1" ht="19.92" customHeight="1">
      <c r="A102" s="14"/>
      <c r="B102" s="205"/>
      <c r="C102" s="14"/>
      <c r="D102" s="206" t="s">
        <v>165</v>
      </c>
      <c r="E102" s="207"/>
      <c r="F102" s="207"/>
      <c r="G102" s="207"/>
      <c r="H102" s="207"/>
      <c r="I102" s="207"/>
      <c r="J102" s="208">
        <f>J253</f>
        <v>0</v>
      </c>
      <c r="K102" s="14"/>
      <c r="L102" s="205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</row>
    <row r="103" s="14" customFormat="1" ht="19.92" customHeight="1">
      <c r="A103" s="14"/>
      <c r="B103" s="205"/>
      <c r="C103" s="14"/>
      <c r="D103" s="206" t="s">
        <v>166</v>
      </c>
      <c r="E103" s="207"/>
      <c r="F103" s="207"/>
      <c r="G103" s="207"/>
      <c r="H103" s="207"/>
      <c r="I103" s="207"/>
      <c r="J103" s="208">
        <f>J302</f>
        <v>0</v>
      </c>
      <c r="K103" s="14"/>
      <c r="L103" s="205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</row>
    <row r="104" s="14" customFormat="1" ht="19.92" customHeight="1">
      <c r="A104" s="14"/>
      <c r="B104" s="205"/>
      <c r="C104" s="14"/>
      <c r="D104" s="206" t="s">
        <v>167</v>
      </c>
      <c r="E104" s="207"/>
      <c r="F104" s="207"/>
      <c r="G104" s="207"/>
      <c r="H104" s="207"/>
      <c r="I104" s="207"/>
      <c r="J104" s="208">
        <f>J308</f>
        <v>0</v>
      </c>
      <c r="K104" s="14"/>
      <c r="L104" s="205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</row>
    <row r="105" s="9" customFormat="1" ht="24.96" customHeight="1">
      <c r="A105" s="9"/>
      <c r="B105" s="146"/>
      <c r="C105" s="9"/>
      <c r="D105" s="147" t="s">
        <v>168</v>
      </c>
      <c r="E105" s="148"/>
      <c r="F105" s="148"/>
      <c r="G105" s="148"/>
      <c r="H105" s="148"/>
      <c r="I105" s="148"/>
      <c r="J105" s="149">
        <f>J310</f>
        <v>0</v>
      </c>
      <c r="K105" s="9"/>
      <c r="L105" s="146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4" customFormat="1" ht="19.92" customHeight="1">
      <c r="A106" s="14"/>
      <c r="B106" s="205"/>
      <c r="C106" s="14"/>
      <c r="D106" s="206" t="s">
        <v>169</v>
      </c>
      <c r="E106" s="207"/>
      <c r="F106" s="207"/>
      <c r="G106" s="207"/>
      <c r="H106" s="207"/>
      <c r="I106" s="207"/>
      <c r="J106" s="208">
        <f>J311</f>
        <v>0</v>
      </c>
      <c r="K106" s="14"/>
      <c r="L106" s="205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</row>
    <row r="107" s="14" customFormat="1" ht="19.92" customHeight="1">
      <c r="A107" s="14"/>
      <c r="B107" s="205"/>
      <c r="C107" s="14"/>
      <c r="D107" s="206" t="s">
        <v>170</v>
      </c>
      <c r="E107" s="207"/>
      <c r="F107" s="207"/>
      <c r="G107" s="207"/>
      <c r="H107" s="207"/>
      <c r="I107" s="207"/>
      <c r="J107" s="208">
        <f>J320</f>
        <v>0</v>
      </c>
      <c r="K107" s="14"/>
      <c r="L107" s="205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</row>
    <row r="108" s="14" customFormat="1" ht="19.92" customHeight="1">
      <c r="A108" s="14"/>
      <c r="B108" s="205"/>
      <c r="C108" s="14"/>
      <c r="D108" s="206" t="s">
        <v>171</v>
      </c>
      <c r="E108" s="207"/>
      <c r="F108" s="207"/>
      <c r="G108" s="207"/>
      <c r="H108" s="207"/>
      <c r="I108" s="207"/>
      <c r="J108" s="208">
        <f>J333</f>
        <v>0</v>
      </c>
      <c r="K108" s="14"/>
      <c r="L108" s="205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</row>
    <row r="109" s="14" customFormat="1" ht="19.92" customHeight="1">
      <c r="A109" s="14"/>
      <c r="B109" s="205"/>
      <c r="C109" s="14"/>
      <c r="D109" s="206" t="s">
        <v>172</v>
      </c>
      <c r="E109" s="207"/>
      <c r="F109" s="207"/>
      <c r="G109" s="207"/>
      <c r="H109" s="207"/>
      <c r="I109" s="207"/>
      <c r="J109" s="208">
        <f>J349</f>
        <v>0</v>
      </c>
      <c r="K109" s="14"/>
      <c r="L109" s="205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</row>
    <row r="110" s="14" customFormat="1" ht="19.92" customHeight="1">
      <c r="A110" s="14"/>
      <c r="B110" s="205"/>
      <c r="C110" s="14"/>
      <c r="D110" s="206" t="s">
        <v>173</v>
      </c>
      <c r="E110" s="207"/>
      <c r="F110" s="207"/>
      <c r="G110" s="207"/>
      <c r="H110" s="207"/>
      <c r="I110" s="207"/>
      <c r="J110" s="208">
        <f>J377</f>
        <v>0</v>
      </c>
      <c r="K110" s="14"/>
      <c r="L110" s="205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</row>
    <row r="111" s="14" customFormat="1" ht="19.92" customHeight="1">
      <c r="A111" s="14"/>
      <c r="B111" s="205"/>
      <c r="C111" s="14"/>
      <c r="D111" s="206" t="s">
        <v>174</v>
      </c>
      <c r="E111" s="207"/>
      <c r="F111" s="207"/>
      <c r="G111" s="207"/>
      <c r="H111" s="207"/>
      <c r="I111" s="207"/>
      <c r="J111" s="208">
        <f>J400</f>
        <v>0</v>
      </c>
      <c r="K111" s="14"/>
      <c r="L111" s="205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</row>
    <row r="112" s="14" customFormat="1" ht="19.92" customHeight="1">
      <c r="A112" s="14"/>
      <c r="B112" s="205"/>
      <c r="C112" s="14"/>
      <c r="D112" s="206" t="s">
        <v>175</v>
      </c>
      <c r="E112" s="207"/>
      <c r="F112" s="207"/>
      <c r="G112" s="207"/>
      <c r="H112" s="207"/>
      <c r="I112" s="207"/>
      <c r="J112" s="208">
        <f>J423</f>
        <v>0</v>
      </c>
      <c r="K112" s="14"/>
      <c r="L112" s="205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</row>
    <row r="113" s="9" customFormat="1" ht="24.96" customHeight="1">
      <c r="A113" s="9"/>
      <c r="B113" s="146"/>
      <c r="C113" s="9"/>
      <c r="D113" s="147" t="s">
        <v>176</v>
      </c>
      <c r="E113" s="148"/>
      <c r="F113" s="148"/>
      <c r="G113" s="148"/>
      <c r="H113" s="148"/>
      <c r="I113" s="148"/>
      <c r="J113" s="149">
        <f>J440</f>
        <v>0</v>
      </c>
      <c r="K113" s="9"/>
      <c r="L113" s="146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2" customFormat="1" ht="21.84" customHeight="1">
      <c r="A114" s="36"/>
      <c r="B114" s="37"/>
      <c r="C114" s="36"/>
      <c r="D114" s="36"/>
      <c r="E114" s="36"/>
      <c r="F114" s="36"/>
      <c r="G114" s="36"/>
      <c r="H114" s="36"/>
      <c r="I114" s="36"/>
      <c r="J114" s="36"/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58"/>
      <c r="C115" s="59"/>
      <c r="D115" s="59"/>
      <c r="E115" s="59"/>
      <c r="F115" s="59"/>
      <c r="G115" s="59"/>
      <c r="H115" s="59"/>
      <c r="I115" s="59"/>
      <c r="J115" s="59"/>
      <c r="K115" s="59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9" s="2" customFormat="1" ht="6.96" customHeight="1">
      <c r="A119" s="36"/>
      <c r="B119" s="60"/>
      <c r="C119" s="61"/>
      <c r="D119" s="61"/>
      <c r="E119" s="61"/>
      <c r="F119" s="61"/>
      <c r="G119" s="61"/>
      <c r="H119" s="61"/>
      <c r="I119" s="61"/>
      <c r="J119" s="61"/>
      <c r="K119" s="61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24.96" customHeight="1">
      <c r="A120" s="36"/>
      <c r="B120" s="37"/>
      <c r="C120" s="21" t="s">
        <v>119</v>
      </c>
      <c r="D120" s="36"/>
      <c r="E120" s="36"/>
      <c r="F120" s="36"/>
      <c r="G120" s="36"/>
      <c r="H120" s="36"/>
      <c r="I120" s="36"/>
      <c r="J120" s="36"/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6.96" customHeight="1">
      <c r="A121" s="36"/>
      <c r="B121" s="37"/>
      <c r="C121" s="36"/>
      <c r="D121" s="36"/>
      <c r="E121" s="36"/>
      <c r="F121" s="36"/>
      <c r="G121" s="36"/>
      <c r="H121" s="36"/>
      <c r="I121" s="36"/>
      <c r="J121" s="36"/>
      <c r="K121" s="36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2" customHeight="1">
      <c r="A122" s="36"/>
      <c r="B122" s="37"/>
      <c r="C122" s="30" t="s">
        <v>16</v>
      </c>
      <c r="D122" s="36"/>
      <c r="E122" s="36"/>
      <c r="F122" s="36"/>
      <c r="G122" s="36"/>
      <c r="H122" s="36"/>
      <c r="I122" s="36"/>
      <c r="J122" s="36"/>
      <c r="K122" s="36"/>
      <c r="L122" s="53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6.5" customHeight="1">
      <c r="A123" s="36"/>
      <c r="B123" s="37"/>
      <c r="C123" s="36"/>
      <c r="D123" s="36"/>
      <c r="E123" s="127" t="str">
        <f>E7</f>
        <v>Stavební úpravy knihovny a IC Města Hranice</v>
      </c>
      <c r="F123" s="30"/>
      <c r="G123" s="30"/>
      <c r="H123" s="30"/>
      <c r="I123" s="36"/>
      <c r="J123" s="36"/>
      <c r="K123" s="36"/>
      <c r="L123" s="53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1" customFormat="1" ht="12" customHeight="1">
      <c r="B124" s="20"/>
      <c r="C124" s="30" t="s">
        <v>109</v>
      </c>
      <c r="L124" s="20"/>
    </row>
    <row r="125" s="2" customFormat="1" ht="16.5" customHeight="1">
      <c r="A125" s="36"/>
      <c r="B125" s="37"/>
      <c r="C125" s="36"/>
      <c r="D125" s="36"/>
      <c r="E125" s="127" t="s">
        <v>110</v>
      </c>
      <c r="F125" s="36"/>
      <c r="G125" s="36"/>
      <c r="H125" s="36"/>
      <c r="I125" s="36"/>
      <c r="J125" s="36"/>
      <c r="K125" s="36"/>
      <c r="L125" s="53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12" customHeight="1">
      <c r="A126" s="36"/>
      <c r="B126" s="37"/>
      <c r="C126" s="30" t="s">
        <v>111</v>
      </c>
      <c r="D126" s="36"/>
      <c r="E126" s="36"/>
      <c r="F126" s="36"/>
      <c r="G126" s="36"/>
      <c r="H126" s="36"/>
      <c r="I126" s="36"/>
      <c r="J126" s="36"/>
      <c r="K126" s="36"/>
      <c r="L126" s="53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16.5" customHeight="1">
      <c r="A127" s="36"/>
      <c r="B127" s="37"/>
      <c r="C127" s="36"/>
      <c r="D127" s="36"/>
      <c r="E127" s="65" t="str">
        <f>E11</f>
        <v>10-4 - 3NP</v>
      </c>
      <c r="F127" s="36"/>
      <c r="G127" s="36"/>
      <c r="H127" s="36"/>
      <c r="I127" s="36"/>
      <c r="J127" s="36"/>
      <c r="K127" s="36"/>
      <c r="L127" s="53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2" customFormat="1" ht="6.96" customHeight="1">
      <c r="A128" s="36"/>
      <c r="B128" s="37"/>
      <c r="C128" s="36"/>
      <c r="D128" s="36"/>
      <c r="E128" s="36"/>
      <c r="F128" s="36"/>
      <c r="G128" s="36"/>
      <c r="H128" s="36"/>
      <c r="I128" s="36"/>
      <c r="J128" s="36"/>
      <c r="K128" s="36"/>
      <c r="L128" s="53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="2" customFormat="1" ht="12" customHeight="1">
      <c r="A129" s="36"/>
      <c r="B129" s="37"/>
      <c r="C129" s="30" t="s">
        <v>20</v>
      </c>
      <c r="D129" s="36"/>
      <c r="E129" s="36"/>
      <c r="F129" s="25" t="str">
        <f>F14</f>
        <v>Hranice</v>
      </c>
      <c r="G129" s="36"/>
      <c r="H129" s="36"/>
      <c r="I129" s="30" t="s">
        <v>22</v>
      </c>
      <c r="J129" s="67" t="str">
        <f>IF(J14="","",J14)</f>
        <v>2. 3. 2024</v>
      </c>
      <c r="K129" s="36"/>
      <c r="L129" s="53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</row>
    <row r="130" s="2" customFormat="1" ht="6.96" customHeight="1">
      <c r="A130" s="36"/>
      <c r="B130" s="37"/>
      <c r="C130" s="36"/>
      <c r="D130" s="36"/>
      <c r="E130" s="36"/>
      <c r="F130" s="36"/>
      <c r="G130" s="36"/>
      <c r="H130" s="36"/>
      <c r="I130" s="36"/>
      <c r="J130" s="36"/>
      <c r="K130" s="36"/>
      <c r="L130" s="53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</row>
    <row r="131" s="2" customFormat="1" ht="15.15" customHeight="1">
      <c r="A131" s="36"/>
      <c r="B131" s="37"/>
      <c r="C131" s="30" t="s">
        <v>24</v>
      </c>
      <c r="D131" s="36"/>
      <c r="E131" s="36"/>
      <c r="F131" s="25" t="str">
        <f>E17</f>
        <v>Město Hranice u Aše</v>
      </c>
      <c r="G131" s="36"/>
      <c r="H131" s="36"/>
      <c r="I131" s="30" t="s">
        <v>30</v>
      </c>
      <c r="J131" s="34" t="str">
        <f>E23</f>
        <v>ing.Volný Martin</v>
      </c>
      <c r="K131" s="36"/>
      <c r="L131" s="53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</row>
    <row r="132" s="2" customFormat="1" ht="15.15" customHeight="1">
      <c r="A132" s="36"/>
      <c r="B132" s="37"/>
      <c r="C132" s="30" t="s">
        <v>28</v>
      </c>
      <c r="D132" s="36"/>
      <c r="E132" s="36"/>
      <c r="F132" s="25" t="str">
        <f>IF(E20="","",E20)</f>
        <v>Vyplň údaj</v>
      </c>
      <c r="G132" s="36"/>
      <c r="H132" s="36"/>
      <c r="I132" s="30" t="s">
        <v>33</v>
      </c>
      <c r="J132" s="34" t="str">
        <f>E26</f>
        <v>Milan Hájek</v>
      </c>
      <c r="K132" s="36"/>
      <c r="L132" s="53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</row>
    <row r="133" s="2" customFormat="1" ht="10.32" customHeight="1">
      <c r="A133" s="36"/>
      <c r="B133" s="37"/>
      <c r="C133" s="36"/>
      <c r="D133" s="36"/>
      <c r="E133" s="36"/>
      <c r="F133" s="36"/>
      <c r="G133" s="36"/>
      <c r="H133" s="36"/>
      <c r="I133" s="36"/>
      <c r="J133" s="36"/>
      <c r="K133" s="36"/>
      <c r="L133" s="53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</row>
    <row r="134" s="10" customFormat="1" ht="29.28" customHeight="1">
      <c r="A134" s="150"/>
      <c r="B134" s="151"/>
      <c r="C134" s="152" t="s">
        <v>120</v>
      </c>
      <c r="D134" s="153" t="s">
        <v>61</v>
      </c>
      <c r="E134" s="153" t="s">
        <v>57</v>
      </c>
      <c r="F134" s="153" t="s">
        <v>58</v>
      </c>
      <c r="G134" s="153" t="s">
        <v>121</v>
      </c>
      <c r="H134" s="153" t="s">
        <v>122</v>
      </c>
      <c r="I134" s="153" t="s">
        <v>123</v>
      </c>
      <c r="J134" s="153" t="s">
        <v>115</v>
      </c>
      <c r="K134" s="154" t="s">
        <v>124</v>
      </c>
      <c r="L134" s="155"/>
      <c r="M134" s="84" t="s">
        <v>1</v>
      </c>
      <c r="N134" s="85" t="s">
        <v>40</v>
      </c>
      <c r="O134" s="85" t="s">
        <v>125</v>
      </c>
      <c r="P134" s="85" t="s">
        <v>126</v>
      </c>
      <c r="Q134" s="85" t="s">
        <v>127</v>
      </c>
      <c r="R134" s="85" t="s">
        <v>128</v>
      </c>
      <c r="S134" s="85" t="s">
        <v>129</v>
      </c>
      <c r="T134" s="86" t="s">
        <v>130</v>
      </c>
      <c r="U134" s="150"/>
      <c r="V134" s="150"/>
      <c r="W134" s="150"/>
      <c r="X134" s="150"/>
      <c r="Y134" s="150"/>
      <c r="Z134" s="150"/>
      <c r="AA134" s="150"/>
      <c r="AB134" s="150"/>
      <c r="AC134" s="150"/>
      <c r="AD134" s="150"/>
      <c r="AE134" s="150"/>
    </row>
    <row r="135" s="2" customFormat="1" ht="22.8" customHeight="1">
      <c r="A135" s="36"/>
      <c r="B135" s="37"/>
      <c r="C135" s="91" t="s">
        <v>131</v>
      </c>
      <c r="D135" s="36"/>
      <c r="E135" s="36"/>
      <c r="F135" s="36"/>
      <c r="G135" s="36"/>
      <c r="H135" s="36"/>
      <c r="I135" s="36"/>
      <c r="J135" s="156">
        <f>BK135</f>
        <v>0</v>
      </c>
      <c r="K135" s="36"/>
      <c r="L135" s="37"/>
      <c r="M135" s="87"/>
      <c r="N135" s="71"/>
      <c r="O135" s="88"/>
      <c r="P135" s="157">
        <f>P136+P310+P440</f>
        <v>0</v>
      </c>
      <c r="Q135" s="88"/>
      <c r="R135" s="157">
        <f>R136+R310+R440</f>
        <v>39.280573439999998</v>
      </c>
      <c r="S135" s="88"/>
      <c r="T135" s="158">
        <f>T136+T310+T440</f>
        <v>67.463697500000009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7" t="s">
        <v>75</v>
      </c>
      <c r="AU135" s="17" t="s">
        <v>117</v>
      </c>
      <c r="BK135" s="159">
        <f>BK136+BK310+BK440</f>
        <v>0</v>
      </c>
    </row>
    <row r="136" s="11" customFormat="1" ht="25.92" customHeight="1">
      <c r="A136" s="11"/>
      <c r="B136" s="160"/>
      <c r="C136" s="11"/>
      <c r="D136" s="161" t="s">
        <v>75</v>
      </c>
      <c r="E136" s="162" t="s">
        <v>177</v>
      </c>
      <c r="F136" s="162" t="s">
        <v>178</v>
      </c>
      <c r="G136" s="11"/>
      <c r="H136" s="11"/>
      <c r="I136" s="163"/>
      <c r="J136" s="164">
        <f>BK136</f>
        <v>0</v>
      </c>
      <c r="K136" s="11"/>
      <c r="L136" s="160"/>
      <c r="M136" s="165"/>
      <c r="N136" s="166"/>
      <c r="O136" s="166"/>
      <c r="P136" s="167">
        <f>P137+P169+P253+P302+P308</f>
        <v>0</v>
      </c>
      <c r="Q136" s="166"/>
      <c r="R136" s="167">
        <f>R137+R169+R253+R302+R308</f>
        <v>32.00424778</v>
      </c>
      <c r="S136" s="166"/>
      <c r="T136" s="168">
        <f>T137+T169+T253+T302+T308</f>
        <v>67.463697500000009</v>
      </c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R136" s="161" t="s">
        <v>83</v>
      </c>
      <c r="AT136" s="169" t="s">
        <v>75</v>
      </c>
      <c r="AU136" s="169" t="s">
        <v>76</v>
      </c>
      <c r="AY136" s="161" t="s">
        <v>134</v>
      </c>
      <c r="BK136" s="170">
        <f>BK137+BK169+BK253+BK302+BK308</f>
        <v>0</v>
      </c>
    </row>
    <row r="137" s="11" customFormat="1" ht="22.8" customHeight="1">
      <c r="A137" s="11"/>
      <c r="B137" s="160"/>
      <c r="C137" s="11"/>
      <c r="D137" s="161" t="s">
        <v>75</v>
      </c>
      <c r="E137" s="209" t="s">
        <v>146</v>
      </c>
      <c r="F137" s="209" t="s">
        <v>179</v>
      </c>
      <c r="G137" s="11"/>
      <c r="H137" s="11"/>
      <c r="I137" s="163"/>
      <c r="J137" s="210">
        <f>BK137</f>
        <v>0</v>
      </c>
      <c r="K137" s="11"/>
      <c r="L137" s="160"/>
      <c r="M137" s="165"/>
      <c r="N137" s="166"/>
      <c r="O137" s="166"/>
      <c r="P137" s="167">
        <f>SUM(P138:P168)</f>
        <v>0</v>
      </c>
      <c r="Q137" s="166"/>
      <c r="R137" s="167">
        <f>SUM(R138:R168)</f>
        <v>23.875680840000001</v>
      </c>
      <c r="S137" s="166"/>
      <c r="T137" s="168">
        <f>SUM(T138:T168)</f>
        <v>0</v>
      </c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R137" s="161" t="s">
        <v>83</v>
      </c>
      <c r="AT137" s="169" t="s">
        <v>75</v>
      </c>
      <c r="AU137" s="169" t="s">
        <v>83</v>
      </c>
      <c r="AY137" s="161" t="s">
        <v>134</v>
      </c>
      <c r="BK137" s="170">
        <f>SUM(BK138:BK168)</f>
        <v>0</v>
      </c>
    </row>
    <row r="138" s="2" customFormat="1" ht="24.15" customHeight="1">
      <c r="A138" s="36"/>
      <c r="B138" s="171"/>
      <c r="C138" s="172" t="s">
        <v>83</v>
      </c>
      <c r="D138" s="172" t="s">
        <v>135</v>
      </c>
      <c r="E138" s="173" t="s">
        <v>180</v>
      </c>
      <c r="F138" s="174" t="s">
        <v>181</v>
      </c>
      <c r="G138" s="175" t="s">
        <v>182</v>
      </c>
      <c r="H138" s="176">
        <v>2.04</v>
      </c>
      <c r="I138" s="177"/>
      <c r="J138" s="178">
        <f>ROUND(I138*H138,2)</f>
        <v>0</v>
      </c>
      <c r="K138" s="174" t="s">
        <v>183</v>
      </c>
      <c r="L138" s="37"/>
      <c r="M138" s="179" t="s">
        <v>1</v>
      </c>
      <c r="N138" s="180" t="s">
        <v>41</v>
      </c>
      <c r="O138" s="75"/>
      <c r="P138" s="181">
        <f>O138*H138</f>
        <v>0</v>
      </c>
      <c r="Q138" s="181">
        <v>1.8775</v>
      </c>
      <c r="R138" s="181">
        <f>Q138*H138</f>
        <v>3.8300999999999998</v>
      </c>
      <c r="S138" s="181">
        <v>0</v>
      </c>
      <c r="T138" s="182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83" t="s">
        <v>139</v>
      </c>
      <c r="AT138" s="183" t="s">
        <v>135</v>
      </c>
      <c r="AU138" s="183" t="s">
        <v>80</v>
      </c>
      <c r="AY138" s="17" t="s">
        <v>134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7" t="s">
        <v>83</v>
      </c>
      <c r="BK138" s="184">
        <f>ROUND(I138*H138,2)</f>
        <v>0</v>
      </c>
      <c r="BL138" s="17" t="s">
        <v>139</v>
      </c>
      <c r="BM138" s="183" t="s">
        <v>184</v>
      </c>
    </row>
    <row r="139" s="12" customFormat="1">
      <c r="A139" s="12"/>
      <c r="B139" s="185"/>
      <c r="C139" s="12"/>
      <c r="D139" s="186" t="s">
        <v>141</v>
      </c>
      <c r="E139" s="187" t="s">
        <v>1</v>
      </c>
      <c r="F139" s="188" t="s">
        <v>185</v>
      </c>
      <c r="G139" s="12"/>
      <c r="H139" s="189">
        <v>0.54000000000000004</v>
      </c>
      <c r="I139" s="190"/>
      <c r="J139" s="12"/>
      <c r="K139" s="12"/>
      <c r="L139" s="185"/>
      <c r="M139" s="191"/>
      <c r="N139" s="192"/>
      <c r="O139" s="192"/>
      <c r="P139" s="192"/>
      <c r="Q139" s="192"/>
      <c r="R139" s="192"/>
      <c r="S139" s="192"/>
      <c r="T139" s="193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187" t="s">
        <v>141</v>
      </c>
      <c r="AU139" s="187" t="s">
        <v>80</v>
      </c>
      <c r="AV139" s="12" t="s">
        <v>80</v>
      </c>
      <c r="AW139" s="12" t="s">
        <v>32</v>
      </c>
      <c r="AX139" s="12" t="s">
        <v>76</v>
      </c>
      <c r="AY139" s="187" t="s">
        <v>134</v>
      </c>
    </row>
    <row r="140" s="12" customFormat="1">
      <c r="A140" s="12"/>
      <c r="B140" s="185"/>
      <c r="C140" s="12"/>
      <c r="D140" s="186" t="s">
        <v>141</v>
      </c>
      <c r="E140" s="187" t="s">
        <v>1</v>
      </c>
      <c r="F140" s="188" t="s">
        <v>186</v>
      </c>
      <c r="G140" s="12"/>
      <c r="H140" s="189">
        <v>0.83999999999999997</v>
      </c>
      <c r="I140" s="190"/>
      <c r="J140" s="12"/>
      <c r="K140" s="12"/>
      <c r="L140" s="185"/>
      <c r="M140" s="191"/>
      <c r="N140" s="192"/>
      <c r="O140" s="192"/>
      <c r="P140" s="192"/>
      <c r="Q140" s="192"/>
      <c r="R140" s="192"/>
      <c r="S140" s="192"/>
      <c r="T140" s="193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187" t="s">
        <v>141</v>
      </c>
      <c r="AU140" s="187" t="s">
        <v>80</v>
      </c>
      <c r="AV140" s="12" t="s">
        <v>80</v>
      </c>
      <c r="AW140" s="12" t="s">
        <v>32</v>
      </c>
      <c r="AX140" s="12" t="s">
        <v>76</v>
      </c>
      <c r="AY140" s="187" t="s">
        <v>134</v>
      </c>
    </row>
    <row r="141" s="12" customFormat="1">
      <c r="A141" s="12"/>
      <c r="B141" s="185"/>
      <c r="C141" s="12"/>
      <c r="D141" s="186" t="s">
        <v>141</v>
      </c>
      <c r="E141" s="187" t="s">
        <v>1</v>
      </c>
      <c r="F141" s="188" t="s">
        <v>187</v>
      </c>
      <c r="G141" s="12"/>
      <c r="H141" s="189">
        <v>0.66000000000000003</v>
      </c>
      <c r="I141" s="190"/>
      <c r="J141" s="12"/>
      <c r="K141" s="12"/>
      <c r="L141" s="185"/>
      <c r="M141" s="191"/>
      <c r="N141" s="192"/>
      <c r="O141" s="192"/>
      <c r="P141" s="192"/>
      <c r="Q141" s="192"/>
      <c r="R141" s="192"/>
      <c r="S141" s="192"/>
      <c r="T141" s="193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187" t="s">
        <v>141</v>
      </c>
      <c r="AU141" s="187" t="s">
        <v>80</v>
      </c>
      <c r="AV141" s="12" t="s">
        <v>80</v>
      </c>
      <c r="AW141" s="12" t="s">
        <v>32</v>
      </c>
      <c r="AX141" s="12" t="s">
        <v>76</v>
      </c>
      <c r="AY141" s="187" t="s">
        <v>134</v>
      </c>
    </row>
    <row r="142" s="2" customFormat="1" ht="33" customHeight="1">
      <c r="A142" s="36"/>
      <c r="B142" s="171"/>
      <c r="C142" s="172" t="s">
        <v>80</v>
      </c>
      <c r="D142" s="172" t="s">
        <v>135</v>
      </c>
      <c r="E142" s="173" t="s">
        <v>188</v>
      </c>
      <c r="F142" s="174" t="s">
        <v>189</v>
      </c>
      <c r="G142" s="175" t="s">
        <v>190</v>
      </c>
      <c r="H142" s="176">
        <v>51.840000000000003</v>
      </c>
      <c r="I142" s="177"/>
      <c r="J142" s="178">
        <f>ROUND(I142*H142,2)</f>
        <v>0</v>
      </c>
      <c r="K142" s="174" t="s">
        <v>183</v>
      </c>
      <c r="L142" s="37"/>
      <c r="M142" s="179" t="s">
        <v>1</v>
      </c>
      <c r="N142" s="180" t="s">
        <v>41</v>
      </c>
      <c r="O142" s="75"/>
      <c r="P142" s="181">
        <f>O142*H142</f>
        <v>0</v>
      </c>
      <c r="Q142" s="181">
        <v>0.19692000000000001</v>
      </c>
      <c r="R142" s="181">
        <f>Q142*H142</f>
        <v>10.208332800000001</v>
      </c>
      <c r="S142" s="181">
        <v>0</v>
      </c>
      <c r="T142" s="182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83" t="s">
        <v>139</v>
      </c>
      <c r="AT142" s="183" t="s">
        <v>135</v>
      </c>
      <c r="AU142" s="183" t="s">
        <v>80</v>
      </c>
      <c r="AY142" s="17" t="s">
        <v>134</v>
      </c>
      <c r="BE142" s="184">
        <f>IF(N142="základní",J142,0)</f>
        <v>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7" t="s">
        <v>83</v>
      </c>
      <c r="BK142" s="184">
        <f>ROUND(I142*H142,2)</f>
        <v>0</v>
      </c>
      <c r="BL142" s="17" t="s">
        <v>139</v>
      </c>
      <c r="BM142" s="183" t="s">
        <v>191</v>
      </c>
    </row>
    <row r="143" s="12" customFormat="1">
      <c r="A143" s="12"/>
      <c r="B143" s="185"/>
      <c r="C143" s="12"/>
      <c r="D143" s="186" t="s">
        <v>141</v>
      </c>
      <c r="E143" s="187" t="s">
        <v>1</v>
      </c>
      <c r="F143" s="188" t="s">
        <v>192</v>
      </c>
      <c r="G143" s="12"/>
      <c r="H143" s="189">
        <v>53.729999999999997</v>
      </c>
      <c r="I143" s="190"/>
      <c r="J143" s="12"/>
      <c r="K143" s="12"/>
      <c r="L143" s="185"/>
      <c r="M143" s="191"/>
      <c r="N143" s="192"/>
      <c r="O143" s="192"/>
      <c r="P143" s="192"/>
      <c r="Q143" s="192"/>
      <c r="R143" s="192"/>
      <c r="S143" s="192"/>
      <c r="T143" s="193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187" t="s">
        <v>141</v>
      </c>
      <c r="AU143" s="187" t="s">
        <v>80</v>
      </c>
      <c r="AV143" s="12" t="s">
        <v>80</v>
      </c>
      <c r="AW143" s="12" t="s">
        <v>32</v>
      </c>
      <c r="AX143" s="12" t="s">
        <v>76</v>
      </c>
      <c r="AY143" s="187" t="s">
        <v>134</v>
      </c>
    </row>
    <row r="144" s="12" customFormat="1">
      <c r="A144" s="12"/>
      <c r="B144" s="185"/>
      <c r="C144" s="12"/>
      <c r="D144" s="186" t="s">
        <v>141</v>
      </c>
      <c r="E144" s="187" t="s">
        <v>1</v>
      </c>
      <c r="F144" s="188" t="s">
        <v>193</v>
      </c>
      <c r="G144" s="12"/>
      <c r="H144" s="189">
        <v>-1.8899999999999999</v>
      </c>
      <c r="I144" s="190"/>
      <c r="J144" s="12"/>
      <c r="K144" s="12"/>
      <c r="L144" s="185"/>
      <c r="M144" s="191"/>
      <c r="N144" s="192"/>
      <c r="O144" s="192"/>
      <c r="P144" s="192"/>
      <c r="Q144" s="192"/>
      <c r="R144" s="192"/>
      <c r="S144" s="192"/>
      <c r="T144" s="193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187" t="s">
        <v>141</v>
      </c>
      <c r="AU144" s="187" t="s">
        <v>80</v>
      </c>
      <c r="AV144" s="12" t="s">
        <v>80</v>
      </c>
      <c r="AW144" s="12" t="s">
        <v>32</v>
      </c>
      <c r="AX144" s="12" t="s">
        <v>76</v>
      </c>
      <c r="AY144" s="187" t="s">
        <v>134</v>
      </c>
    </row>
    <row r="145" s="2" customFormat="1" ht="33" customHeight="1">
      <c r="A145" s="36"/>
      <c r="B145" s="171"/>
      <c r="C145" s="172" t="s">
        <v>146</v>
      </c>
      <c r="D145" s="172" t="s">
        <v>135</v>
      </c>
      <c r="E145" s="173" t="s">
        <v>194</v>
      </c>
      <c r="F145" s="174" t="s">
        <v>195</v>
      </c>
      <c r="G145" s="175" t="s">
        <v>196</v>
      </c>
      <c r="H145" s="176">
        <v>1</v>
      </c>
      <c r="I145" s="177"/>
      <c r="J145" s="178">
        <f>ROUND(I145*H145,2)</f>
        <v>0</v>
      </c>
      <c r="K145" s="174" t="s">
        <v>183</v>
      </c>
      <c r="L145" s="37"/>
      <c r="M145" s="179" t="s">
        <v>1</v>
      </c>
      <c r="N145" s="180" t="s">
        <v>41</v>
      </c>
      <c r="O145" s="75"/>
      <c r="P145" s="181">
        <f>O145*H145</f>
        <v>0</v>
      </c>
      <c r="Q145" s="181">
        <v>0.026280000000000001</v>
      </c>
      <c r="R145" s="181">
        <f>Q145*H145</f>
        <v>0.026280000000000001</v>
      </c>
      <c r="S145" s="181">
        <v>0</v>
      </c>
      <c r="T145" s="182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83" t="s">
        <v>139</v>
      </c>
      <c r="AT145" s="183" t="s">
        <v>135</v>
      </c>
      <c r="AU145" s="183" t="s">
        <v>80</v>
      </c>
      <c r="AY145" s="17" t="s">
        <v>134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7" t="s">
        <v>83</v>
      </c>
      <c r="BK145" s="184">
        <f>ROUND(I145*H145,2)</f>
        <v>0</v>
      </c>
      <c r="BL145" s="17" t="s">
        <v>139</v>
      </c>
      <c r="BM145" s="183" t="s">
        <v>197</v>
      </c>
    </row>
    <row r="146" s="2" customFormat="1" ht="33" customHeight="1">
      <c r="A146" s="36"/>
      <c r="B146" s="171"/>
      <c r="C146" s="172" t="s">
        <v>139</v>
      </c>
      <c r="D146" s="172" t="s">
        <v>135</v>
      </c>
      <c r="E146" s="173" t="s">
        <v>198</v>
      </c>
      <c r="F146" s="174" t="s">
        <v>199</v>
      </c>
      <c r="G146" s="175" t="s">
        <v>196</v>
      </c>
      <c r="H146" s="176">
        <v>11</v>
      </c>
      <c r="I146" s="177"/>
      <c r="J146" s="178">
        <f>ROUND(I146*H146,2)</f>
        <v>0</v>
      </c>
      <c r="K146" s="174" t="s">
        <v>183</v>
      </c>
      <c r="L146" s="37"/>
      <c r="M146" s="179" t="s">
        <v>1</v>
      </c>
      <c r="N146" s="180" t="s">
        <v>41</v>
      </c>
      <c r="O146" s="75"/>
      <c r="P146" s="181">
        <f>O146*H146</f>
        <v>0</v>
      </c>
      <c r="Q146" s="181">
        <v>0.03193</v>
      </c>
      <c r="R146" s="181">
        <f>Q146*H146</f>
        <v>0.35122999999999999</v>
      </c>
      <c r="S146" s="181">
        <v>0</v>
      </c>
      <c r="T146" s="182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83" t="s">
        <v>139</v>
      </c>
      <c r="AT146" s="183" t="s">
        <v>135</v>
      </c>
      <c r="AU146" s="183" t="s">
        <v>80</v>
      </c>
      <c r="AY146" s="17" t="s">
        <v>134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7" t="s">
        <v>83</v>
      </c>
      <c r="BK146" s="184">
        <f>ROUND(I146*H146,2)</f>
        <v>0</v>
      </c>
      <c r="BL146" s="17" t="s">
        <v>139</v>
      </c>
      <c r="BM146" s="183" t="s">
        <v>200</v>
      </c>
    </row>
    <row r="147" s="2" customFormat="1" ht="21.75" customHeight="1">
      <c r="A147" s="36"/>
      <c r="B147" s="171"/>
      <c r="C147" s="172" t="s">
        <v>133</v>
      </c>
      <c r="D147" s="172" t="s">
        <v>135</v>
      </c>
      <c r="E147" s="173" t="s">
        <v>201</v>
      </c>
      <c r="F147" s="174" t="s">
        <v>202</v>
      </c>
      <c r="G147" s="175" t="s">
        <v>196</v>
      </c>
      <c r="H147" s="176">
        <v>2</v>
      </c>
      <c r="I147" s="177"/>
      <c r="J147" s="178">
        <f>ROUND(I147*H147,2)</f>
        <v>0</v>
      </c>
      <c r="K147" s="174" t="s">
        <v>183</v>
      </c>
      <c r="L147" s="37"/>
      <c r="M147" s="179" t="s">
        <v>1</v>
      </c>
      <c r="N147" s="180" t="s">
        <v>41</v>
      </c>
      <c r="O147" s="75"/>
      <c r="P147" s="181">
        <f>O147*H147</f>
        <v>0</v>
      </c>
      <c r="Q147" s="181">
        <v>0.04555</v>
      </c>
      <c r="R147" s="181">
        <f>Q147*H147</f>
        <v>0.0911</v>
      </c>
      <c r="S147" s="181">
        <v>0</v>
      </c>
      <c r="T147" s="182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83" t="s">
        <v>139</v>
      </c>
      <c r="AT147" s="183" t="s">
        <v>135</v>
      </c>
      <c r="AU147" s="183" t="s">
        <v>80</v>
      </c>
      <c r="AY147" s="17" t="s">
        <v>134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7" t="s">
        <v>83</v>
      </c>
      <c r="BK147" s="184">
        <f>ROUND(I147*H147,2)</f>
        <v>0</v>
      </c>
      <c r="BL147" s="17" t="s">
        <v>139</v>
      </c>
      <c r="BM147" s="183" t="s">
        <v>203</v>
      </c>
    </row>
    <row r="148" s="2" customFormat="1" ht="24.15" customHeight="1">
      <c r="A148" s="36"/>
      <c r="B148" s="171"/>
      <c r="C148" s="172" t="s">
        <v>157</v>
      </c>
      <c r="D148" s="172" t="s">
        <v>135</v>
      </c>
      <c r="E148" s="173" t="s">
        <v>204</v>
      </c>
      <c r="F148" s="174" t="s">
        <v>205</v>
      </c>
      <c r="G148" s="175" t="s">
        <v>206</v>
      </c>
      <c r="H148" s="176">
        <v>0.053999999999999999</v>
      </c>
      <c r="I148" s="177"/>
      <c r="J148" s="178">
        <f>ROUND(I148*H148,2)</f>
        <v>0</v>
      </c>
      <c r="K148" s="174" t="s">
        <v>183</v>
      </c>
      <c r="L148" s="37"/>
      <c r="M148" s="179" t="s">
        <v>1</v>
      </c>
      <c r="N148" s="180" t="s">
        <v>41</v>
      </c>
      <c r="O148" s="75"/>
      <c r="P148" s="181">
        <f>O148*H148</f>
        <v>0</v>
      </c>
      <c r="Q148" s="181">
        <v>1.0900000000000001</v>
      </c>
      <c r="R148" s="181">
        <f>Q148*H148</f>
        <v>0.058860000000000003</v>
      </c>
      <c r="S148" s="181">
        <v>0</v>
      </c>
      <c r="T148" s="182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83" t="s">
        <v>139</v>
      </c>
      <c r="AT148" s="183" t="s">
        <v>135</v>
      </c>
      <c r="AU148" s="183" t="s">
        <v>80</v>
      </c>
      <c r="AY148" s="17" t="s">
        <v>134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7" t="s">
        <v>83</v>
      </c>
      <c r="BK148" s="184">
        <f>ROUND(I148*H148,2)</f>
        <v>0</v>
      </c>
      <c r="BL148" s="17" t="s">
        <v>139</v>
      </c>
      <c r="BM148" s="183" t="s">
        <v>207</v>
      </c>
    </row>
    <row r="149" s="12" customFormat="1">
      <c r="A149" s="12"/>
      <c r="B149" s="185"/>
      <c r="C149" s="12"/>
      <c r="D149" s="186" t="s">
        <v>141</v>
      </c>
      <c r="E149" s="187" t="s">
        <v>1</v>
      </c>
      <c r="F149" s="188" t="s">
        <v>208</v>
      </c>
      <c r="G149" s="12"/>
      <c r="H149" s="189">
        <v>0.053999999999999999</v>
      </c>
      <c r="I149" s="190"/>
      <c r="J149" s="12"/>
      <c r="K149" s="12"/>
      <c r="L149" s="185"/>
      <c r="M149" s="191"/>
      <c r="N149" s="192"/>
      <c r="O149" s="192"/>
      <c r="P149" s="192"/>
      <c r="Q149" s="192"/>
      <c r="R149" s="192"/>
      <c r="S149" s="192"/>
      <c r="T149" s="193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187" t="s">
        <v>141</v>
      </c>
      <c r="AU149" s="187" t="s">
        <v>80</v>
      </c>
      <c r="AV149" s="12" t="s">
        <v>80</v>
      </c>
      <c r="AW149" s="12" t="s">
        <v>32</v>
      </c>
      <c r="AX149" s="12" t="s">
        <v>83</v>
      </c>
      <c r="AY149" s="187" t="s">
        <v>134</v>
      </c>
    </row>
    <row r="150" s="2" customFormat="1" ht="24.15" customHeight="1">
      <c r="A150" s="36"/>
      <c r="B150" s="171"/>
      <c r="C150" s="172" t="s">
        <v>209</v>
      </c>
      <c r="D150" s="172" t="s">
        <v>135</v>
      </c>
      <c r="E150" s="173" t="s">
        <v>210</v>
      </c>
      <c r="F150" s="174" t="s">
        <v>211</v>
      </c>
      <c r="G150" s="175" t="s">
        <v>206</v>
      </c>
      <c r="H150" s="176">
        <v>0.087999999999999995</v>
      </c>
      <c r="I150" s="177"/>
      <c r="J150" s="178">
        <f>ROUND(I150*H150,2)</f>
        <v>0</v>
      </c>
      <c r="K150" s="174" t="s">
        <v>183</v>
      </c>
      <c r="L150" s="37"/>
      <c r="M150" s="179" t="s">
        <v>1</v>
      </c>
      <c r="N150" s="180" t="s">
        <v>41</v>
      </c>
      <c r="O150" s="75"/>
      <c r="P150" s="181">
        <f>O150*H150</f>
        <v>0</v>
      </c>
      <c r="Q150" s="181">
        <v>1.0900000000000001</v>
      </c>
      <c r="R150" s="181">
        <f>Q150*H150</f>
        <v>0.095920000000000005</v>
      </c>
      <c r="S150" s="181">
        <v>0</v>
      </c>
      <c r="T150" s="182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83" t="s">
        <v>139</v>
      </c>
      <c r="AT150" s="183" t="s">
        <v>135</v>
      </c>
      <c r="AU150" s="183" t="s">
        <v>80</v>
      </c>
      <c r="AY150" s="17" t="s">
        <v>134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7" t="s">
        <v>83</v>
      </c>
      <c r="BK150" s="184">
        <f>ROUND(I150*H150,2)</f>
        <v>0</v>
      </c>
      <c r="BL150" s="17" t="s">
        <v>139</v>
      </c>
      <c r="BM150" s="183" t="s">
        <v>212</v>
      </c>
    </row>
    <row r="151" s="12" customFormat="1">
      <c r="A151" s="12"/>
      <c r="B151" s="185"/>
      <c r="C151" s="12"/>
      <c r="D151" s="186" t="s">
        <v>141</v>
      </c>
      <c r="E151" s="187" t="s">
        <v>1</v>
      </c>
      <c r="F151" s="188" t="s">
        <v>213</v>
      </c>
      <c r="G151" s="12"/>
      <c r="H151" s="189">
        <v>0.087999999999999995</v>
      </c>
      <c r="I151" s="190"/>
      <c r="J151" s="12"/>
      <c r="K151" s="12"/>
      <c r="L151" s="185"/>
      <c r="M151" s="191"/>
      <c r="N151" s="192"/>
      <c r="O151" s="192"/>
      <c r="P151" s="192"/>
      <c r="Q151" s="192"/>
      <c r="R151" s="192"/>
      <c r="S151" s="192"/>
      <c r="T151" s="193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187" t="s">
        <v>141</v>
      </c>
      <c r="AU151" s="187" t="s">
        <v>80</v>
      </c>
      <c r="AV151" s="12" t="s">
        <v>80</v>
      </c>
      <c r="AW151" s="12" t="s">
        <v>32</v>
      </c>
      <c r="AX151" s="12" t="s">
        <v>83</v>
      </c>
      <c r="AY151" s="187" t="s">
        <v>134</v>
      </c>
    </row>
    <row r="152" s="2" customFormat="1" ht="24.15" customHeight="1">
      <c r="A152" s="36"/>
      <c r="B152" s="171"/>
      <c r="C152" s="172" t="s">
        <v>214</v>
      </c>
      <c r="D152" s="172" t="s">
        <v>135</v>
      </c>
      <c r="E152" s="173" t="s">
        <v>215</v>
      </c>
      <c r="F152" s="174" t="s">
        <v>216</v>
      </c>
      <c r="G152" s="175" t="s">
        <v>190</v>
      </c>
      <c r="H152" s="176">
        <v>4.3799999999999999</v>
      </c>
      <c r="I152" s="177"/>
      <c r="J152" s="178">
        <f>ROUND(I152*H152,2)</f>
        <v>0</v>
      </c>
      <c r="K152" s="174" t="s">
        <v>183</v>
      </c>
      <c r="L152" s="37"/>
      <c r="M152" s="179" t="s">
        <v>1</v>
      </c>
      <c r="N152" s="180" t="s">
        <v>41</v>
      </c>
      <c r="O152" s="75"/>
      <c r="P152" s="181">
        <f>O152*H152</f>
        <v>0</v>
      </c>
      <c r="Q152" s="181">
        <v>0.061719999999999997</v>
      </c>
      <c r="R152" s="181">
        <f>Q152*H152</f>
        <v>0.27033360000000001</v>
      </c>
      <c r="S152" s="181">
        <v>0</v>
      </c>
      <c r="T152" s="182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83" t="s">
        <v>139</v>
      </c>
      <c r="AT152" s="183" t="s">
        <v>135</v>
      </c>
      <c r="AU152" s="183" t="s">
        <v>80</v>
      </c>
      <c r="AY152" s="17" t="s">
        <v>134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7" t="s">
        <v>83</v>
      </c>
      <c r="BK152" s="184">
        <f>ROUND(I152*H152,2)</f>
        <v>0</v>
      </c>
      <c r="BL152" s="17" t="s">
        <v>139</v>
      </c>
      <c r="BM152" s="183" t="s">
        <v>217</v>
      </c>
    </row>
    <row r="153" s="12" customFormat="1">
      <c r="A153" s="12"/>
      <c r="B153" s="185"/>
      <c r="C153" s="12"/>
      <c r="D153" s="186" t="s">
        <v>141</v>
      </c>
      <c r="E153" s="187" t="s">
        <v>1</v>
      </c>
      <c r="F153" s="188" t="s">
        <v>218</v>
      </c>
      <c r="G153" s="12"/>
      <c r="H153" s="189">
        <v>5.8499999999999996</v>
      </c>
      <c r="I153" s="190"/>
      <c r="J153" s="12"/>
      <c r="K153" s="12"/>
      <c r="L153" s="185"/>
      <c r="M153" s="191"/>
      <c r="N153" s="192"/>
      <c r="O153" s="192"/>
      <c r="P153" s="192"/>
      <c r="Q153" s="192"/>
      <c r="R153" s="192"/>
      <c r="S153" s="192"/>
      <c r="T153" s="193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187" t="s">
        <v>141</v>
      </c>
      <c r="AU153" s="187" t="s">
        <v>80</v>
      </c>
      <c r="AV153" s="12" t="s">
        <v>80</v>
      </c>
      <c r="AW153" s="12" t="s">
        <v>32</v>
      </c>
      <c r="AX153" s="12" t="s">
        <v>76</v>
      </c>
      <c r="AY153" s="187" t="s">
        <v>134</v>
      </c>
    </row>
    <row r="154" s="12" customFormat="1">
      <c r="A154" s="12"/>
      <c r="B154" s="185"/>
      <c r="C154" s="12"/>
      <c r="D154" s="186" t="s">
        <v>141</v>
      </c>
      <c r="E154" s="187" t="s">
        <v>1</v>
      </c>
      <c r="F154" s="188" t="s">
        <v>219</v>
      </c>
      <c r="G154" s="12"/>
      <c r="H154" s="189">
        <v>-1.47</v>
      </c>
      <c r="I154" s="190"/>
      <c r="J154" s="12"/>
      <c r="K154" s="12"/>
      <c r="L154" s="185"/>
      <c r="M154" s="191"/>
      <c r="N154" s="192"/>
      <c r="O154" s="192"/>
      <c r="P154" s="192"/>
      <c r="Q154" s="192"/>
      <c r="R154" s="192"/>
      <c r="S154" s="192"/>
      <c r="T154" s="193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187" t="s">
        <v>141</v>
      </c>
      <c r="AU154" s="187" t="s">
        <v>80</v>
      </c>
      <c r="AV154" s="12" t="s">
        <v>80</v>
      </c>
      <c r="AW154" s="12" t="s">
        <v>32</v>
      </c>
      <c r="AX154" s="12" t="s">
        <v>76</v>
      </c>
      <c r="AY154" s="187" t="s">
        <v>134</v>
      </c>
    </row>
    <row r="155" s="2" customFormat="1" ht="24.15" customHeight="1">
      <c r="A155" s="36"/>
      <c r="B155" s="171"/>
      <c r="C155" s="172" t="s">
        <v>220</v>
      </c>
      <c r="D155" s="172" t="s">
        <v>135</v>
      </c>
      <c r="E155" s="173" t="s">
        <v>221</v>
      </c>
      <c r="F155" s="174" t="s">
        <v>222</v>
      </c>
      <c r="G155" s="175" t="s">
        <v>190</v>
      </c>
      <c r="H155" s="176">
        <v>109.86</v>
      </c>
      <c r="I155" s="177"/>
      <c r="J155" s="178">
        <f>ROUND(I155*H155,2)</f>
        <v>0</v>
      </c>
      <c r="K155" s="174" t="s">
        <v>183</v>
      </c>
      <c r="L155" s="37"/>
      <c r="M155" s="179" t="s">
        <v>1</v>
      </c>
      <c r="N155" s="180" t="s">
        <v>41</v>
      </c>
      <c r="O155" s="75"/>
      <c r="P155" s="181">
        <f>O155*H155</f>
        <v>0</v>
      </c>
      <c r="Q155" s="181">
        <v>0.079210000000000003</v>
      </c>
      <c r="R155" s="181">
        <f>Q155*H155</f>
        <v>8.7020105999999995</v>
      </c>
      <c r="S155" s="181">
        <v>0</v>
      </c>
      <c r="T155" s="182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83" t="s">
        <v>139</v>
      </c>
      <c r="AT155" s="183" t="s">
        <v>135</v>
      </c>
      <c r="AU155" s="183" t="s">
        <v>80</v>
      </c>
      <c r="AY155" s="17" t="s">
        <v>134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7" t="s">
        <v>83</v>
      </c>
      <c r="BK155" s="184">
        <f>ROUND(I155*H155,2)</f>
        <v>0</v>
      </c>
      <c r="BL155" s="17" t="s">
        <v>139</v>
      </c>
      <c r="BM155" s="183" t="s">
        <v>223</v>
      </c>
    </row>
    <row r="156" s="12" customFormat="1">
      <c r="A156" s="12"/>
      <c r="B156" s="185"/>
      <c r="C156" s="12"/>
      <c r="D156" s="186" t="s">
        <v>141</v>
      </c>
      <c r="E156" s="187" t="s">
        <v>1</v>
      </c>
      <c r="F156" s="188" t="s">
        <v>224</v>
      </c>
      <c r="G156" s="12"/>
      <c r="H156" s="189">
        <v>128.55000000000001</v>
      </c>
      <c r="I156" s="190"/>
      <c r="J156" s="12"/>
      <c r="K156" s="12"/>
      <c r="L156" s="185"/>
      <c r="M156" s="191"/>
      <c r="N156" s="192"/>
      <c r="O156" s="192"/>
      <c r="P156" s="192"/>
      <c r="Q156" s="192"/>
      <c r="R156" s="192"/>
      <c r="S156" s="192"/>
      <c r="T156" s="193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187" t="s">
        <v>141</v>
      </c>
      <c r="AU156" s="187" t="s">
        <v>80</v>
      </c>
      <c r="AV156" s="12" t="s">
        <v>80</v>
      </c>
      <c r="AW156" s="12" t="s">
        <v>32</v>
      </c>
      <c r="AX156" s="12" t="s">
        <v>76</v>
      </c>
      <c r="AY156" s="187" t="s">
        <v>134</v>
      </c>
    </row>
    <row r="157" s="12" customFormat="1">
      <c r="A157" s="12"/>
      <c r="B157" s="185"/>
      <c r="C157" s="12"/>
      <c r="D157" s="186" t="s">
        <v>141</v>
      </c>
      <c r="E157" s="187" t="s">
        <v>1</v>
      </c>
      <c r="F157" s="188" t="s">
        <v>225</v>
      </c>
      <c r="G157" s="12"/>
      <c r="H157" s="189">
        <v>-10.08</v>
      </c>
      <c r="I157" s="190"/>
      <c r="J157" s="12"/>
      <c r="K157" s="12"/>
      <c r="L157" s="185"/>
      <c r="M157" s="191"/>
      <c r="N157" s="192"/>
      <c r="O157" s="192"/>
      <c r="P157" s="192"/>
      <c r="Q157" s="192"/>
      <c r="R157" s="192"/>
      <c r="S157" s="192"/>
      <c r="T157" s="193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187" t="s">
        <v>141</v>
      </c>
      <c r="AU157" s="187" t="s">
        <v>80</v>
      </c>
      <c r="AV157" s="12" t="s">
        <v>80</v>
      </c>
      <c r="AW157" s="12" t="s">
        <v>32</v>
      </c>
      <c r="AX157" s="12" t="s">
        <v>76</v>
      </c>
      <c r="AY157" s="187" t="s">
        <v>134</v>
      </c>
    </row>
    <row r="158" s="12" customFormat="1">
      <c r="A158" s="12"/>
      <c r="B158" s="185"/>
      <c r="C158" s="12"/>
      <c r="D158" s="186" t="s">
        <v>141</v>
      </c>
      <c r="E158" s="187" t="s">
        <v>1</v>
      </c>
      <c r="F158" s="188" t="s">
        <v>226</v>
      </c>
      <c r="G158" s="12"/>
      <c r="H158" s="189">
        <v>-5.6699999999999999</v>
      </c>
      <c r="I158" s="190"/>
      <c r="J158" s="12"/>
      <c r="K158" s="12"/>
      <c r="L158" s="185"/>
      <c r="M158" s="191"/>
      <c r="N158" s="192"/>
      <c r="O158" s="192"/>
      <c r="P158" s="192"/>
      <c r="Q158" s="192"/>
      <c r="R158" s="192"/>
      <c r="S158" s="192"/>
      <c r="T158" s="193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187" t="s">
        <v>141</v>
      </c>
      <c r="AU158" s="187" t="s">
        <v>80</v>
      </c>
      <c r="AV158" s="12" t="s">
        <v>80</v>
      </c>
      <c r="AW158" s="12" t="s">
        <v>32</v>
      </c>
      <c r="AX158" s="12" t="s">
        <v>76</v>
      </c>
      <c r="AY158" s="187" t="s">
        <v>134</v>
      </c>
    </row>
    <row r="159" s="12" customFormat="1">
      <c r="A159" s="12"/>
      <c r="B159" s="185"/>
      <c r="C159" s="12"/>
      <c r="D159" s="186" t="s">
        <v>141</v>
      </c>
      <c r="E159" s="187" t="s">
        <v>1</v>
      </c>
      <c r="F159" s="188" t="s">
        <v>227</v>
      </c>
      <c r="G159" s="12"/>
      <c r="H159" s="189">
        <v>-2.9399999999999999</v>
      </c>
      <c r="I159" s="190"/>
      <c r="J159" s="12"/>
      <c r="K159" s="12"/>
      <c r="L159" s="185"/>
      <c r="M159" s="191"/>
      <c r="N159" s="192"/>
      <c r="O159" s="192"/>
      <c r="P159" s="192"/>
      <c r="Q159" s="192"/>
      <c r="R159" s="192"/>
      <c r="S159" s="192"/>
      <c r="T159" s="193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187" t="s">
        <v>141</v>
      </c>
      <c r="AU159" s="187" t="s">
        <v>80</v>
      </c>
      <c r="AV159" s="12" t="s">
        <v>80</v>
      </c>
      <c r="AW159" s="12" t="s">
        <v>32</v>
      </c>
      <c r="AX159" s="12" t="s">
        <v>76</v>
      </c>
      <c r="AY159" s="187" t="s">
        <v>134</v>
      </c>
    </row>
    <row r="160" s="2" customFormat="1" ht="24.15" customHeight="1">
      <c r="A160" s="36"/>
      <c r="B160" s="171"/>
      <c r="C160" s="172" t="s">
        <v>228</v>
      </c>
      <c r="D160" s="172" t="s">
        <v>135</v>
      </c>
      <c r="E160" s="173" t="s">
        <v>229</v>
      </c>
      <c r="F160" s="174" t="s">
        <v>230</v>
      </c>
      <c r="G160" s="175" t="s">
        <v>231</v>
      </c>
      <c r="H160" s="176">
        <v>1.95</v>
      </c>
      <c r="I160" s="177"/>
      <c r="J160" s="178">
        <f>ROUND(I160*H160,2)</f>
        <v>0</v>
      </c>
      <c r="K160" s="174" t="s">
        <v>183</v>
      </c>
      <c r="L160" s="37"/>
      <c r="M160" s="179" t="s">
        <v>1</v>
      </c>
      <c r="N160" s="180" t="s">
        <v>41</v>
      </c>
      <c r="O160" s="75"/>
      <c r="P160" s="181">
        <f>O160*H160</f>
        <v>0</v>
      </c>
      <c r="Q160" s="181">
        <v>8.0000000000000007E-05</v>
      </c>
      <c r="R160" s="181">
        <f>Q160*H160</f>
        <v>0.000156</v>
      </c>
      <c r="S160" s="181">
        <v>0</v>
      </c>
      <c r="T160" s="182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83" t="s">
        <v>139</v>
      </c>
      <c r="AT160" s="183" t="s">
        <v>135</v>
      </c>
      <c r="AU160" s="183" t="s">
        <v>80</v>
      </c>
      <c r="AY160" s="17" t="s">
        <v>134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7" t="s">
        <v>83</v>
      </c>
      <c r="BK160" s="184">
        <f>ROUND(I160*H160,2)</f>
        <v>0</v>
      </c>
      <c r="BL160" s="17" t="s">
        <v>139</v>
      </c>
      <c r="BM160" s="183" t="s">
        <v>232</v>
      </c>
    </row>
    <row r="161" s="12" customFormat="1">
      <c r="A161" s="12"/>
      <c r="B161" s="185"/>
      <c r="C161" s="12"/>
      <c r="D161" s="186" t="s">
        <v>141</v>
      </c>
      <c r="E161" s="187" t="s">
        <v>1</v>
      </c>
      <c r="F161" s="188" t="s">
        <v>233</v>
      </c>
      <c r="G161" s="12"/>
      <c r="H161" s="189">
        <v>1.95</v>
      </c>
      <c r="I161" s="190"/>
      <c r="J161" s="12"/>
      <c r="K161" s="12"/>
      <c r="L161" s="185"/>
      <c r="M161" s="191"/>
      <c r="N161" s="192"/>
      <c r="O161" s="192"/>
      <c r="P161" s="192"/>
      <c r="Q161" s="192"/>
      <c r="R161" s="192"/>
      <c r="S161" s="192"/>
      <c r="T161" s="193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187" t="s">
        <v>141</v>
      </c>
      <c r="AU161" s="187" t="s">
        <v>80</v>
      </c>
      <c r="AV161" s="12" t="s">
        <v>80</v>
      </c>
      <c r="AW161" s="12" t="s">
        <v>32</v>
      </c>
      <c r="AX161" s="12" t="s">
        <v>83</v>
      </c>
      <c r="AY161" s="187" t="s">
        <v>134</v>
      </c>
    </row>
    <row r="162" s="2" customFormat="1" ht="24.15" customHeight="1">
      <c r="A162" s="36"/>
      <c r="B162" s="171"/>
      <c r="C162" s="172" t="s">
        <v>234</v>
      </c>
      <c r="D162" s="172" t="s">
        <v>135</v>
      </c>
      <c r="E162" s="173" t="s">
        <v>235</v>
      </c>
      <c r="F162" s="174" t="s">
        <v>236</v>
      </c>
      <c r="G162" s="175" t="s">
        <v>231</v>
      </c>
      <c r="H162" s="176">
        <v>42.850000000000001</v>
      </c>
      <c r="I162" s="177"/>
      <c r="J162" s="178">
        <f>ROUND(I162*H162,2)</f>
        <v>0</v>
      </c>
      <c r="K162" s="174" t="s">
        <v>183</v>
      </c>
      <c r="L162" s="37"/>
      <c r="M162" s="179" t="s">
        <v>1</v>
      </c>
      <c r="N162" s="180" t="s">
        <v>41</v>
      </c>
      <c r="O162" s="75"/>
      <c r="P162" s="181">
        <f>O162*H162</f>
        <v>0</v>
      </c>
      <c r="Q162" s="181">
        <v>0.00012</v>
      </c>
      <c r="R162" s="181">
        <f>Q162*H162</f>
        <v>0.0051419999999999999</v>
      </c>
      <c r="S162" s="181">
        <v>0</v>
      </c>
      <c r="T162" s="182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83" t="s">
        <v>139</v>
      </c>
      <c r="AT162" s="183" t="s">
        <v>135</v>
      </c>
      <c r="AU162" s="183" t="s">
        <v>80</v>
      </c>
      <c r="AY162" s="17" t="s">
        <v>134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17" t="s">
        <v>83</v>
      </c>
      <c r="BK162" s="184">
        <f>ROUND(I162*H162,2)</f>
        <v>0</v>
      </c>
      <c r="BL162" s="17" t="s">
        <v>139</v>
      </c>
      <c r="BM162" s="183" t="s">
        <v>237</v>
      </c>
    </row>
    <row r="163" s="12" customFormat="1">
      <c r="A163" s="12"/>
      <c r="B163" s="185"/>
      <c r="C163" s="12"/>
      <c r="D163" s="186" t="s">
        <v>141</v>
      </c>
      <c r="E163" s="187" t="s">
        <v>1</v>
      </c>
      <c r="F163" s="188" t="s">
        <v>238</v>
      </c>
      <c r="G163" s="12"/>
      <c r="H163" s="189">
        <v>42.850000000000001</v>
      </c>
      <c r="I163" s="190"/>
      <c r="J163" s="12"/>
      <c r="K163" s="12"/>
      <c r="L163" s="185"/>
      <c r="M163" s="191"/>
      <c r="N163" s="192"/>
      <c r="O163" s="192"/>
      <c r="P163" s="192"/>
      <c r="Q163" s="192"/>
      <c r="R163" s="192"/>
      <c r="S163" s="192"/>
      <c r="T163" s="193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187" t="s">
        <v>141</v>
      </c>
      <c r="AU163" s="187" t="s">
        <v>80</v>
      </c>
      <c r="AV163" s="12" t="s">
        <v>80</v>
      </c>
      <c r="AW163" s="12" t="s">
        <v>32</v>
      </c>
      <c r="AX163" s="12" t="s">
        <v>83</v>
      </c>
      <c r="AY163" s="187" t="s">
        <v>134</v>
      </c>
    </row>
    <row r="164" s="2" customFormat="1" ht="24.15" customHeight="1">
      <c r="A164" s="36"/>
      <c r="B164" s="171"/>
      <c r="C164" s="172" t="s">
        <v>8</v>
      </c>
      <c r="D164" s="172" t="s">
        <v>135</v>
      </c>
      <c r="E164" s="173" t="s">
        <v>239</v>
      </c>
      <c r="F164" s="174" t="s">
        <v>240</v>
      </c>
      <c r="G164" s="175" t="s">
        <v>231</v>
      </c>
      <c r="H164" s="176">
        <v>48</v>
      </c>
      <c r="I164" s="177"/>
      <c r="J164" s="178">
        <f>ROUND(I164*H164,2)</f>
        <v>0</v>
      </c>
      <c r="K164" s="174" t="s">
        <v>183</v>
      </c>
      <c r="L164" s="37"/>
      <c r="M164" s="179" t="s">
        <v>1</v>
      </c>
      <c r="N164" s="180" t="s">
        <v>41</v>
      </c>
      <c r="O164" s="75"/>
      <c r="P164" s="181">
        <f>O164*H164</f>
        <v>0</v>
      </c>
      <c r="Q164" s="181">
        <v>0.00013999999999999999</v>
      </c>
      <c r="R164" s="181">
        <f>Q164*H164</f>
        <v>0.0067199999999999994</v>
      </c>
      <c r="S164" s="181">
        <v>0</v>
      </c>
      <c r="T164" s="182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83" t="s">
        <v>139</v>
      </c>
      <c r="AT164" s="183" t="s">
        <v>135</v>
      </c>
      <c r="AU164" s="183" t="s">
        <v>80</v>
      </c>
      <c r="AY164" s="17" t="s">
        <v>134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7" t="s">
        <v>83</v>
      </c>
      <c r="BK164" s="184">
        <f>ROUND(I164*H164,2)</f>
        <v>0</v>
      </c>
      <c r="BL164" s="17" t="s">
        <v>139</v>
      </c>
      <c r="BM164" s="183" t="s">
        <v>241</v>
      </c>
    </row>
    <row r="165" s="12" customFormat="1">
      <c r="A165" s="12"/>
      <c r="B165" s="185"/>
      <c r="C165" s="12"/>
      <c r="D165" s="186" t="s">
        <v>141</v>
      </c>
      <c r="E165" s="187" t="s">
        <v>1</v>
      </c>
      <c r="F165" s="188" t="s">
        <v>242</v>
      </c>
      <c r="G165" s="12"/>
      <c r="H165" s="189">
        <v>48</v>
      </c>
      <c r="I165" s="190"/>
      <c r="J165" s="12"/>
      <c r="K165" s="12"/>
      <c r="L165" s="185"/>
      <c r="M165" s="191"/>
      <c r="N165" s="192"/>
      <c r="O165" s="192"/>
      <c r="P165" s="192"/>
      <c r="Q165" s="192"/>
      <c r="R165" s="192"/>
      <c r="S165" s="192"/>
      <c r="T165" s="193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187" t="s">
        <v>141</v>
      </c>
      <c r="AU165" s="187" t="s">
        <v>80</v>
      </c>
      <c r="AV165" s="12" t="s">
        <v>80</v>
      </c>
      <c r="AW165" s="12" t="s">
        <v>32</v>
      </c>
      <c r="AX165" s="12" t="s">
        <v>83</v>
      </c>
      <c r="AY165" s="187" t="s">
        <v>134</v>
      </c>
    </row>
    <row r="166" s="2" customFormat="1" ht="24.15" customHeight="1">
      <c r="A166" s="36"/>
      <c r="B166" s="171"/>
      <c r="C166" s="172" t="s">
        <v>243</v>
      </c>
      <c r="D166" s="172" t="s">
        <v>135</v>
      </c>
      <c r="E166" s="173" t="s">
        <v>244</v>
      </c>
      <c r="F166" s="174" t="s">
        <v>245</v>
      </c>
      <c r="G166" s="175" t="s">
        <v>190</v>
      </c>
      <c r="H166" s="176">
        <v>1.288</v>
      </c>
      <c r="I166" s="177"/>
      <c r="J166" s="178">
        <f>ROUND(I166*H166,2)</f>
        <v>0</v>
      </c>
      <c r="K166" s="174" t="s">
        <v>183</v>
      </c>
      <c r="L166" s="37"/>
      <c r="M166" s="179" t="s">
        <v>1</v>
      </c>
      <c r="N166" s="180" t="s">
        <v>41</v>
      </c>
      <c r="O166" s="75"/>
      <c r="P166" s="181">
        <f>O166*H166</f>
        <v>0</v>
      </c>
      <c r="Q166" s="181">
        <v>0.17818000000000001</v>
      </c>
      <c r="R166" s="181">
        <f>Q166*H166</f>
        <v>0.22949584000000001</v>
      </c>
      <c r="S166" s="181">
        <v>0</v>
      </c>
      <c r="T166" s="182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83" t="s">
        <v>139</v>
      </c>
      <c r="AT166" s="183" t="s">
        <v>135</v>
      </c>
      <c r="AU166" s="183" t="s">
        <v>80</v>
      </c>
      <c r="AY166" s="17" t="s">
        <v>134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17" t="s">
        <v>83</v>
      </c>
      <c r="BK166" s="184">
        <f>ROUND(I166*H166,2)</f>
        <v>0</v>
      </c>
      <c r="BL166" s="17" t="s">
        <v>139</v>
      </c>
      <c r="BM166" s="183" t="s">
        <v>246</v>
      </c>
    </row>
    <row r="167" s="12" customFormat="1">
      <c r="A167" s="12"/>
      <c r="B167" s="185"/>
      <c r="C167" s="12"/>
      <c r="D167" s="186" t="s">
        <v>141</v>
      </c>
      <c r="E167" s="187" t="s">
        <v>1</v>
      </c>
      <c r="F167" s="188" t="s">
        <v>247</v>
      </c>
      <c r="G167" s="12"/>
      <c r="H167" s="189">
        <v>0.52000000000000002</v>
      </c>
      <c r="I167" s="190"/>
      <c r="J167" s="12"/>
      <c r="K167" s="12"/>
      <c r="L167" s="185"/>
      <c r="M167" s="191"/>
      <c r="N167" s="192"/>
      <c r="O167" s="192"/>
      <c r="P167" s="192"/>
      <c r="Q167" s="192"/>
      <c r="R167" s="192"/>
      <c r="S167" s="192"/>
      <c r="T167" s="193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187" t="s">
        <v>141</v>
      </c>
      <c r="AU167" s="187" t="s">
        <v>80</v>
      </c>
      <c r="AV167" s="12" t="s">
        <v>80</v>
      </c>
      <c r="AW167" s="12" t="s">
        <v>32</v>
      </c>
      <c r="AX167" s="12" t="s">
        <v>76</v>
      </c>
      <c r="AY167" s="187" t="s">
        <v>134</v>
      </c>
    </row>
    <row r="168" s="12" customFormat="1">
      <c r="A168" s="12"/>
      <c r="B168" s="185"/>
      <c r="C168" s="12"/>
      <c r="D168" s="186" t="s">
        <v>141</v>
      </c>
      <c r="E168" s="187" t="s">
        <v>1</v>
      </c>
      <c r="F168" s="188" t="s">
        <v>248</v>
      </c>
      <c r="G168" s="12"/>
      <c r="H168" s="189">
        <v>0.76800000000000002</v>
      </c>
      <c r="I168" s="190"/>
      <c r="J168" s="12"/>
      <c r="K168" s="12"/>
      <c r="L168" s="185"/>
      <c r="M168" s="191"/>
      <c r="N168" s="192"/>
      <c r="O168" s="192"/>
      <c r="P168" s="192"/>
      <c r="Q168" s="192"/>
      <c r="R168" s="192"/>
      <c r="S168" s="192"/>
      <c r="T168" s="193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187" t="s">
        <v>141</v>
      </c>
      <c r="AU168" s="187" t="s">
        <v>80</v>
      </c>
      <c r="AV168" s="12" t="s">
        <v>80</v>
      </c>
      <c r="AW168" s="12" t="s">
        <v>32</v>
      </c>
      <c r="AX168" s="12" t="s">
        <v>76</v>
      </c>
      <c r="AY168" s="187" t="s">
        <v>134</v>
      </c>
    </row>
    <row r="169" s="11" customFormat="1" ht="22.8" customHeight="1">
      <c r="A169" s="11"/>
      <c r="B169" s="160"/>
      <c r="C169" s="11"/>
      <c r="D169" s="161" t="s">
        <v>75</v>
      </c>
      <c r="E169" s="209" t="s">
        <v>157</v>
      </c>
      <c r="F169" s="209" t="s">
        <v>249</v>
      </c>
      <c r="G169" s="11"/>
      <c r="H169" s="11"/>
      <c r="I169" s="163"/>
      <c r="J169" s="210">
        <f>BK169</f>
        <v>0</v>
      </c>
      <c r="K169" s="11"/>
      <c r="L169" s="160"/>
      <c r="M169" s="165"/>
      <c r="N169" s="166"/>
      <c r="O169" s="166"/>
      <c r="P169" s="167">
        <f>SUM(P170:P252)</f>
        <v>0</v>
      </c>
      <c r="Q169" s="166"/>
      <c r="R169" s="167">
        <f>SUM(R170:R252)</f>
        <v>6.1957842799999998</v>
      </c>
      <c r="S169" s="166"/>
      <c r="T169" s="168">
        <f>SUM(T170:T252)</f>
        <v>0.00020250000000000002</v>
      </c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R169" s="161" t="s">
        <v>83</v>
      </c>
      <c r="AT169" s="169" t="s">
        <v>75</v>
      </c>
      <c r="AU169" s="169" t="s">
        <v>83</v>
      </c>
      <c r="AY169" s="161" t="s">
        <v>134</v>
      </c>
      <c r="BK169" s="170">
        <f>SUM(BK170:BK252)</f>
        <v>0</v>
      </c>
    </row>
    <row r="170" s="2" customFormat="1" ht="21.75" customHeight="1">
      <c r="A170" s="36"/>
      <c r="B170" s="171"/>
      <c r="C170" s="172" t="s">
        <v>250</v>
      </c>
      <c r="D170" s="172" t="s">
        <v>135</v>
      </c>
      <c r="E170" s="173" t="s">
        <v>251</v>
      </c>
      <c r="F170" s="174" t="s">
        <v>252</v>
      </c>
      <c r="G170" s="175" t="s">
        <v>190</v>
      </c>
      <c r="H170" s="176">
        <v>288.90499999999997</v>
      </c>
      <c r="I170" s="177"/>
      <c r="J170" s="178">
        <f>ROUND(I170*H170,2)</f>
        <v>0</v>
      </c>
      <c r="K170" s="174" t="s">
        <v>183</v>
      </c>
      <c r="L170" s="37"/>
      <c r="M170" s="179" t="s">
        <v>1</v>
      </c>
      <c r="N170" s="180" t="s">
        <v>41</v>
      </c>
      <c r="O170" s="75"/>
      <c r="P170" s="181">
        <f>O170*H170</f>
        <v>0</v>
      </c>
      <c r="Q170" s="181">
        <v>0.0043800000000000002</v>
      </c>
      <c r="R170" s="181">
        <f>Q170*H170</f>
        <v>1.2654038999999999</v>
      </c>
      <c r="S170" s="181">
        <v>0</v>
      </c>
      <c r="T170" s="182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83" t="s">
        <v>139</v>
      </c>
      <c r="AT170" s="183" t="s">
        <v>135</v>
      </c>
      <c r="AU170" s="183" t="s">
        <v>80</v>
      </c>
      <c r="AY170" s="17" t="s">
        <v>134</v>
      </c>
      <c r="BE170" s="184">
        <f>IF(N170="základní",J170,0)</f>
        <v>0</v>
      </c>
      <c r="BF170" s="184">
        <f>IF(N170="snížená",J170,0)</f>
        <v>0</v>
      </c>
      <c r="BG170" s="184">
        <f>IF(N170="zákl. přenesená",J170,0)</f>
        <v>0</v>
      </c>
      <c r="BH170" s="184">
        <f>IF(N170="sníž. přenesená",J170,0)</f>
        <v>0</v>
      </c>
      <c r="BI170" s="184">
        <f>IF(N170="nulová",J170,0)</f>
        <v>0</v>
      </c>
      <c r="BJ170" s="17" t="s">
        <v>83</v>
      </c>
      <c r="BK170" s="184">
        <f>ROUND(I170*H170,2)</f>
        <v>0</v>
      </c>
      <c r="BL170" s="17" t="s">
        <v>139</v>
      </c>
      <c r="BM170" s="183" t="s">
        <v>253</v>
      </c>
    </row>
    <row r="171" s="12" customFormat="1">
      <c r="A171" s="12"/>
      <c r="B171" s="185"/>
      <c r="C171" s="12"/>
      <c r="D171" s="186" t="s">
        <v>141</v>
      </c>
      <c r="E171" s="187" t="s">
        <v>1</v>
      </c>
      <c r="F171" s="188" t="s">
        <v>254</v>
      </c>
      <c r="G171" s="12"/>
      <c r="H171" s="189">
        <v>15.18</v>
      </c>
      <c r="I171" s="190"/>
      <c r="J171" s="12"/>
      <c r="K171" s="12"/>
      <c r="L171" s="185"/>
      <c r="M171" s="191"/>
      <c r="N171" s="192"/>
      <c r="O171" s="192"/>
      <c r="P171" s="192"/>
      <c r="Q171" s="192"/>
      <c r="R171" s="192"/>
      <c r="S171" s="192"/>
      <c r="T171" s="193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187" t="s">
        <v>141</v>
      </c>
      <c r="AU171" s="187" t="s">
        <v>80</v>
      </c>
      <c r="AV171" s="12" t="s">
        <v>80</v>
      </c>
      <c r="AW171" s="12" t="s">
        <v>32</v>
      </c>
      <c r="AX171" s="12" t="s">
        <v>76</v>
      </c>
      <c r="AY171" s="187" t="s">
        <v>134</v>
      </c>
    </row>
    <row r="172" s="12" customFormat="1">
      <c r="A172" s="12"/>
      <c r="B172" s="185"/>
      <c r="C172" s="12"/>
      <c r="D172" s="186" t="s">
        <v>141</v>
      </c>
      <c r="E172" s="187" t="s">
        <v>1</v>
      </c>
      <c r="F172" s="188" t="s">
        <v>255</v>
      </c>
      <c r="G172" s="12"/>
      <c r="H172" s="189">
        <v>-1.8</v>
      </c>
      <c r="I172" s="190"/>
      <c r="J172" s="12"/>
      <c r="K172" s="12"/>
      <c r="L172" s="185"/>
      <c r="M172" s="191"/>
      <c r="N172" s="192"/>
      <c r="O172" s="192"/>
      <c r="P172" s="192"/>
      <c r="Q172" s="192"/>
      <c r="R172" s="192"/>
      <c r="S172" s="192"/>
      <c r="T172" s="193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187" t="s">
        <v>141</v>
      </c>
      <c r="AU172" s="187" t="s">
        <v>80</v>
      </c>
      <c r="AV172" s="12" t="s">
        <v>80</v>
      </c>
      <c r="AW172" s="12" t="s">
        <v>32</v>
      </c>
      <c r="AX172" s="12" t="s">
        <v>76</v>
      </c>
      <c r="AY172" s="187" t="s">
        <v>134</v>
      </c>
    </row>
    <row r="173" s="12" customFormat="1">
      <c r="A173" s="12"/>
      <c r="B173" s="185"/>
      <c r="C173" s="12"/>
      <c r="D173" s="186" t="s">
        <v>141</v>
      </c>
      <c r="E173" s="187" t="s">
        <v>1</v>
      </c>
      <c r="F173" s="188" t="s">
        <v>256</v>
      </c>
      <c r="G173" s="12"/>
      <c r="H173" s="189">
        <v>42.380000000000003</v>
      </c>
      <c r="I173" s="190"/>
      <c r="J173" s="12"/>
      <c r="K173" s="12"/>
      <c r="L173" s="185"/>
      <c r="M173" s="191"/>
      <c r="N173" s="192"/>
      <c r="O173" s="192"/>
      <c r="P173" s="192"/>
      <c r="Q173" s="192"/>
      <c r="R173" s="192"/>
      <c r="S173" s="192"/>
      <c r="T173" s="193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187" t="s">
        <v>141</v>
      </c>
      <c r="AU173" s="187" t="s">
        <v>80</v>
      </c>
      <c r="AV173" s="12" t="s">
        <v>80</v>
      </c>
      <c r="AW173" s="12" t="s">
        <v>32</v>
      </c>
      <c r="AX173" s="12" t="s">
        <v>76</v>
      </c>
      <c r="AY173" s="187" t="s">
        <v>134</v>
      </c>
    </row>
    <row r="174" s="12" customFormat="1">
      <c r="A174" s="12"/>
      <c r="B174" s="185"/>
      <c r="C174" s="12"/>
      <c r="D174" s="186" t="s">
        <v>141</v>
      </c>
      <c r="E174" s="187" t="s">
        <v>1</v>
      </c>
      <c r="F174" s="188" t="s">
        <v>257</v>
      </c>
      <c r="G174" s="12"/>
      <c r="H174" s="189">
        <v>-6.4000000000000004</v>
      </c>
      <c r="I174" s="190"/>
      <c r="J174" s="12"/>
      <c r="K174" s="12"/>
      <c r="L174" s="185"/>
      <c r="M174" s="191"/>
      <c r="N174" s="192"/>
      <c r="O174" s="192"/>
      <c r="P174" s="192"/>
      <c r="Q174" s="192"/>
      <c r="R174" s="192"/>
      <c r="S174" s="192"/>
      <c r="T174" s="193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187" t="s">
        <v>141</v>
      </c>
      <c r="AU174" s="187" t="s">
        <v>80</v>
      </c>
      <c r="AV174" s="12" t="s">
        <v>80</v>
      </c>
      <c r="AW174" s="12" t="s">
        <v>32</v>
      </c>
      <c r="AX174" s="12" t="s">
        <v>76</v>
      </c>
      <c r="AY174" s="187" t="s">
        <v>134</v>
      </c>
    </row>
    <row r="175" s="12" customFormat="1">
      <c r="A175" s="12"/>
      <c r="B175" s="185"/>
      <c r="C175" s="12"/>
      <c r="D175" s="186" t="s">
        <v>141</v>
      </c>
      <c r="E175" s="187" t="s">
        <v>1</v>
      </c>
      <c r="F175" s="188" t="s">
        <v>255</v>
      </c>
      <c r="G175" s="12"/>
      <c r="H175" s="189">
        <v>-1.8</v>
      </c>
      <c r="I175" s="190"/>
      <c r="J175" s="12"/>
      <c r="K175" s="12"/>
      <c r="L175" s="185"/>
      <c r="M175" s="191"/>
      <c r="N175" s="192"/>
      <c r="O175" s="192"/>
      <c r="P175" s="192"/>
      <c r="Q175" s="192"/>
      <c r="R175" s="192"/>
      <c r="S175" s="192"/>
      <c r="T175" s="193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187" t="s">
        <v>141</v>
      </c>
      <c r="AU175" s="187" t="s">
        <v>80</v>
      </c>
      <c r="AV175" s="12" t="s">
        <v>80</v>
      </c>
      <c r="AW175" s="12" t="s">
        <v>32</v>
      </c>
      <c r="AX175" s="12" t="s">
        <v>76</v>
      </c>
      <c r="AY175" s="187" t="s">
        <v>134</v>
      </c>
    </row>
    <row r="176" s="12" customFormat="1">
      <c r="A176" s="12"/>
      <c r="B176" s="185"/>
      <c r="C176" s="12"/>
      <c r="D176" s="186" t="s">
        <v>141</v>
      </c>
      <c r="E176" s="187" t="s">
        <v>1</v>
      </c>
      <c r="F176" s="188" t="s">
        <v>258</v>
      </c>
      <c r="G176" s="12"/>
      <c r="H176" s="189">
        <v>18.885999999999999</v>
      </c>
      <c r="I176" s="190"/>
      <c r="J176" s="12"/>
      <c r="K176" s="12"/>
      <c r="L176" s="185"/>
      <c r="M176" s="191"/>
      <c r="N176" s="192"/>
      <c r="O176" s="192"/>
      <c r="P176" s="192"/>
      <c r="Q176" s="192"/>
      <c r="R176" s="192"/>
      <c r="S176" s="192"/>
      <c r="T176" s="193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T176" s="187" t="s">
        <v>141</v>
      </c>
      <c r="AU176" s="187" t="s">
        <v>80</v>
      </c>
      <c r="AV176" s="12" t="s">
        <v>80</v>
      </c>
      <c r="AW176" s="12" t="s">
        <v>32</v>
      </c>
      <c r="AX176" s="12" t="s">
        <v>76</v>
      </c>
      <c r="AY176" s="187" t="s">
        <v>134</v>
      </c>
    </row>
    <row r="177" s="12" customFormat="1">
      <c r="A177" s="12"/>
      <c r="B177" s="185"/>
      <c r="C177" s="12"/>
      <c r="D177" s="186" t="s">
        <v>141</v>
      </c>
      <c r="E177" s="187" t="s">
        <v>1</v>
      </c>
      <c r="F177" s="188" t="s">
        <v>259</v>
      </c>
      <c r="G177" s="12"/>
      <c r="H177" s="189">
        <v>-1.6000000000000001</v>
      </c>
      <c r="I177" s="190"/>
      <c r="J177" s="12"/>
      <c r="K177" s="12"/>
      <c r="L177" s="185"/>
      <c r="M177" s="191"/>
      <c r="N177" s="192"/>
      <c r="O177" s="192"/>
      <c r="P177" s="192"/>
      <c r="Q177" s="192"/>
      <c r="R177" s="192"/>
      <c r="S177" s="192"/>
      <c r="T177" s="193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187" t="s">
        <v>141</v>
      </c>
      <c r="AU177" s="187" t="s">
        <v>80</v>
      </c>
      <c r="AV177" s="12" t="s">
        <v>80</v>
      </c>
      <c r="AW177" s="12" t="s">
        <v>32</v>
      </c>
      <c r="AX177" s="12" t="s">
        <v>76</v>
      </c>
      <c r="AY177" s="187" t="s">
        <v>134</v>
      </c>
    </row>
    <row r="178" s="12" customFormat="1">
      <c r="A178" s="12"/>
      <c r="B178" s="185"/>
      <c r="C178" s="12"/>
      <c r="D178" s="186" t="s">
        <v>141</v>
      </c>
      <c r="E178" s="187" t="s">
        <v>1</v>
      </c>
      <c r="F178" s="188" t="s">
        <v>260</v>
      </c>
      <c r="G178" s="12"/>
      <c r="H178" s="189">
        <v>24.440000000000001</v>
      </c>
      <c r="I178" s="190"/>
      <c r="J178" s="12"/>
      <c r="K178" s="12"/>
      <c r="L178" s="185"/>
      <c r="M178" s="191"/>
      <c r="N178" s="192"/>
      <c r="O178" s="192"/>
      <c r="P178" s="192"/>
      <c r="Q178" s="192"/>
      <c r="R178" s="192"/>
      <c r="S178" s="192"/>
      <c r="T178" s="193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187" t="s">
        <v>141</v>
      </c>
      <c r="AU178" s="187" t="s">
        <v>80</v>
      </c>
      <c r="AV178" s="12" t="s">
        <v>80</v>
      </c>
      <c r="AW178" s="12" t="s">
        <v>32</v>
      </c>
      <c r="AX178" s="12" t="s">
        <v>76</v>
      </c>
      <c r="AY178" s="187" t="s">
        <v>134</v>
      </c>
    </row>
    <row r="179" s="12" customFormat="1">
      <c r="A179" s="12"/>
      <c r="B179" s="185"/>
      <c r="C179" s="12"/>
      <c r="D179" s="186" t="s">
        <v>141</v>
      </c>
      <c r="E179" s="187" t="s">
        <v>1</v>
      </c>
      <c r="F179" s="188" t="s">
        <v>261</v>
      </c>
      <c r="G179" s="12"/>
      <c r="H179" s="189">
        <v>-1.6799999999999999</v>
      </c>
      <c r="I179" s="190"/>
      <c r="J179" s="12"/>
      <c r="K179" s="12"/>
      <c r="L179" s="185"/>
      <c r="M179" s="191"/>
      <c r="N179" s="192"/>
      <c r="O179" s="192"/>
      <c r="P179" s="192"/>
      <c r="Q179" s="192"/>
      <c r="R179" s="192"/>
      <c r="S179" s="192"/>
      <c r="T179" s="193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187" t="s">
        <v>141</v>
      </c>
      <c r="AU179" s="187" t="s">
        <v>80</v>
      </c>
      <c r="AV179" s="12" t="s">
        <v>80</v>
      </c>
      <c r="AW179" s="12" t="s">
        <v>32</v>
      </c>
      <c r="AX179" s="12" t="s">
        <v>76</v>
      </c>
      <c r="AY179" s="187" t="s">
        <v>134</v>
      </c>
    </row>
    <row r="180" s="12" customFormat="1">
      <c r="A180" s="12"/>
      <c r="B180" s="185"/>
      <c r="C180" s="12"/>
      <c r="D180" s="186" t="s">
        <v>141</v>
      </c>
      <c r="E180" s="187" t="s">
        <v>1</v>
      </c>
      <c r="F180" s="188" t="s">
        <v>219</v>
      </c>
      <c r="G180" s="12"/>
      <c r="H180" s="189">
        <v>-1.47</v>
      </c>
      <c r="I180" s="190"/>
      <c r="J180" s="12"/>
      <c r="K180" s="12"/>
      <c r="L180" s="185"/>
      <c r="M180" s="191"/>
      <c r="N180" s="192"/>
      <c r="O180" s="192"/>
      <c r="P180" s="192"/>
      <c r="Q180" s="192"/>
      <c r="R180" s="192"/>
      <c r="S180" s="192"/>
      <c r="T180" s="193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187" t="s">
        <v>141</v>
      </c>
      <c r="AU180" s="187" t="s">
        <v>80</v>
      </c>
      <c r="AV180" s="12" t="s">
        <v>80</v>
      </c>
      <c r="AW180" s="12" t="s">
        <v>32</v>
      </c>
      <c r="AX180" s="12" t="s">
        <v>76</v>
      </c>
      <c r="AY180" s="187" t="s">
        <v>134</v>
      </c>
    </row>
    <row r="181" s="12" customFormat="1">
      <c r="A181" s="12"/>
      <c r="B181" s="185"/>
      <c r="C181" s="12"/>
      <c r="D181" s="186" t="s">
        <v>141</v>
      </c>
      <c r="E181" s="187" t="s">
        <v>1</v>
      </c>
      <c r="F181" s="188" t="s">
        <v>262</v>
      </c>
      <c r="G181" s="12"/>
      <c r="H181" s="189">
        <v>11.57</v>
      </c>
      <c r="I181" s="190"/>
      <c r="J181" s="12"/>
      <c r="K181" s="12"/>
      <c r="L181" s="185"/>
      <c r="M181" s="191"/>
      <c r="N181" s="192"/>
      <c r="O181" s="192"/>
      <c r="P181" s="192"/>
      <c r="Q181" s="192"/>
      <c r="R181" s="192"/>
      <c r="S181" s="192"/>
      <c r="T181" s="193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T181" s="187" t="s">
        <v>141</v>
      </c>
      <c r="AU181" s="187" t="s">
        <v>80</v>
      </c>
      <c r="AV181" s="12" t="s">
        <v>80</v>
      </c>
      <c r="AW181" s="12" t="s">
        <v>32</v>
      </c>
      <c r="AX181" s="12" t="s">
        <v>76</v>
      </c>
      <c r="AY181" s="187" t="s">
        <v>134</v>
      </c>
    </row>
    <row r="182" s="12" customFormat="1">
      <c r="A182" s="12"/>
      <c r="B182" s="185"/>
      <c r="C182" s="12"/>
      <c r="D182" s="186" t="s">
        <v>141</v>
      </c>
      <c r="E182" s="187" t="s">
        <v>1</v>
      </c>
      <c r="F182" s="188" t="s">
        <v>219</v>
      </c>
      <c r="G182" s="12"/>
      <c r="H182" s="189">
        <v>-1.47</v>
      </c>
      <c r="I182" s="190"/>
      <c r="J182" s="12"/>
      <c r="K182" s="12"/>
      <c r="L182" s="185"/>
      <c r="M182" s="191"/>
      <c r="N182" s="192"/>
      <c r="O182" s="192"/>
      <c r="P182" s="192"/>
      <c r="Q182" s="192"/>
      <c r="R182" s="192"/>
      <c r="S182" s="192"/>
      <c r="T182" s="193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187" t="s">
        <v>141</v>
      </c>
      <c r="AU182" s="187" t="s">
        <v>80</v>
      </c>
      <c r="AV182" s="12" t="s">
        <v>80</v>
      </c>
      <c r="AW182" s="12" t="s">
        <v>32</v>
      </c>
      <c r="AX182" s="12" t="s">
        <v>76</v>
      </c>
      <c r="AY182" s="187" t="s">
        <v>134</v>
      </c>
    </row>
    <row r="183" s="12" customFormat="1">
      <c r="A183" s="12"/>
      <c r="B183" s="185"/>
      <c r="C183" s="12"/>
      <c r="D183" s="186" t="s">
        <v>141</v>
      </c>
      <c r="E183" s="187" t="s">
        <v>1</v>
      </c>
      <c r="F183" s="188" t="s">
        <v>263</v>
      </c>
      <c r="G183" s="12"/>
      <c r="H183" s="189">
        <v>25.765999999999998</v>
      </c>
      <c r="I183" s="190"/>
      <c r="J183" s="12"/>
      <c r="K183" s="12"/>
      <c r="L183" s="185"/>
      <c r="M183" s="191"/>
      <c r="N183" s="192"/>
      <c r="O183" s="192"/>
      <c r="P183" s="192"/>
      <c r="Q183" s="192"/>
      <c r="R183" s="192"/>
      <c r="S183" s="192"/>
      <c r="T183" s="193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187" t="s">
        <v>141</v>
      </c>
      <c r="AU183" s="187" t="s">
        <v>80</v>
      </c>
      <c r="AV183" s="12" t="s">
        <v>80</v>
      </c>
      <c r="AW183" s="12" t="s">
        <v>32</v>
      </c>
      <c r="AX183" s="12" t="s">
        <v>76</v>
      </c>
      <c r="AY183" s="187" t="s">
        <v>134</v>
      </c>
    </row>
    <row r="184" s="12" customFormat="1">
      <c r="A184" s="12"/>
      <c r="B184" s="185"/>
      <c r="C184" s="12"/>
      <c r="D184" s="186" t="s">
        <v>141</v>
      </c>
      <c r="E184" s="187" t="s">
        <v>1</v>
      </c>
      <c r="F184" s="188" t="s">
        <v>259</v>
      </c>
      <c r="G184" s="12"/>
      <c r="H184" s="189">
        <v>-1.6000000000000001</v>
      </c>
      <c r="I184" s="190"/>
      <c r="J184" s="12"/>
      <c r="K184" s="12"/>
      <c r="L184" s="185"/>
      <c r="M184" s="191"/>
      <c r="N184" s="192"/>
      <c r="O184" s="192"/>
      <c r="P184" s="192"/>
      <c r="Q184" s="192"/>
      <c r="R184" s="192"/>
      <c r="S184" s="192"/>
      <c r="T184" s="193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T184" s="187" t="s">
        <v>141</v>
      </c>
      <c r="AU184" s="187" t="s">
        <v>80</v>
      </c>
      <c r="AV184" s="12" t="s">
        <v>80</v>
      </c>
      <c r="AW184" s="12" t="s">
        <v>32</v>
      </c>
      <c r="AX184" s="12" t="s">
        <v>76</v>
      </c>
      <c r="AY184" s="187" t="s">
        <v>134</v>
      </c>
    </row>
    <row r="185" s="12" customFormat="1">
      <c r="A185" s="12"/>
      <c r="B185" s="185"/>
      <c r="C185" s="12"/>
      <c r="D185" s="186" t="s">
        <v>141</v>
      </c>
      <c r="E185" s="187" t="s">
        <v>1</v>
      </c>
      <c r="F185" s="188" t="s">
        <v>264</v>
      </c>
      <c r="G185" s="12"/>
      <c r="H185" s="189">
        <v>31.096</v>
      </c>
      <c r="I185" s="190"/>
      <c r="J185" s="12"/>
      <c r="K185" s="12"/>
      <c r="L185" s="185"/>
      <c r="M185" s="191"/>
      <c r="N185" s="192"/>
      <c r="O185" s="192"/>
      <c r="P185" s="192"/>
      <c r="Q185" s="192"/>
      <c r="R185" s="192"/>
      <c r="S185" s="192"/>
      <c r="T185" s="193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T185" s="187" t="s">
        <v>141</v>
      </c>
      <c r="AU185" s="187" t="s">
        <v>80</v>
      </c>
      <c r="AV185" s="12" t="s">
        <v>80</v>
      </c>
      <c r="AW185" s="12" t="s">
        <v>32</v>
      </c>
      <c r="AX185" s="12" t="s">
        <v>76</v>
      </c>
      <c r="AY185" s="187" t="s">
        <v>134</v>
      </c>
    </row>
    <row r="186" s="12" customFormat="1">
      <c r="A186" s="12"/>
      <c r="B186" s="185"/>
      <c r="C186" s="12"/>
      <c r="D186" s="186" t="s">
        <v>141</v>
      </c>
      <c r="E186" s="187" t="s">
        <v>1</v>
      </c>
      <c r="F186" s="188" t="s">
        <v>259</v>
      </c>
      <c r="G186" s="12"/>
      <c r="H186" s="189">
        <v>-1.6000000000000001</v>
      </c>
      <c r="I186" s="190"/>
      <c r="J186" s="12"/>
      <c r="K186" s="12"/>
      <c r="L186" s="185"/>
      <c r="M186" s="191"/>
      <c r="N186" s="192"/>
      <c r="O186" s="192"/>
      <c r="P186" s="192"/>
      <c r="Q186" s="192"/>
      <c r="R186" s="192"/>
      <c r="S186" s="192"/>
      <c r="T186" s="193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187" t="s">
        <v>141</v>
      </c>
      <c r="AU186" s="187" t="s">
        <v>80</v>
      </c>
      <c r="AV186" s="12" t="s">
        <v>80</v>
      </c>
      <c r="AW186" s="12" t="s">
        <v>32</v>
      </c>
      <c r="AX186" s="12" t="s">
        <v>76</v>
      </c>
      <c r="AY186" s="187" t="s">
        <v>134</v>
      </c>
    </row>
    <row r="187" s="12" customFormat="1">
      <c r="A187" s="12"/>
      <c r="B187" s="185"/>
      <c r="C187" s="12"/>
      <c r="D187" s="186" t="s">
        <v>141</v>
      </c>
      <c r="E187" s="187" t="s">
        <v>1</v>
      </c>
      <c r="F187" s="188" t="s">
        <v>265</v>
      </c>
      <c r="G187" s="12"/>
      <c r="H187" s="189">
        <v>26.312000000000001</v>
      </c>
      <c r="I187" s="190"/>
      <c r="J187" s="12"/>
      <c r="K187" s="12"/>
      <c r="L187" s="185"/>
      <c r="M187" s="191"/>
      <c r="N187" s="192"/>
      <c r="O187" s="192"/>
      <c r="P187" s="192"/>
      <c r="Q187" s="192"/>
      <c r="R187" s="192"/>
      <c r="S187" s="192"/>
      <c r="T187" s="193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T187" s="187" t="s">
        <v>141</v>
      </c>
      <c r="AU187" s="187" t="s">
        <v>80</v>
      </c>
      <c r="AV187" s="12" t="s">
        <v>80</v>
      </c>
      <c r="AW187" s="12" t="s">
        <v>32</v>
      </c>
      <c r="AX187" s="12" t="s">
        <v>76</v>
      </c>
      <c r="AY187" s="187" t="s">
        <v>134</v>
      </c>
    </row>
    <row r="188" s="12" customFormat="1">
      <c r="A188" s="12"/>
      <c r="B188" s="185"/>
      <c r="C188" s="12"/>
      <c r="D188" s="186" t="s">
        <v>141</v>
      </c>
      <c r="E188" s="187" t="s">
        <v>1</v>
      </c>
      <c r="F188" s="188" t="s">
        <v>266</v>
      </c>
      <c r="G188" s="12"/>
      <c r="H188" s="189">
        <v>-5.4000000000000004</v>
      </c>
      <c r="I188" s="190"/>
      <c r="J188" s="12"/>
      <c r="K188" s="12"/>
      <c r="L188" s="185"/>
      <c r="M188" s="191"/>
      <c r="N188" s="192"/>
      <c r="O188" s="192"/>
      <c r="P188" s="192"/>
      <c r="Q188" s="192"/>
      <c r="R188" s="192"/>
      <c r="S188" s="192"/>
      <c r="T188" s="193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T188" s="187" t="s">
        <v>141</v>
      </c>
      <c r="AU188" s="187" t="s">
        <v>80</v>
      </c>
      <c r="AV188" s="12" t="s">
        <v>80</v>
      </c>
      <c r="AW188" s="12" t="s">
        <v>32</v>
      </c>
      <c r="AX188" s="12" t="s">
        <v>76</v>
      </c>
      <c r="AY188" s="187" t="s">
        <v>134</v>
      </c>
    </row>
    <row r="189" s="12" customFormat="1">
      <c r="A189" s="12"/>
      <c r="B189" s="185"/>
      <c r="C189" s="12"/>
      <c r="D189" s="186" t="s">
        <v>141</v>
      </c>
      <c r="E189" s="187" t="s">
        <v>1</v>
      </c>
      <c r="F189" s="188" t="s">
        <v>267</v>
      </c>
      <c r="G189" s="12"/>
      <c r="H189" s="189">
        <v>20.332000000000001</v>
      </c>
      <c r="I189" s="190"/>
      <c r="J189" s="12"/>
      <c r="K189" s="12"/>
      <c r="L189" s="185"/>
      <c r="M189" s="191"/>
      <c r="N189" s="192"/>
      <c r="O189" s="192"/>
      <c r="P189" s="192"/>
      <c r="Q189" s="192"/>
      <c r="R189" s="192"/>
      <c r="S189" s="192"/>
      <c r="T189" s="193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187" t="s">
        <v>141</v>
      </c>
      <c r="AU189" s="187" t="s">
        <v>80</v>
      </c>
      <c r="AV189" s="12" t="s">
        <v>80</v>
      </c>
      <c r="AW189" s="12" t="s">
        <v>32</v>
      </c>
      <c r="AX189" s="12" t="s">
        <v>76</v>
      </c>
      <c r="AY189" s="187" t="s">
        <v>134</v>
      </c>
    </row>
    <row r="190" s="12" customFormat="1">
      <c r="A190" s="12"/>
      <c r="B190" s="185"/>
      <c r="C190" s="12"/>
      <c r="D190" s="186" t="s">
        <v>141</v>
      </c>
      <c r="E190" s="187" t="s">
        <v>1</v>
      </c>
      <c r="F190" s="188" t="s">
        <v>255</v>
      </c>
      <c r="G190" s="12"/>
      <c r="H190" s="189">
        <v>-1.8</v>
      </c>
      <c r="I190" s="190"/>
      <c r="J190" s="12"/>
      <c r="K190" s="12"/>
      <c r="L190" s="185"/>
      <c r="M190" s="191"/>
      <c r="N190" s="192"/>
      <c r="O190" s="192"/>
      <c r="P190" s="192"/>
      <c r="Q190" s="192"/>
      <c r="R190" s="192"/>
      <c r="S190" s="192"/>
      <c r="T190" s="193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187" t="s">
        <v>141</v>
      </c>
      <c r="AU190" s="187" t="s">
        <v>80</v>
      </c>
      <c r="AV190" s="12" t="s">
        <v>80</v>
      </c>
      <c r="AW190" s="12" t="s">
        <v>32</v>
      </c>
      <c r="AX190" s="12" t="s">
        <v>76</v>
      </c>
      <c r="AY190" s="187" t="s">
        <v>134</v>
      </c>
    </row>
    <row r="191" s="12" customFormat="1">
      <c r="A191" s="12"/>
      <c r="B191" s="185"/>
      <c r="C191" s="12"/>
      <c r="D191" s="186" t="s">
        <v>141</v>
      </c>
      <c r="E191" s="187" t="s">
        <v>1</v>
      </c>
      <c r="F191" s="188" t="s">
        <v>259</v>
      </c>
      <c r="G191" s="12"/>
      <c r="H191" s="189">
        <v>-1.6000000000000001</v>
      </c>
      <c r="I191" s="190"/>
      <c r="J191" s="12"/>
      <c r="K191" s="12"/>
      <c r="L191" s="185"/>
      <c r="M191" s="191"/>
      <c r="N191" s="192"/>
      <c r="O191" s="192"/>
      <c r="P191" s="192"/>
      <c r="Q191" s="192"/>
      <c r="R191" s="192"/>
      <c r="S191" s="192"/>
      <c r="T191" s="193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T191" s="187" t="s">
        <v>141</v>
      </c>
      <c r="AU191" s="187" t="s">
        <v>80</v>
      </c>
      <c r="AV191" s="12" t="s">
        <v>80</v>
      </c>
      <c r="AW191" s="12" t="s">
        <v>32</v>
      </c>
      <c r="AX191" s="12" t="s">
        <v>76</v>
      </c>
      <c r="AY191" s="187" t="s">
        <v>134</v>
      </c>
    </row>
    <row r="192" s="12" customFormat="1">
      <c r="A192" s="12"/>
      <c r="B192" s="185"/>
      <c r="C192" s="12"/>
      <c r="D192" s="186" t="s">
        <v>141</v>
      </c>
      <c r="E192" s="187" t="s">
        <v>1</v>
      </c>
      <c r="F192" s="188" t="s">
        <v>268</v>
      </c>
      <c r="G192" s="12"/>
      <c r="H192" s="189">
        <v>-1.3999999999999999</v>
      </c>
      <c r="I192" s="190"/>
      <c r="J192" s="12"/>
      <c r="K192" s="12"/>
      <c r="L192" s="185"/>
      <c r="M192" s="191"/>
      <c r="N192" s="192"/>
      <c r="O192" s="192"/>
      <c r="P192" s="192"/>
      <c r="Q192" s="192"/>
      <c r="R192" s="192"/>
      <c r="S192" s="192"/>
      <c r="T192" s="193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T192" s="187" t="s">
        <v>141</v>
      </c>
      <c r="AU192" s="187" t="s">
        <v>80</v>
      </c>
      <c r="AV192" s="12" t="s">
        <v>80</v>
      </c>
      <c r="AW192" s="12" t="s">
        <v>32</v>
      </c>
      <c r="AX192" s="12" t="s">
        <v>76</v>
      </c>
      <c r="AY192" s="187" t="s">
        <v>134</v>
      </c>
    </row>
    <row r="193" s="12" customFormat="1">
      <c r="A193" s="12"/>
      <c r="B193" s="185"/>
      <c r="C193" s="12"/>
      <c r="D193" s="186" t="s">
        <v>141</v>
      </c>
      <c r="E193" s="187" t="s">
        <v>1</v>
      </c>
      <c r="F193" s="188" t="s">
        <v>269</v>
      </c>
      <c r="G193" s="12"/>
      <c r="H193" s="189">
        <v>20.956</v>
      </c>
      <c r="I193" s="190"/>
      <c r="J193" s="12"/>
      <c r="K193" s="12"/>
      <c r="L193" s="185"/>
      <c r="M193" s="191"/>
      <c r="N193" s="192"/>
      <c r="O193" s="192"/>
      <c r="P193" s="192"/>
      <c r="Q193" s="192"/>
      <c r="R193" s="192"/>
      <c r="S193" s="192"/>
      <c r="T193" s="193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T193" s="187" t="s">
        <v>141</v>
      </c>
      <c r="AU193" s="187" t="s">
        <v>80</v>
      </c>
      <c r="AV193" s="12" t="s">
        <v>80</v>
      </c>
      <c r="AW193" s="12" t="s">
        <v>32</v>
      </c>
      <c r="AX193" s="12" t="s">
        <v>76</v>
      </c>
      <c r="AY193" s="187" t="s">
        <v>134</v>
      </c>
    </row>
    <row r="194" s="12" customFormat="1">
      <c r="A194" s="12"/>
      <c r="B194" s="185"/>
      <c r="C194" s="12"/>
      <c r="D194" s="186" t="s">
        <v>141</v>
      </c>
      <c r="E194" s="187" t="s">
        <v>1</v>
      </c>
      <c r="F194" s="188" t="s">
        <v>259</v>
      </c>
      <c r="G194" s="12"/>
      <c r="H194" s="189">
        <v>-1.6000000000000001</v>
      </c>
      <c r="I194" s="190"/>
      <c r="J194" s="12"/>
      <c r="K194" s="12"/>
      <c r="L194" s="185"/>
      <c r="M194" s="191"/>
      <c r="N194" s="192"/>
      <c r="O194" s="192"/>
      <c r="P194" s="192"/>
      <c r="Q194" s="192"/>
      <c r="R194" s="192"/>
      <c r="S194" s="192"/>
      <c r="T194" s="193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187" t="s">
        <v>141</v>
      </c>
      <c r="AU194" s="187" t="s">
        <v>80</v>
      </c>
      <c r="AV194" s="12" t="s">
        <v>80</v>
      </c>
      <c r="AW194" s="12" t="s">
        <v>32</v>
      </c>
      <c r="AX194" s="12" t="s">
        <v>76</v>
      </c>
      <c r="AY194" s="187" t="s">
        <v>134</v>
      </c>
    </row>
    <row r="195" s="12" customFormat="1">
      <c r="A195" s="12"/>
      <c r="B195" s="185"/>
      <c r="C195" s="12"/>
      <c r="D195" s="186" t="s">
        <v>141</v>
      </c>
      <c r="E195" s="187" t="s">
        <v>1</v>
      </c>
      <c r="F195" s="188" t="s">
        <v>270</v>
      </c>
      <c r="G195" s="12"/>
      <c r="H195" s="189">
        <v>20.539999999999999</v>
      </c>
      <c r="I195" s="190"/>
      <c r="J195" s="12"/>
      <c r="K195" s="12"/>
      <c r="L195" s="185"/>
      <c r="M195" s="191"/>
      <c r="N195" s="192"/>
      <c r="O195" s="192"/>
      <c r="P195" s="192"/>
      <c r="Q195" s="192"/>
      <c r="R195" s="192"/>
      <c r="S195" s="192"/>
      <c r="T195" s="193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T195" s="187" t="s">
        <v>141</v>
      </c>
      <c r="AU195" s="187" t="s">
        <v>80</v>
      </c>
      <c r="AV195" s="12" t="s">
        <v>80</v>
      </c>
      <c r="AW195" s="12" t="s">
        <v>32</v>
      </c>
      <c r="AX195" s="12" t="s">
        <v>76</v>
      </c>
      <c r="AY195" s="187" t="s">
        <v>134</v>
      </c>
    </row>
    <row r="196" s="12" customFormat="1">
      <c r="A196" s="12"/>
      <c r="B196" s="185"/>
      <c r="C196" s="12"/>
      <c r="D196" s="186" t="s">
        <v>141</v>
      </c>
      <c r="E196" s="187" t="s">
        <v>1</v>
      </c>
      <c r="F196" s="188" t="s">
        <v>219</v>
      </c>
      <c r="G196" s="12"/>
      <c r="H196" s="189">
        <v>-1.47</v>
      </c>
      <c r="I196" s="190"/>
      <c r="J196" s="12"/>
      <c r="K196" s="12"/>
      <c r="L196" s="185"/>
      <c r="M196" s="191"/>
      <c r="N196" s="192"/>
      <c r="O196" s="192"/>
      <c r="P196" s="192"/>
      <c r="Q196" s="192"/>
      <c r="R196" s="192"/>
      <c r="S196" s="192"/>
      <c r="T196" s="193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187" t="s">
        <v>141</v>
      </c>
      <c r="AU196" s="187" t="s">
        <v>80</v>
      </c>
      <c r="AV196" s="12" t="s">
        <v>80</v>
      </c>
      <c r="AW196" s="12" t="s">
        <v>32</v>
      </c>
      <c r="AX196" s="12" t="s">
        <v>76</v>
      </c>
      <c r="AY196" s="187" t="s">
        <v>134</v>
      </c>
    </row>
    <row r="197" s="12" customFormat="1">
      <c r="A197" s="12"/>
      <c r="B197" s="185"/>
      <c r="C197" s="12"/>
      <c r="D197" s="186" t="s">
        <v>141</v>
      </c>
      <c r="E197" s="187" t="s">
        <v>1</v>
      </c>
      <c r="F197" s="188" t="s">
        <v>271</v>
      </c>
      <c r="G197" s="12"/>
      <c r="H197" s="189">
        <v>26.312000000000001</v>
      </c>
      <c r="I197" s="190"/>
      <c r="J197" s="12"/>
      <c r="K197" s="12"/>
      <c r="L197" s="185"/>
      <c r="M197" s="191"/>
      <c r="N197" s="192"/>
      <c r="O197" s="192"/>
      <c r="P197" s="192"/>
      <c r="Q197" s="192"/>
      <c r="R197" s="192"/>
      <c r="S197" s="192"/>
      <c r="T197" s="193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T197" s="187" t="s">
        <v>141</v>
      </c>
      <c r="AU197" s="187" t="s">
        <v>80</v>
      </c>
      <c r="AV197" s="12" t="s">
        <v>80</v>
      </c>
      <c r="AW197" s="12" t="s">
        <v>32</v>
      </c>
      <c r="AX197" s="12" t="s">
        <v>76</v>
      </c>
      <c r="AY197" s="187" t="s">
        <v>134</v>
      </c>
    </row>
    <row r="198" s="12" customFormat="1">
      <c r="A198" s="12"/>
      <c r="B198" s="185"/>
      <c r="C198" s="12"/>
      <c r="D198" s="186" t="s">
        <v>141</v>
      </c>
      <c r="E198" s="187" t="s">
        <v>1</v>
      </c>
      <c r="F198" s="188" t="s">
        <v>255</v>
      </c>
      <c r="G198" s="12"/>
      <c r="H198" s="189">
        <v>-1.8</v>
      </c>
      <c r="I198" s="190"/>
      <c r="J198" s="12"/>
      <c r="K198" s="12"/>
      <c r="L198" s="185"/>
      <c r="M198" s="191"/>
      <c r="N198" s="192"/>
      <c r="O198" s="192"/>
      <c r="P198" s="192"/>
      <c r="Q198" s="192"/>
      <c r="R198" s="192"/>
      <c r="S198" s="192"/>
      <c r="T198" s="193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T198" s="187" t="s">
        <v>141</v>
      </c>
      <c r="AU198" s="187" t="s">
        <v>80</v>
      </c>
      <c r="AV198" s="12" t="s">
        <v>80</v>
      </c>
      <c r="AW198" s="12" t="s">
        <v>32</v>
      </c>
      <c r="AX198" s="12" t="s">
        <v>76</v>
      </c>
      <c r="AY198" s="187" t="s">
        <v>134</v>
      </c>
    </row>
    <row r="199" s="12" customFormat="1">
      <c r="A199" s="12"/>
      <c r="B199" s="185"/>
      <c r="C199" s="12"/>
      <c r="D199" s="186" t="s">
        <v>141</v>
      </c>
      <c r="E199" s="187" t="s">
        <v>1</v>
      </c>
      <c r="F199" s="188" t="s">
        <v>259</v>
      </c>
      <c r="G199" s="12"/>
      <c r="H199" s="189">
        <v>-1.6000000000000001</v>
      </c>
      <c r="I199" s="190"/>
      <c r="J199" s="12"/>
      <c r="K199" s="12"/>
      <c r="L199" s="185"/>
      <c r="M199" s="191"/>
      <c r="N199" s="192"/>
      <c r="O199" s="192"/>
      <c r="P199" s="192"/>
      <c r="Q199" s="192"/>
      <c r="R199" s="192"/>
      <c r="S199" s="192"/>
      <c r="T199" s="193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T199" s="187" t="s">
        <v>141</v>
      </c>
      <c r="AU199" s="187" t="s">
        <v>80</v>
      </c>
      <c r="AV199" s="12" t="s">
        <v>80</v>
      </c>
      <c r="AW199" s="12" t="s">
        <v>32</v>
      </c>
      <c r="AX199" s="12" t="s">
        <v>76</v>
      </c>
      <c r="AY199" s="187" t="s">
        <v>134</v>
      </c>
    </row>
    <row r="200" s="12" customFormat="1">
      <c r="A200" s="12"/>
      <c r="B200" s="185"/>
      <c r="C200" s="12"/>
      <c r="D200" s="186" t="s">
        <v>141</v>
      </c>
      <c r="E200" s="187" t="s">
        <v>1</v>
      </c>
      <c r="F200" s="188" t="s">
        <v>268</v>
      </c>
      <c r="G200" s="12"/>
      <c r="H200" s="189">
        <v>-1.3999999999999999</v>
      </c>
      <c r="I200" s="190"/>
      <c r="J200" s="12"/>
      <c r="K200" s="12"/>
      <c r="L200" s="185"/>
      <c r="M200" s="191"/>
      <c r="N200" s="192"/>
      <c r="O200" s="192"/>
      <c r="P200" s="192"/>
      <c r="Q200" s="192"/>
      <c r="R200" s="192"/>
      <c r="S200" s="192"/>
      <c r="T200" s="193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T200" s="187" t="s">
        <v>141</v>
      </c>
      <c r="AU200" s="187" t="s">
        <v>80</v>
      </c>
      <c r="AV200" s="12" t="s">
        <v>80</v>
      </c>
      <c r="AW200" s="12" t="s">
        <v>32</v>
      </c>
      <c r="AX200" s="12" t="s">
        <v>76</v>
      </c>
      <c r="AY200" s="187" t="s">
        <v>134</v>
      </c>
    </row>
    <row r="201" s="12" customFormat="1">
      <c r="A201" s="12"/>
      <c r="B201" s="185"/>
      <c r="C201" s="12"/>
      <c r="D201" s="186" t="s">
        <v>141</v>
      </c>
      <c r="E201" s="187" t="s">
        <v>1</v>
      </c>
      <c r="F201" s="188" t="s">
        <v>272</v>
      </c>
      <c r="G201" s="12"/>
      <c r="H201" s="189">
        <v>23.399999999999999</v>
      </c>
      <c r="I201" s="190"/>
      <c r="J201" s="12"/>
      <c r="K201" s="12"/>
      <c r="L201" s="185"/>
      <c r="M201" s="191"/>
      <c r="N201" s="192"/>
      <c r="O201" s="192"/>
      <c r="P201" s="192"/>
      <c r="Q201" s="192"/>
      <c r="R201" s="192"/>
      <c r="S201" s="192"/>
      <c r="T201" s="193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T201" s="187" t="s">
        <v>141</v>
      </c>
      <c r="AU201" s="187" t="s">
        <v>80</v>
      </c>
      <c r="AV201" s="12" t="s">
        <v>80</v>
      </c>
      <c r="AW201" s="12" t="s">
        <v>32</v>
      </c>
      <c r="AX201" s="12" t="s">
        <v>76</v>
      </c>
      <c r="AY201" s="187" t="s">
        <v>134</v>
      </c>
    </row>
    <row r="202" s="12" customFormat="1">
      <c r="A202" s="12"/>
      <c r="B202" s="185"/>
      <c r="C202" s="12"/>
      <c r="D202" s="186" t="s">
        <v>141</v>
      </c>
      <c r="E202" s="187" t="s">
        <v>1</v>
      </c>
      <c r="F202" s="188" t="s">
        <v>259</v>
      </c>
      <c r="G202" s="12"/>
      <c r="H202" s="189">
        <v>-1.6000000000000001</v>
      </c>
      <c r="I202" s="190"/>
      <c r="J202" s="12"/>
      <c r="K202" s="12"/>
      <c r="L202" s="185"/>
      <c r="M202" s="191"/>
      <c r="N202" s="192"/>
      <c r="O202" s="192"/>
      <c r="P202" s="192"/>
      <c r="Q202" s="192"/>
      <c r="R202" s="192"/>
      <c r="S202" s="192"/>
      <c r="T202" s="193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T202" s="187" t="s">
        <v>141</v>
      </c>
      <c r="AU202" s="187" t="s">
        <v>80</v>
      </c>
      <c r="AV202" s="12" t="s">
        <v>80</v>
      </c>
      <c r="AW202" s="12" t="s">
        <v>32</v>
      </c>
      <c r="AX202" s="12" t="s">
        <v>76</v>
      </c>
      <c r="AY202" s="187" t="s">
        <v>134</v>
      </c>
    </row>
    <row r="203" s="12" customFormat="1">
      <c r="A203" s="12"/>
      <c r="B203" s="185"/>
      <c r="C203" s="12"/>
      <c r="D203" s="186" t="s">
        <v>141</v>
      </c>
      <c r="E203" s="187" t="s">
        <v>1</v>
      </c>
      <c r="F203" s="188" t="s">
        <v>273</v>
      </c>
      <c r="G203" s="12"/>
      <c r="H203" s="189">
        <v>22.295000000000002</v>
      </c>
      <c r="I203" s="190"/>
      <c r="J203" s="12"/>
      <c r="K203" s="12"/>
      <c r="L203" s="185"/>
      <c r="M203" s="191"/>
      <c r="N203" s="192"/>
      <c r="O203" s="192"/>
      <c r="P203" s="192"/>
      <c r="Q203" s="192"/>
      <c r="R203" s="192"/>
      <c r="S203" s="192"/>
      <c r="T203" s="193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T203" s="187" t="s">
        <v>141</v>
      </c>
      <c r="AU203" s="187" t="s">
        <v>80</v>
      </c>
      <c r="AV203" s="12" t="s">
        <v>80</v>
      </c>
      <c r="AW203" s="12" t="s">
        <v>32</v>
      </c>
      <c r="AX203" s="12" t="s">
        <v>76</v>
      </c>
      <c r="AY203" s="187" t="s">
        <v>134</v>
      </c>
    </row>
    <row r="204" s="12" customFormat="1">
      <c r="A204" s="12"/>
      <c r="B204" s="185"/>
      <c r="C204" s="12"/>
      <c r="D204" s="186" t="s">
        <v>141</v>
      </c>
      <c r="E204" s="187" t="s">
        <v>1</v>
      </c>
      <c r="F204" s="188" t="s">
        <v>219</v>
      </c>
      <c r="G204" s="12"/>
      <c r="H204" s="189">
        <v>-1.47</v>
      </c>
      <c r="I204" s="190"/>
      <c r="J204" s="12"/>
      <c r="K204" s="12"/>
      <c r="L204" s="185"/>
      <c r="M204" s="191"/>
      <c r="N204" s="192"/>
      <c r="O204" s="192"/>
      <c r="P204" s="192"/>
      <c r="Q204" s="192"/>
      <c r="R204" s="192"/>
      <c r="S204" s="192"/>
      <c r="T204" s="193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T204" s="187" t="s">
        <v>141</v>
      </c>
      <c r="AU204" s="187" t="s">
        <v>80</v>
      </c>
      <c r="AV204" s="12" t="s">
        <v>80</v>
      </c>
      <c r="AW204" s="12" t="s">
        <v>32</v>
      </c>
      <c r="AX204" s="12" t="s">
        <v>76</v>
      </c>
      <c r="AY204" s="187" t="s">
        <v>134</v>
      </c>
    </row>
    <row r="205" s="2" customFormat="1" ht="24.15" customHeight="1">
      <c r="A205" s="36"/>
      <c r="B205" s="171"/>
      <c r="C205" s="172" t="s">
        <v>274</v>
      </c>
      <c r="D205" s="172" t="s">
        <v>135</v>
      </c>
      <c r="E205" s="173" t="s">
        <v>275</v>
      </c>
      <c r="F205" s="174" t="s">
        <v>276</v>
      </c>
      <c r="G205" s="175" t="s">
        <v>190</v>
      </c>
      <c r="H205" s="176">
        <v>28.015000000000001</v>
      </c>
      <c r="I205" s="177"/>
      <c r="J205" s="178">
        <f>ROUND(I205*H205,2)</f>
        <v>0</v>
      </c>
      <c r="K205" s="174" t="s">
        <v>183</v>
      </c>
      <c r="L205" s="37"/>
      <c r="M205" s="179" t="s">
        <v>1</v>
      </c>
      <c r="N205" s="180" t="s">
        <v>41</v>
      </c>
      <c r="O205" s="75"/>
      <c r="P205" s="181">
        <f>O205*H205</f>
        <v>0</v>
      </c>
      <c r="Q205" s="181">
        <v>0.0147</v>
      </c>
      <c r="R205" s="181">
        <f>Q205*H205</f>
        <v>0.41182049999999998</v>
      </c>
      <c r="S205" s="181">
        <v>0</v>
      </c>
      <c r="T205" s="182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83" t="s">
        <v>139</v>
      </c>
      <c r="AT205" s="183" t="s">
        <v>135</v>
      </c>
      <c r="AU205" s="183" t="s">
        <v>80</v>
      </c>
      <c r="AY205" s="17" t="s">
        <v>134</v>
      </c>
      <c r="BE205" s="184">
        <f>IF(N205="základní",J205,0)</f>
        <v>0</v>
      </c>
      <c r="BF205" s="184">
        <f>IF(N205="snížená",J205,0)</f>
        <v>0</v>
      </c>
      <c r="BG205" s="184">
        <f>IF(N205="zákl. přenesená",J205,0)</f>
        <v>0</v>
      </c>
      <c r="BH205" s="184">
        <f>IF(N205="sníž. přenesená",J205,0)</f>
        <v>0</v>
      </c>
      <c r="BI205" s="184">
        <f>IF(N205="nulová",J205,0)</f>
        <v>0</v>
      </c>
      <c r="BJ205" s="17" t="s">
        <v>83</v>
      </c>
      <c r="BK205" s="184">
        <f>ROUND(I205*H205,2)</f>
        <v>0</v>
      </c>
      <c r="BL205" s="17" t="s">
        <v>139</v>
      </c>
      <c r="BM205" s="183" t="s">
        <v>277</v>
      </c>
    </row>
    <row r="206" s="12" customFormat="1">
      <c r="A206" s="12"/>
      <c r="B206" s="185"/>
      <c r="C206" s="12"/>
      <c r="D206" s="186" t="s">
        <v>141</v>
      </c>
      <c r="E206" s="187" t="s">
        <v>1</v>
      </c>
      <c r="F206" s="188" t="s">
        <v>278</v>
      </c>
      <c r="G206" s="12"/>
      <c r="H206" s="189">
        <v>28.015000000000001</v>
      </c>
      <c r="I206" s="190"/>
      <c r="J206" s="12"/>
      <c r="K206" s="12"/>
      <c r="L206" s="185"/>
      <c r="M206" s="191"/>
      <c r="N206" s="192"/>
      <c r="O206" s="192"/>
      <c r="P206" s="192"/>
      <c r="Q206" s="192"/>
      <c r="R206" s="192"/>
      <c r="S206" s="192"/>
      <c r="T206" s="193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T206" s="187" t="s">
        <v>141</v>
      </c>
      <c r="AU206" s="187" t="s">
        <v>80</v>
      </c>
      <c r="AV206" s="12" t="s">
        <v>80</v>
      </c>
      <c r="AW206" s="12" t="s">
        <v>32</v>
      </c>
      <c r="AX206" s="12" t="s">
        <v>83</v>
      </c>
      <c r="AY206" s="187" t="s">
        <v>134</v>
      </c>
    </row>
    <row r="207" s="2" customFormat="1" ht="24.15" customHeight="1">
      <c r="A207" s="36"/>
      <c r="B207" s="171"/>
      <c r="C207" s="172" t="s">
        <v>279</v>
      </c>
      <c r="D207" s="172" t="s">
        <v>135</v>
      </c>
      <c r="E207" s="173" t="s">
        <v>280</v>
      </c>
      <c r="F207" s="174" t="s">
        <v>281</v>
      </c>
      <c r="G207" s="175" t="s">
        <v>190</v>
      </c>
      <c r="H207" s="176">
        <v>222.55000000000001</v>
      </c>
      <c r="I207" s="177"/>
      <c r="J207" s="178">
        <f>ROUND(I207*H207,2)</f>
        <v>0</v>
      </c>
      <c r="K207" s="174" t="s">
        <v>183</v>
      </c>
      <c r="L207" s="37"/>
      <c r="M207" s="179" t="s">
        <v>1</v>
      </c>
      <c r="N207" s="180" t="s">
        <v>41</v>
      </c>
      <c r="O207" s="75"/>
      <c r="P207" s="181">
        <f>O207*H207</f>
        <v>0</v>
      </c>
      <c r="Q207" s="181">
        <v>0.017330000000000002</v>
      </c>
      <c r="R207" s="181">
        <f>Q207*H207</f>
        <v>3.8567915000000004</v>
      </c>
      <c r="S207" s="181">
        <v>0</v>
      </c>
      <c r="T207" s="182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183" t="s">
        <v>139</v>
      </c>
      <c r="AT207" s="183" t="s">
        <v>135</v>
      </c>
      <c r="AU207" s="183" t="s">
        <v>80</v>
      </c>
      <c r="AY207" s="17" t="s">
        <v>134</v>
      </c>
      <c r="BE207" s="184">
        <f>IF(N207="základní",J207,0)</f>
        <v>0</v>
      </c>
      <c r="BF207" s="184">
        <f>IF(N207="snížená",J207,0)</f>
        <v>0</v>
      </c>
      <c r="BG207" s="184">
        <f>IF(N207="zákl. přenesená",J207,0)</f>
        <v>0</v>
      </c>
      <c r="BH207" s="184">
        <f>IF(N207="sníž. přenesená",J207,0)</f>
        <v>0</v>
      </c>
      <c r="BI207" s="184">
        <f>IF(N207="nulová",J207,0)</f>
        <v>0</v>
      </c>
      <c r="BJ207" s="17" t="s">
        <v>83</v>
      </c>
      <c r="BK207" s="184">
        <f>ROUND(I207*H207,2)</f>
        <v>0</v>
      </c>
      <c r="BL207" s="17" t="s">
        <v>139</v>
      </c>
      <c r="BM207" s="183" t="s">
        <v>282</v>
      </c>
    </row>
    <row r="208" s="12" customFormat="1">
      <c r="A208" s="12"/>
      <c r="B208" s="185"/>
      <c r="C208" s="12"/>
      <c r="D208" s="186" t="s">
        <v>141</v>
      </c>
      <c r="E208" s="187" t="s">
        <v>1</v>
      </c>
      <c r="F208" s="188" t="s">
        <v>283</v>
      </c>
      <c r="G208" s="12"/>
      <c r="H208" s="189">
        <v>138.345</v>
      </c>
      <c r="I208" s="190"/>
      <c r="J208" s="12"/>
      <c r="K208" s="12"/>
      <c r="L208" s="185"/>
      <c r="M208" s="191"/>
      <c r="N208" s="192"/>
      <c r="O208" s="192"/>
      <c r="P208" s="192"/>
      <c r="Q208" s="192"/>
      <c r="R208" s="192"/>
      <c r="S208" s="192"/>
      <c r="T208" s="193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T208" s="187" t="s">
        <v>141</v>
      </c>
      <c r="AU208" s="187" t="s">
        <v>80</v>
      </c>
      <c r="AV208" s="12" t="s">
        <v>80</v>
      </c>
      <c r="AW208" s="12" t="s">
        <v>32</v>
      </c>
      <c r="AX208" s="12" t="s">
        <v>76</v>
      </c>
      <c r="AY208" s="187" t="s">
        <v>134</v>
      </c>
    </row>
    <row r="209" s="12" customFormat="1">
      <c r="A209" s="12"/>
      <c r="B209" s="185"/>
      <c r="C209" s="12"/>
      <c r="D209" s="186" t="s">
        <v>141</v>
      </c>
      <c r="E209" s="187" t="s">
        <v>1</v>
      </c>
      <c r="F209" s="188" t="s">
        <v>284</v>
      </c>
      <c r="G209" s="12"/>
      <c r="H209" s="189">
        <v>44.384999999999998</v>
      </c>
      <c r="I209" s="190"/>
      <c r="J209" s="12"/>
      <c r="K209" s="12"/>
      <c r="L209" s="185"/>
      <c r="M209" s="191"/>
      <c r="N209" s="192"/>
      <c r="O209" s="192"/>
      <c r="P209" s="192"/>
      <c r="Q209" s="192"/>
      <c r="R209" s="192"/>
      <c r="S209" s="192"/>
      <c r="T209" s="193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T209" s="187" t="s">
        <v>141</v>
      </c>
      <c r="AU209" s="187" t="s">
        <v>80</v>
      </c>
      <c r="AV209" s="12" t="s">
        <v>80</v>
      </c>
      <c r="AW209" s="12" t="s">
        <v>32</v>
      </c>
      <c r="AX209" s="12" t="s">
        <v>76</v>
      </c>
      <c r="AY209" s="187" t="s">
        <v>134</v>
      </c>
    </row>
    <row r="210" s="12" customFormat="1">
      <c r="A210" s="12"/>
      <c r="B210" s="185"/>
      <c r="C210" s="12"/>
      <c r="D210" s="186" t="s">
        <v>141</v>
      </c>
      <c r="E210" s="187" t="s">
        <v>1</v>
      </c>
      <c r="F210" s="188" t="s">
        <v>285</v>
      </c>
      <c r="G210" s="12"/>
      <c r="H210" s="189">
        <v>-5.25</v>
      </c>
      <c r="I210" s="190"/>
      <c r="J210" s="12"/>
      <c r="K210" s="12"/>
      <c r="L210" s="185"/>
      <c r="M210" s="191"/>
      <c r="N210" s="192"/>
      <c r="O210" s="192"/>
      <c r="P210" s="192"/>
      <c r="Q210" s="192"/>
      <c r="R210" s="192"/>
      <c r="S210" s="192"/>
      <c r="T210" s="193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T210" s="187" t="s">
        <v>141</v>
      </c>
      <c r="AU210" s="187" t="s">
        <v>80</v>
      </c>
      <c r="AV210" s="12" t="s">
        <v>80</v>
      </c>
      <c r="AW210" s="12" t="s">
        <v>32</v>
      </c>
      <c r="AX210" s="12" t="s">
        <v>76</v>
      </c>
      <c r="AY210" s="187" t="s">
        <v>134</v>
      </c>
    </row>
    <row r="211" s="12" customFormat="1">
      <c r="A211" s="12"/>
      <c r="B211" s="185"/>
      <c r="C211" s="12"/>
      <c r="D211" s="186" t="s">
        <v>141</v>
      </c>
      <c r="E211" s="187" t="s">
        <v>1</v>
      </c>
      <c r="F211" s="188" t="s">
        <v>286</v>
      </c>
      <c r="G211" s="12"/>
      <c r="H211" s="189">
        <v>-2.73</v>
      </c>
      <c r="I211" s="190"/>
      <c r="J211" s="12"/>
      <c r="K211" s="12"/>
      <c r="L211" s="185"/>
      <c r="M211" s="191"/>
      <c r="N211" s="192"/>
      <c r="O211" s="192"/>
      <c r="P211" s="192"/>
      <c r="Q211" s="192"/>
      <c r="R211" s="192"/>
      <c r="S211" s="192"/>
      <c r="T211" s="193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T211" s="187" t="s">
        <v>141</v>
      </c>
      <c r="AU211" s="187" t="s">
        <v>80</v>
      </c>
      <c r="AV211" s="12" t="s">
        <v>80</v>
      </c>
      <c r="AW211" s="12" t="s">
        <v>32</v>
      </c>
      <c r="AX211" s="12" t="s">
        <v>76</v>
      </c>
      <c r="AY211" s="187" t="s">
        <v>134</v>
      </c>
    </row>
    <row r="212" s="12" customFormat="1">
      <c r="A212" s="12"/>
      <c r="B212" s="185"/>
      <c r="C212" s="12"/>
      <c r="D212" s="186" t="s">
        <v>141</v>
      </c>
      <c r="E212" s="187" t="s">
        <v>1</v>
      </c>
      <c r="F212" s="188" t="s">
        <v>287</v>
      </c>
      <c r="G212" s="12"/>
      <c r="H212" s="189">
        <v>-3</v>
      </c>
      <c r="I212" s="190"/>
      <c r="J212" s="12"/>
      <c r="K212" s="12"/>
      <c r="L212" s="185"/>
      <c r="M212" s="191"/>
      <c r="N212" s="192"/>
      <c r="O212" s="192"/>
      <c r="P212" s="192"/>
      <c r="Q212" s="192"/>
      <c r="R212" s="192"/>
      <c r="S212" s="192"/>
      <c r="T212" s="193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T212" s="187" t="s">
        <v>141</v>
      </c>
      <c r="AU212" s="187" t="s">
        <v>80</v>
      </c>
      <c r="AV212" s="12" t="s">
        <v>80</v>
      </c>
      <c r="AW212" s="12" t="s">
        <v>32</v>
      </c>
      <c r="AX212" s="12" t="s">
        <v>76</v>
      </c>
      <c r="AY212" s="187" t="s">
        <v>134</v>
      </c>
    </row>
    <row r="213" s="12" customFormat="1">
      <c r="A213" s="12"/>
      <c r="B213" s="185"/>
      <c r="C213" s="12"/>
      <c r="D213" s="186" t="s">
        <v>141</v>
      </c>
      <c r="E213" s="187" t="s">
        <v>1</v>
      </c>
      <c r="F213" s="188" t="s">
        <v>288</v>
      </c>
      <c r="G213" s="12"/>
      <c r="H213" s="189">
        <v>8.4000000000000004</v>
      </c>
      <c r="I213" s="190"/>
      <c r="J213" s="12"/>
      <c r="K213" s="12"/>
      <c r="L213" s="185"/>
      <c r="M213" s="191"/>
      <c r="N213" s="192"/>
      <c r="O213" s="192"/>
      <c r="P213" s="192"/>
      <c r="Q213" s="192"/>
      <c r="R213" s="192"/>
      <c r="S213" s="192"/>
      <c r="T213" s="193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T213" s="187" t="s">
        <v>141</v>
      </c>
      <c r="AU213" s="187" t="s">
        <v>80</v>
      </c>
      <c r="AV213" s="12" t="s">
        <v>80</v>
      </c>
      <c r="AW213" s="12" t="s">
        <v>32</v>
      </c>
      <c r="AX213" s="12" t="s">
        <v>76</v>
      </c>
      <c r="AY213" s="187" t="s">
        <v>134</v>
      </c>
    </row>
    <row r="214" s="12" customFormat="1">
      <c r="A214" s="12"/>
      <c r="B214" s="185"/>
      <c r="C214" s="12"/>
      <c r="D214" s="186" t="s">
        <v>141</v>
      </c>
      <c r="E214" s="187" t="s">
        <v>1</v>
      </c>
      <c r="F214" s="188" t="s">
        <v>289</v>
      </c>
      <c r="G214" s="12"/>
      <c r="H214" s="189">
        <v>3.6000000000000001</v>
      </c>
      <c r="I214" s="190"/>
      <c r="J214" s="12"/>
      <c r="K214" s="12"/>
      <c r="L214" s="185"/>
      <c r="M214" s="191"/>
      <c r="N214" s="192"/>
      <c r="O214" s="192"/>
      <c r="P214" s="192"/>
      <c r="Q214" s="192"/>
      <c r="R214" s="192"/>
      <c r="S214" s="192"/>
      <c r="T214" s="193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T214" s="187" t="s">
        <v>141</v>
      </c>
      <c r="AU214" s="187" t="s">
        <v>80</v>
      </c>
      <c r="AV214" s="12" t="s">
        <v>80</v>
      </c>
      <c r="AW214" s="12" t="s">
        <v>32</v>
      </c>
      <c r="AX214" s="12" t="s">
        <v>76</v>
      </c>
      <c r="AY214" s="187" t="s">
        <v>134</v>
      </c>
    </row>
    <row r="215" s="12" customFormat="1">
      <c r="A215" s="12"/>
      <c r="B215" s="185"/>
      <c r="C215" s="12"/>
      <c r="D215" s="186" t="s">
        <v>141</v>
      </c>
      <c r="E215" s="187" t="s">
        <v>1</v>
      </c>
      <c r="F215" s="188" t="s">
        <v>290</v>
      </c>
      <c r="G215" s="12"/>
      <c r="H215" s="189">
        <v>20.800000000000001</v>
      </c>
      <c r="I215" s="190"/>
      <c r="J215" s="12"/>
      <c r="K215" s="12"/>
      <c r="L215" s="185"/>
      <c r="M215" s="191"/>
      <c r="N215" s="192"/>
      <c r="O215" s="192"/>
      <c r="P215" s="192"/>
      <c r="Q215" s="192"/>
      <c r="R215" s="192"/>
      <c r="S215" s="192"/>
      <c r="T215" s="193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T215" s="187" t="s">
        <v>141</v>
      </c>
      <c r="AU215" s="187" t="s">
        <v>80</v>
      </c>
      <c r="AV215" s="12" t="s">
        <v>80</v>
      </c>
      <c r="AW215" s="12" t="s">
        <v>32</v>
      </c>
      <c r="AX215" s="12" t="s">
        <v>76</v>
      </c>
      <c r="AY215" s="187" t="s">
        <v>134</v>
      </c>
    </row>
    <row r="216" s="12" customFormat="1">
      <c r="A216" s="12"/>
      <c r="B216" s="185"/>
      <c r="C216" s="12"/>
      <c r="D216" s="186" t="s">
        <v>141</v>
      </c>
      <c r="E216" s="187" t="s">
        <v>1</v>
      </c>
      <c r="F216" s="188" t="s">
        <v>291</v>
      </c>
      <c r="G216" s="12"/>
      <c r="H216" s="189">
        <v>18</v>
      </c>
      <c r="I216" s="190"/>
      <c r="J216" s="12"/>
      <c r="K216" s="12"/>
      <c r="L216" s="185"/>
      <c r="M216" s="191"/>
      <c r="N216" s="192"/>
      <c r="O216" s="192"/>
      <c r="P216" s="192"/>
      <c r="Q216" s="192"/>
      <c r="R216" s="192"/>
      <c r="S216" s="192"/>
      <c r="T216" s="193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T216" s="187" t="s">
        <v>141</v>
      </c>
      <c r="AU216" s="187" t="s">
        <v>80</v>
      </c>
      <c r="AV216" s="12" t="s">
        <v>80</v>
      </c>
      <c r="AW216" s="12" t="s">
        <v>32</v>
      </c>
      <c r="AX216" s="12" t="s">
        <v>76</v>
      </c>
      <c r="AY216" s="187" t="s">
        <v>134</v>
      </c>
    </row>
    <row r="217" s="2" customFormat="1" ht="21.75" customHeight="1">
      <c r="A217" s="36"/>
      <c r="B217" s="171"/>
      <c r="C217" s="172" t="s">
        <v>292</v>
      </c>
      <c r="D217" s="172" t="s">
        <v>135</v>
      </c>
      <c r="E217" s="173" t="s">
        <v>293</v>
      </c>
      <c r="F217" s="174" t="s">
        <v>294</v>
      </c>
      <c r="G217" s="175" t="s">
        <v>190</v>
      </c>
      <c r="H217" s="176">
        <v>217.62000000000001</v>
      </c>
      <c r="I217" s="177"/>
      <c r="J217" s="178">
        <f>ROUND(I217*H217,2)</f>
        <v>0</v>
      </c>
      <c r="K217" s="174" t="s">
        <v>183</v>
      </c>
      <c r="L217" s="37"/>
      <c r="M217" s="179" t="s">
        <v>1</v>
      </c>
      <c r="N217" s="180" t="s">
        <v>41</v>
      </c>
      <c r="O217" s="75"/>
      <c r="P217" s="181">
        <f>O217*H217</f>
        <v>0</v>
      </c>
      <c r="Q217" s="181">
        <v>0.0030000000000000001</v>
      </c>
      <c r="R217" s="181">
        <f>Q217*H217</f>
        <v>0.65286</v>
      </c>
      <c r="S217" s="181">
        <v>0</v>
      </c>
      <c r="T217" s="182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183" t="s">
        <v>139</v>
      </c>
      <c r="AT217" s="183" t="s">
        <v>135</v>
      </c>
      <c r="AU217" s="183" t="s">
        <v>80</v>
      </c>
      <c r="AY217" s="17" t="s">
        <v>134</v>
      </c>
      <c r="BE217" s="184">
        <f>IF(N217="základní",J217,0)</f>
        <v>0</v>
      </c>
      <c r="BF217" s="184">
        <f>IF(N217="snížená",J217,0)</f>
        <v>0</v>
      </c>
      <c r="BG217" s="184">
        <f>IF(N217="zákl. přenesená",J217,0)</f>
        <v>0</v>
      </c>
      <c r="BH217" s="184">
        <f>IF(N217="sníž. přenesená",J217,0)</f>
        <v>0</v>
      </c>
      <c r="BI217" s="184">
        <f>IF(N217="nulová",J217,0)</f>
        <v>0</v>
      </c>
      <c r="BJ217" s="17" t="s">
        <v>83</v>
      </c>
      <c r="BK217" s="184">
        <f>ROUND(I217*H217,2)</f>
        <v>0</v>
      </c>
      <c r="BL217" s="17" t="s">
        <v>139</v>
      </c>
      <c r="BM217" s="183" t="s">
        <v>295</v>
      </c>
    </row>
    <row r="218" s="12" customFormat="1">
      <c r="A218" s="12"/>
      <c r="B218" s="185"/>
      <c r="C218" s="12"/>
      <c r="D218" s="186" t="s">
        <v>141</v>
      </c>
      <c r="E218" s="187" t="s">
        <v>1</v>
      </c>
      <c r="F218" s="188" t="s">
        <v>254</v>
      </c>
      <c r="G218" s="12"/>
      <c r="H218" s="189">
        <v>15.18</v>
      </c>
      <c r="I218" s="190"/>
      <c r="J218" s="12"/>
      <c r="K218" s="12"/>
      <c r="L218" s="185"/>
      <c r="M218" s="191"/>
      <c r="N218" s="192"/>
      <c r="O218" s="192"/>
      <c r="P218" s="192"/>
      <c r="Q218" s="192"/>
      <c r="R218" s="192"/>
      <c r="S218" s="192"/>
      <c r="T218" s="193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T218" s="187" t="s">
        <v>141</v>
      </c>
      <c r="AU218" s="187" t="s">
        <v>80</v>
      </c>
      <c r="AV218" s="12" t="s">
        <v>80</v>
      </c>
      <c r="AW218" s="12" t="s">
        <v>32</v>
      </c>
      <c r="AX218" s="12" t="s">
        <v>76</v>
      </c>
      <c r="AY218" s="187" t="s">
        <v>134</v>
      </c>
    </row>
    <row r="219" s="12" customFormat="1">
      <c r="A219" s="12"/>
      <c r="B219" s="185"/>
      <c r="C219" s="12"/>
      <c r="D219" s="186" t="s">
        <v>141</v>
      </c>
      <c r="E219" s="187" t="s">
        <v>1</v>
      </c>
      <c r="F219" s="188" t="s">
        <v>255</v>
      </c>
      <c r="G219" s="12"/>
      <c r="H219" s="189">
        <v>-1.8</v>
      </c>
      <c r="I219" s="190"/>
      <c r="J219" s="12"/>
      <c r="K219" s="12"/>
      <c r="L219" s="185"/>
      <c r="M219" s="191"/>
      <c r="N219" s="192"/>
      <c r="O219" s="192"/>
      <c r="P219" s="192"/>
      <c r="Q219" s="192"/>
      <c r="R219" s="192"/>
      <c r="S219" s="192"/>
      <c r="T219" s="193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T219" s="187" t="s">
        <v>141</v>
      </c>
      <c r="AU219" s="187" t="s">
        <v>80</v>
      </c>
      <c r="AV219" s="12" t="s">
        <v>80</v>
      </c>
      <c r="AW219" s="12" t="s">
        <v>32</v>
      </c>
      <c r="AX219" s="12" t="s">
        <v>76</v>
      </c>
      <c r="AY219" s="187" t="s">
        <v>134</v>
      </c>
    </row>
    <row r="220" s="12" customFormat="1">
      <c r="A220" s="12"/>
      <c r="B220" s="185"/>
      <c r="C220" s="12"/>
      <c r="D220" s="186" t="s">
        <v>141</v>
      </c>
      <c r="E220" s="187" t="s">
        <v>1</v>
      </c>
      <c r="F220" s="188" t="s">
        <v>256</v>
      </c>
      <c r="G220" s="12"/>
      <c r="H220" s="189">
        <v>42.380000000000003</v>
      </c>
      <c r="I220" s="190"/>
      <c r="J220" s="12"/>
      <c r="K220" s="12"/>
      <c r="L220" s="185"/>
      <c r="M220" s="191"/>
      <c r="N220" s="192"/>
      <c r="O220" s="192"/>
      <c r="P220" s="192"/>
      <c r="Q220" s="192"/>
      <c r="R220" s="192"/>
      <c r="S220" s="192"/>
      <c r="T220" s="193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T220" s="187" t="s">
        <v>141</v>
      </c>
      <c r="AU220" s="187" t="s">
        <v>80</v>
      </c>
      <c r="AV220" s="12" t="s">
        <v>80</v>
      </c>
      <c r="AW220" s="12" t="s">
        <v>32</v>
      </c>
      <c r="AX220" s="12" t="s">
        <v>76</v>
      </c>
      <c r="AY220" s="187" t="s">
        <v>134</v>
      </c>
    </row>
    <row r="221" s="12" customFormat="1">
      <c r="A221" s="12"/>
      <c r="B221" s="185"/>
      <c r="C221" s="12"/>
      <c r="D221" s="186" t="s">
        <v>141</v>
      </c>
      <c r="E221" s="187" t="s">
        <v>1</v>
      </c>
      <c r="F221" s="188" t="s">
        <v>257</v>
      </c>
      <c r="G221" s="12"/>
      <c r="H221" s="189">
        <v>-6.4000000000000004</v>
      </c>
      <c r="I221" s="190"/>
      <c r="J221" s="12"/>
      <c r="K221" s="12"/>
      <c r="L221" s="185"/>
      <c r="M221" s="191"/>
      <c r="N221" s="192"/>
      <c r="O221" s="192"/>
      <c r="P221" s="192"/>
      <c r="Q221" s="192"/>
      <c r="R221" s="192"/>
      <c r="S221" s="192"/>
      <c r="T221" s="193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T221" s="187" t="s">
        <v>141</v>
      </c>
      <c r="AU221" s="187" t="s">
        <v>80</v>
      </c>
      <c r="AV221" s="12" t="s">
        <v>80</v>
      </c>
      <c r="AW221" s="12" t="s">
        <v>32</v>
      </c>
      <c r="AX221" s="12" t="s">
        <v>76</v>
      </c>
      <c r="AY221" s="187" t="s">
        <v>134</v>
      </c>
    </row>
    <row r="222" s="12" customFormat="1">
      <c r="A222" s="12"/>
      <c r="B222" s="185"/>
      <c r="C222" s="12"/>
      <c r="D222" s="186" t="s">
        <v>141</v>
      </c>
      <c r="E222" s="187" t="s">
        <v>1</v>
      </c>
      <c r="F222" s="188" t="s">
        <v>255</v>
      </c>
      <c r="G222" s="12"/>
      <c r="H222" s="189">
        <v>-1.8</v>
      </c>
      <c r="I222" s="190"/>
      <c r="J222" s="12"/>
      <c r="K222" s="12"/>
      <c r="L222" s="185"/>
      <c r="M222" s="191"/>
      <c r="N222" s="192"/>
      <c r="O222" s="192"/>
      <c r="P222" s="192"/>
      <c r="Q222" s="192"/>
      <c r="R222" s="192"/>
      <c r="S222" s="192"/>
      <c r="T222" s="193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T222" s="187" t="s">
        <v>141</v>
      </c>
      <c r="AU222" s="187" t="s">
        <v>80</v>
      </c>
      <c r="AV222" s="12" t="s">
        <v>80</v>
      </c>
      <c r="AW222" s="12" t="s">
        <v>32</v>
      </c>
      <c r="AX222" s="12" t="s">
        <v>76</v>
      </c>
      <c r="AY222" s="187" t="s">
        <v>134</v>
      </c>
    </row>
    <row r="223" s="12" customFormat="1">
      <c r="A223" s="12"/>
      <c r="B223" s="185"/>
      <c r="C223" s="12"/>
      <c r="D223" s="186" t="s">
        <v>141</v>
      </c>
      <c r="E223" s="187" t="s">
        <v>1</v>
      </c>
      <c r="F223" s="188" t="s">
        <v>258</v>
      </c>
      <c r="G223" s="12"/>
      <c r="H223" s="189">
        <v>18.885999999999999</v>
      </c>
      <c r="I223" s="190"/>
      <c r="J223" s="12"/>
      <c r="K223" s="12"/>
      <c r="L223" s="185"/>
      <c r="M223" s="191"/>
      <c r="N223" s="192"/>
      <c r="O223" s="192"/>
      <c r="P223" s="192"/>
      <c r="Q223" s="192"/>
      <c r="R223" s="192"/>
      <c r="S223" s="192"/>
      <c r="T223" s="193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T223" s="187" t="s">
        <v>141</v>
      </c>
      <c r="AU223" s="187" t="s">
        <v>80</v>
      </c>
      <c r="AV223" s="12" t="s">
        <v>80</v>
      </c>
      <c r="AW223" s="12" t="s">
        <v>32</v>
      </c>
      <c r="AX223" s="12" t="s">
        <v>76</v>
      </c>
      <c r="AY223" s="187" t="s">
        <v>134</v>
      </c>
    </row>
    <row r="224" s="12" customFormat="1">
      <c r="A224" s="12"/>
      <c r="B224" s="185"/>
      <c r="C224" s="12"/>
      <c r="D224" s="186" t="s">
        <v>141</v>
      </c>
      <c r="E224" s="187" t="s">
        <v>1</v>
      </c>
      <c r="F224" s="188" t="s">
        <v>259</v>
      </c>
      <c r="G224" s="12"/>
      <c r="H224" s="189">
        <v>-1.6000000000000001</v>
      </c>
      <c r="I224" s="190"/>
      <c r="J224" s="12"/>
      <c r="K224" s="12"/>
      <c r="L224" s="185"/>
      <c r="M224" s="191"/>
      <c r="N224" s="192"/>
      <c r="O224" s="192"/>
      <c r="P224" s="192"/>
      <c r="Q224" s="192"/>
      <c r="R224" s="192"/>
      <c r="S224" s="192"/>
      <c r="T224" s="193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T224" s="187" t="s">
        <v>141</v>
      </c>
      <c r="AU224" s="187" t="s">
        <v>80</v>
      </c>
      <c r="AV224" s="12" t="s">
        <v>80</v>
      </c>
      <c r="AW224" s="12" t="s">
        <v>32</v>
      </c>
      <c r="AX224" s="12" t="s">
        <v>76</v>
      </c>
      <c r="AY224" s="187" t="s">
        <v>134</v>
      </c>
    </row>
    <row r="225" s="12" customFormat="1">
      <c r="A225" s="12"/>
      <c r="B225" s="185"/>
      <c r="C225" s="12"/>
      <c r="D225" s="186" t="s">
        <v>141</v>
      </c>
      <c r="E225" s="187" t="s">
        <v>1</v>
      </c>
      <c r="F225" s="188" t="s">
        <v>263</v>
      </c>
      <c r="G225" s="12"/>
      <c r="H225" s="189">
        <v>25.765999999999998</v>
      </c>
      <c r="I225" s="190"/>
      <c r="J225" s="12"/>
      <c r="K225" s="12"/>
      <c r="L225" s="185"/>
      <c r="M225" s="191"/>
      <c r="N225" s="192"/>
      <c r="O225" s="192"/>
      <c r="P225" s="192"/>
      <c r="Q225" s="192"/>
      <c r="R225" s="192"/>
      <c r="S225" s="192"/>
      <c r="T225" s="193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T225" s="187" t="s">
        <v>141</v>
      </c>
      <c r="AU225" s="187" t="s">
        <v>80</v>
      </c>
      <c r="AV225" s="12" t="s">
        <v>80</v>
      </c>
      <c r="AW225" s="12" t="s">
        <v>32</v>
      </c>
      <c r="AX225" s="12" t="s">
        <v>76</v>
      </c>
      <c r="AY225" s="187" t="s">
        <v>134</v>
      </c>
    </row>
    <row r="226" s="12" customFormat="1">
      <c r="A226" s="12"/>
      <c r="B226" s="185"/>
      <c r="C226" s="12"/>
      <c r="D226" s="186" t="s">
        <v>141</v>
      </c>
      <c r="E226" s="187" t="s">
        <v>1</v>
      </c>
      <c r="F226" s="188" t="s">
        <v>259</v>
      </c>
      <c r="G226" s="12"/>
      <c r="H226" s="189">
        <v>-1.6000000000000001</v>
      </c>
      <c r="I226" s="190"/>
      <c r="J226" s="12"/>
      <c r="K226" s="12"/>
      <c r="L226" s="185"/>
      <c r="M226" s="191"/>
      <c r="N226" s="192"/>
      <c r="O226" s="192"/>
      <c r="P226" s="192"/>
      <c r="Q226" s="192"/>
      <c r="R226" s="192"/>
      <c r="S226" s="192"/>
      <c r="T226" s="193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T226" s="187" t="s">
        <v>141</v>
      </c>
      <c r="AU226" s="187" t="s">
        <v>80</v>
      </c>
      <c r="AV226" s="12" t="s">
        <v>80</v>
      </c>
      <c r="AW226" s="12" t="s">
        <v>32</v>
      </c>
      <c r="AX226" s="12" t="s">
        <v>76</v>
      </c>
      <c r="AY226" s="187" t="s">
        <v>134</v>
      </c>
    </row>
    <row r="227" s="12" customFormat="1">
      <c r="A227" s="12"/>
      <c r="B227" s="185"/>
      <c r="C227" s="12"/>
      <c r="D227" s="186" t="s">
        <v>141</v>
      </c>
      <c r="E227" s="187" t="s">
        <v>1</v>
      </c>
      <c r="F227" s="188" t="s">
        <v>264</v>
      </c>
      <c r="G227" s="12"/>
      <c r="H227" s="189">
        <v>31.096</v>
      </c>
      <c r="I227" s="190"/>
      <c r="J227" s="12"/>
      <c r="K227" s="12"/>
      <c r="L227" s="185"/>
      <c r="M227" s="191"/>
      <c r="N227" s="192"/>
      <c r="O227" s="192"/>
      <c r="P227" s="192"/>
      <c r="Q227" s="192"/>
      <c r="R227" s="192"/>
      <c r="S227" s="192"/>
      <c r="T227" s="193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T227" s="187" t="s">
        <v>141</v>
      </c>
      <c r="AU227" s="187" t="s">
        <v>80</v>
      </c>
      <c r="AV227" s="12" t="s">
        <v>80</v>
      </c>
      <c r="AW227" s="12" t="s">
        <v>32</v>
      </c>
      <c r="AX227" s="12" t="s">
        <v>76</v>
      </c>
      <c r="AY227" s="187" t="s">
        <v>134</v>
      </c>
    </row>
    <row r="228" s="12" customFormat="1">
      <c r="A228" s="12"/>
      <c r="B228" s="185"/>
      <c r="C228" s="12"/>
      <c r="D228" s="186" t="s">
        <v>141</v>
      </c>
      <c r="E228" s="187" t="s">
        <v>1</v>
      </c>
      <c r="F228" s="188" t="s">
        <v>259</v>
      </c>
      <c r="G228" s="12"/>
      <c r="H228" s="189">
        <v>-1.6000000000000001</v>
      </c>
      <c r="I228" s="190"/>
      <c r="J228" s="12"/>
      <c r="K228" s="12"/>
      <c r="L228" s="185"/>
      <c r="M228" s="191"/>
      <c r="N228" s="192"/>
      <c r="O228" s="192"/>
      <c r="P228" s="192"/>
      <c r="Q228" s="192"/>
      <c r="R228" s="192"/>
      <c r="S228" s="192"/>
      <c r="T228" s="193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T228" s="187" t="s">
        <v>141</v>
      </c>
      <c r="AU228" s="187" t="s">
        <v>80</v>
      </c>
      <c r="AV228" s="12" t="s">
        <v>80</v>
      </c>
      <c r="AW228" s="12" t="s">
        <v>32</v>
      </c>
      <c r="AX228" s="12" t="s">
        <v>76</v>
      </c>
      <c r="AY228" s="187" t="s">
        <v>134</v>
      </c>
    </row>
    <row r="229" s="12" customFormat="1">
      <c r="A229" s="12"/>
      <c r="B229" s="185"/>
      <c r="C229" s="12"/>
      <c r="D229" s="186" t="s">
        <v>141</v>
      </c>
      <c r="E229" s="187" t="s">
        <v>1</v>
      </c>
      <c r="F229" s="188" t="s">
        <v>265</v>
      </c>
      <c r="G229" s="12"/>
      <c r="H229" s="189">
        <v>26.312000000000001</v>
      </c>
      <c r="I229" s="190"/>
      <c r="J229" s="12"/>
      <c r="K229" s="12"/>
      <c r="L229" s="185"/>
      <c r="M229" s="191"/>
      <c r="N229" s="192"/>
      <c r="O229" s="192"/>
      <c r="P229" s="192"/>
      <c r="Q229" s="192"/>
      <c r="R229" s="192"/>
      <c r="S229" s="192"/>
      <c r="T229" s="193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T229" s="187" t="s">
        <v>141</v>
      </c>
      <c r="AU229" s="187" t="s">
        <v>80</v>
      </c>
      <c r="AV229" s="12" t="s">
        <v>80</v>
      </c>
      <c r="AW229" s="12" t="s">
        <v>32</v>
      </c>
      <c r="AX229" s="12" t="s">
        <v>76</v>
      </c>
      <c r="AY229" s="187" t="s">
        <v>134</v>
      </c>
    </row>
    <row r="230" s="12" customFormat="1">
      <c r="A230" s="12"/>
      <c r="B230" s="185"/>
      <c r="C230" s="12"/>
      <c r="D230" s="186" t="s">
        <v>141</v>
      </c>
      <c r="E230" s="187" t="s">
        <v>1</v>
      </c>
      <c r="F230" s="188" t="s">
        <v>266</v>
      </c>
      <c r="G230" s="12"/>
      <c r="H230" s="189">
        <v>-5.4000000000000004</v>
      </c>
      <c r="I230" s="190"/>
      <c r="J230" s="12"/>
      <c r="K230" s="12"/>
      <c r="L230" s="185"/>
      <c r="M230" s="191"/>
      <c r="N230" s="192"/>
      <c r="O230" s="192"/>
      <c r="P230" s="192"/>
      <c r="Q230" s="192"/>
      <c r="R230" s="192"/>
      <c r="S230" s="192"/>
      <c r="T230" s="193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T230" s="187" t="s">
        <v>141</v>
      </c>
      <c r="AU230" s="187" t="s">
        <v>80</v>
      </c>
      <c r="AV230" s="12" t="s">
        <v>80</v>
      </c>
      <c r="AW230" s="12" t="s">
        <v>32</v>
      </c>
      <c r="AX230" s="12" t="s">
        <v>76</v>
      </c>
      <c r="AY230" s="187" t="s">
        <v>134</v>
      </c>
    </row>
    <row r="231" s="12" customFormat="1">
      <c r="A231" s="12"/>
      <c r="B231" s="185"/>
      <c r="C231" s="12"/>
      <c r="D231" s="186" t="s">
        <v>141</v>
      </c>
      <c r="E231" s="187" t="s">
        <v>1</v>
      </c>
      <c r="F231" s="188" t="s">
        <v>267</v>
      </c>
      <c r="G231" s="12"/>
      <c r="H231" s="189">
        <v>20.332000000000001</v>
      </c>
      <c r="I231" s="190"/>
      <c r="J231" s="12"/>
      <c r="K231" s="12"/>
      <c r="L231" s="185"/>
      <c r="M231" s="191"/>
      <c r="N231" s="192"/>
      <c r="O231" s="192"/>
      <c r="P231" s="192"/>
      <c r="Q231" s="192"/>
      <c r="R231" s="192"/>
      <c r="S231" s="192"/>
      <c r="T231" s="193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T231" s="187" t="s">
        <v>141</v>
      </c>
      <c r="AU231" s="187" t="s">
        <v>80</v>
      </c>
      <c r="AV231" s="12" t="s">
        <v>80</v>
      </c>
      <c r="AW231" s="12" t="s">
        <v>32</v>
      </c>
      <c r="AX231" s="12" t="s">
        <v>76</v>
      </c>
      <c r="AY231" s="187" t="s">
        <v>134</v>
      </c>
    </row>
    <row r="232" s="12" customFormat="1">
      <c r="A232" s="12"/>
      <c r="B232" s="185"/>
      <c r="C232" s="12"/>
      <c r="D232" s="186" t="s">
        <v>141</v>
      </c>
      <c r="E232" s="187" t="s">
        <v>1</v>
      </c>
      <c r="F232" s="188" t="s">
        <v>255</v>
      </c>
      <c r="G232" s="12"/>
      <c r="H232" s="189">
        <v>-1.8</v>
      </c>
      <c r="I232" s="190"/>
      <c r="J232" s="12"/>
      <c r="K232" s="12"/>
      <c r="L232" s="185"/>
      <c r="M232" s="191"/>
      <c r="N232" s="192"/>
      <c r="O232" s="192"/>
      <c r="P232" s="192"/>
      <c r="Q232" s="192"/>
      <c r="R232" s="192"/>
      <c r="S232" s="192"/>
      <c r="T232" s="193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T232" s="187" t="s">
        <v>141</v>
      </c>
      <c r="AU232" s="187" t="s">
        <v>80</v>
      </c>
      <c r="AV232" s="12" t="s">
        <v>80</v>
      </c>
      <c r="AW232" s="12" t="s">
        <v>32</v>
      </c>
      <c r="AX232" s="12" t="s">
        <v>76</v>
      </c>
      <c r="AY232" s="187" t="s">
        <v>134</v>
      </c>
    </row>
    <row r="233" s="12" customFormat="1">
      <c r="A233" s="12"/>
      <c r="B233" s="185"/>
      <c r="C233" s="12"/>
      <c r="D233" s="186" t="s">
        <v>141</v>
      </c>
      <c r="E233" s="187" t="s">
        <v>1</v>
      </c>
      <c r="F233" s="188" t="s">
        <v>259</v>
      </c>
      <c r="G233" s="12"/>
      <c r="H233" s="189">
        <v>-1.6000000000000001</v>
      </c>
      <c r="I233" s="190"/>
      <c r="J233" s="12"/>
      <c r="K233" s="12"/>
      <c r="L233" s="185"/>
      <c r="M233" s="191"/>
      <c r="N233" s="192"/>
      <c r="O233" s="192"/>
      <c r="P233" s="192"/>
      <c r="Q233" s="192"/>
      <c r="R233" s="192"/>
      <c r="S233" s="192"/>
      <c r="T233" s="193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T233" s="187" t="s">
        <v>141</v>
      </c>
      <c r="AU233" s="187" t="s">
        <v>80</v>
      </c>
      <c r="AV233" s="12" t="s">
        <v>80</v>
      </c>
      <c r="AW233" s="12" t="s">
        <v>32</v>
      </c>
      <c r="AX233" s="12" t="s">
        <v>76</v>
      </c>
      <c r="AY233" s="187" t="s">
        <v>134</v>
      </c>
    </row>
    <row r="234" s="12" customFormat="1">
      <c r="A234" s="12"/>
      <c r="B234" s="185"/>
      <c r="C234" s="12"/>
      <c r="D234" s="186" t="s">
        <v>141</v>
      </c>
      <c r="E234" s="187" t="s">
        <v>1</v>
      </c>
      <c r="F234" s="188" t="s">
        <v>268</v>
      </c>
      <c r="G234" s="12"/>
      <c r="H234" s="189">
        <v>-1.3999999999999999</v>
      </c>
      <c r="I234" s="190"/>
      <c r="J234" s="12"/>
      <c r="K234" s="12"/>
      <c r="L234" s="185"/>
      <c r="M234" s="191"/>
      <c r="N234" s="192"/>
      <c r="O234" s="192"/>
      <c r="P234" s="192"/>
      <c r="Q234" s="192"/>
      <c r="R234" s="192"/>
      <c r="S234" s="192"/>
      <c r="T234" s="193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T234" s="187" t="s">
        <v>141</v>
      </c>
      <c r="AU234" s="187" t="s">
        <v>80</v>
      </c>
      <c r="AV234" s="12" t="s">
        <v>80</v>
      </c>
      <c r="AW234" s="12" t="s">
        <v>32</v>
      </c>
      <c r="AX234" s="12" t="s">
        <v>76</v>
      </c>
      <c r="AY234" s="187" t="s">
        <v>134</v>
      </c>
    </row>
    <row r="235" s="12" customFormat="1">
      <c r="A235" s="12"/>
      <c r="B235" s="185"/>
      <c r="C235" s="12"/>
      <c r="D235" s="186" t="s">
        <v>141</v>
      </c>
      <c r="E235" s="187" t="s">
        <v>1</v>
      </c>
      <c r="F235" s="188" t="s">
        <v>269</v>
      </c>
      <c r="G235" s="12"/>
      <c r="H235" s="189">
        <v>20.956</v>
      </c>
      <c r="I235" s="190"/>
      <c r="J235" s="12"/>
      <c r="K235" s="12"/>
      <c r="L235" s="185"/>
      <c r="M235" s="191"/>
      <c r="N235" s="192"/>
      <c r="O235" s="192"/>
      <c r="P235" s="192"/>
      <c r="Q235" s="192"/>
      <c r="R235" s="192"/>
      <c r="S235" s="192"/>
      <c r="T235" s="193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T235" s="187" t="s">
        <v>141</v>
      </c>
      <c r="AU235" s="187" t="s">
        <v>80</v>
      </c>
      <c r="AV235" s="12" t="s">
        <v>80</v>
      </c>
      <c r="AW235" s="12" t="s">
        <v>32</v>
      </c>
      <c r="AX235" s="12" t="s">
        <v>76</v>
      </c>
      <c r="AY235" s="187" t="s">
        <v>134</v>
      </c>
    </row>
    <row r="236" s="12" customFormat="1">
      <c r="A236" s="12"/>
      <c r="B236" s="185"/>
      <c r="C236" s="12"/>
      <c r="D236" s="186" t="s">
        <v>141</v>
      </c>
      <c r="E236" s="187" t="s">
        <v>1</v>
      </c>
      <c r="F236" s="188" t="s">
        <v>259</v>
      </c>
      <c r="G236" s="12"/>
      <c r="H236" s="189">
        <v>-1.6000000000000001</v>
      </c>
      <c r="I236" s="190"/>
      <c r="J236" s="12"/>
      <c r="K236" s="12"/>
      <c r="L236" s="185"/>
      <c r="M236" s="191"/>
      <c r="N236" s="192"/>
      <c r="O236" s="192"/>
      <c r="P236" s="192"/>
      <c r="Q236" s="192"/>
      <c r="R236" s="192"/>
      <c r="S236" s="192"/>
      <c r="T236" s="193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T236" s="187" t="s">
        <v>141</v>
      </c>
      <c r="AU236" s="187" t="s">
        <v>80</v>
      </c>
      <c r="AV236" s="12" t="s">
        <v>80</v>
      </c>
      <c r="AW236" s="12" t="s">
        <v>32</v>
      </c>
      <c r="AX236" s="12" t="s">
        <v>76</v>
      </c>
      <c r="AY236" s="187" t="s">
        <v>134</v>
      </c>
    </row>
    <row r="237" s="12" customFormat="1">
      <c r="A237" s="12"/>
      <c r="B237" s="185"/>
      <c r="C237" s="12"/>
      <c r="D237" s="186" t="s">
        <v>141</v>
      </c>
      <c r="E237" s="187" t="s">
        <v>1</v>
      </c>
      <c r="F237" s="188" t="s">
        <v>271</v>
      </c>
      <c r="G237" s="12"/>
      <c r="H237" s="189">
        <v>26.312000000000001</v>
      </c>
      <c r="I237" s="190"/>
      <c r="J237" s="12"/>
      <c r="K237" s="12"/>
      <c r="L237" s="185"/>
      <c r="M237" s="191"/>
      <c r="N237" s="192"/>
      <c r="O237" s="192"/>
      <c r="P237" s="192"/>
      <c r="Q237" s="192"/>
      <c r="R237" s="192"/>
      <c r="S237" s="192"/>
      <c r="T237" s="193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T237" s="187" t="s">
        <v>141</v>
      </c>
      <c r="AU237" s="187" t="s">
        <v>80</v>
      </c>
      <c r="AV237" s="12" t="s">
        <v>80</v>
      </c>
      <c r="AW237" s="12" t="s">
        <v>32</v>
      </c>
      <c r="AX237" s="12" t="s">
        <v>76</v>
      </c>
      <c r="AY237" s="187" t="s">
        <v>134</v>
      </c>
    </row>
    <row r="238" s="12" customFormat="1">
      <c r="A238" s="12"/>
      <c r="B238" s="185"/>
      <c r="C238" s="12"/>
      <c r="D238" s="186" t="s">
        <v>141</v>
      </c>
      <c r="E238" s="187" t="s">
        <v>1</v>
      </c>
      <c r="F238" s="188" t="s">
        <v>255</v>
      </c>
      <c r="G238" s="12"/>
      <c r="H238" s="189">
        <v>-1.8</v>
      </c>
      <c r="I238" s="190"/>
      <c r="J238" s="12"/>
      <c r="K238" s="12"/>
      <c r="L238" s="185"/>
      <c r="M238" s="191"/>
      <c r="N238" s="192"/>
      <c r="O238" s="192"/>
      <c r="P238" s="192"/>
      <c r="Q238" s="192"/>
      <c r="R238" s="192"/>
      <c r="S238" s="192"/>
      <c r="T238" s="193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T238" s="187" t="s">
        <v>141</v>
      </c>
      <c r="AU238" s="187" t="s">
        <v>80</v>
      </c>
      <c r="AV238" s="12" t="s">
        <v>80</v>
      </c>
      <c r="AW238" s="12" t="s">
        <v>32</v>
      </c>
      <c r="AX238" s="12" t="s">
        <v>76</v>
      </c>
      <c r="AY238" s="187" t="s">
        <v>134</v>
      </c>
    </row>
    <row r="239" s="12" customFormat="1">
      <c r="A239" s="12"/>
      <c r="B239" s="185"/>
      <c r="C239" s="12"/>
      <c r="D239" s="186" t="s">
        <v>141</v>
      </c>
      <c r="E239" s="187" t="s">
        <v>1</v>
      </c>
      <c r="F239" s="188" t="s">
        <v>259</v>
      </c>
      <c r="G239" s="12"/>
      <c r="H239" s="189">
        <v>-1.6000000000000001</v>
      </c>
      <c r="I239" s="190"/>
      <c r="J239" s="12"/>
      <c r="K239" s="12"/>
      <c r="L239" s="185"/>
      <c r="M239" s="191"/>
      <c r="N239" s="192"/>
      <c r="O239" s="192"/>
      <c r="P239" s="192"/>
      <c r="Q239" s="192"/>
      <c r="R239" s="192"/>
      <c r="S239" s="192"/>
      <c r="T239" s="193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T239" s="187" t="s">
        <v>141</v>
      </c>
      <c r="AU239" s="187" t="s">
        <v>80</v>
      </c>
      <c r="AV239" s="12" t="s">
        <v>80</v>
      </c>
      <c r="AW239" s="12" t="s">
        <v>32</v>
      </c>
      <c r="AX239" s="12" t="s">
        <v>76</v>
      </c>
      <c r="AY239" s="187" t="s">
        <v>134</v>
      </c>
    </row>
    <row r="240" s="12" customFormat="1">
      <c r="A240" s="12"/>
      <c r="B240" s="185"/>
      <c r="C240" s="12"/>
      <c r="D240" s="186" t="s">
        <v>141</v>
      </c>
      <c r="E240" s="187" t="s">
        <v>1</v>
      </c>
      <c r="F240" s="188" t="s">
        <v>268</v>
      </c>
      <c r="G240" s="12"/>
      <c r="H240" s="189">
        <v>-1.3999999999999999</v>
      </c>
      <c r="I240" s="190"/>
      <c r="J240" s="12"/>
      <c r="K240" s="12"/>
      <c r="L240" s="185"/>
      <c r="M240" s="191"/>
      <c r="N240" s="192"/>
      <c r="O240" s="192"/>
      <c r="P240" s="192"/>
      <c r="Q240" s="192"/>
      <c r="R240" s="192"/>
      <c r="S240" s="192"/>
      <c r="T240" s="193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T240" s="187" t="s">
        <v>141</v>
      </c>
      <c r="AU240" s="187" t="s">
        <v>80</v>
      </c>
      <c r="AV240" s="12" t="s">
        <v>80</v>
      </c>
      <c r="AW240" s="12" t="s">
        <v>32</v>
      </c>
      <c r="AX240" s="12" t="s">
        <v>76</v>
      </c>
      <c r="AY240" s="187" t="s">
        <v>134</v>
      </c>
    </row>
    <row r="241" s="12" customFormat="1">
      <c r="A241" s="12"/>
      <c r="B241" s="185"/>
      <c r="C241" s="12"/>
      <c r="D241" s="186" t="s">
        <v>141</v>
      </c>
      <c r="E241" s="187" t="s">
        <v>1</v>
      </c>
      <c r="F241" s="188" t="s">
        <v>272</v>
      </c>
      <c r="G241" s="12"/>
      <c r="H241" s="189">
        <v>23.399999999999999</v>
      </c>
      <c r="I241" s="190"/>
      <c r="J241" s="12"/>
      <c r="K241" s="12"/>
      <c r="L241" s="185"/>
      <c r="M241" s="191"/>
      <c r="N241" s="192"/>
      <c r="O241" s="192"/>
      <c r="P241" s="192"/>
      <c r="Q241" s="192"/>
      <c r="R241" s="192"/>
      <c r="S241" s="192"/>
      <c r="T241" s="193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T241" s="187" t="s">
        <v>141</v>
      </c>
      <c r="AU241" s="187" t="s">
        <v>80</v>
      </c>
      <c r="AV241" s="12" t="s">
        <v>80</v>
      </c>
      <c r="AW241" s="12" t="s">
        <v>32</v>
      </c>
      <c r="AX241" s="12" t="s">
        <v>76</v>
      </c>
      <c r="AY241" s="187" t="s">
        <v>134</v>
      </c>
    </row>
    <row r="242" s="12" customFormat="1">
      <c r="A242" s="12"/>
      <c r="B242" s="185"/>
      <c r="C242" s="12"/>
      <c r="D242" s="186" t="s">
        <v>141</v>
      </c>
      <c r="E242" s="187" t="s">
        <v>1</v>
      </c>
      <c r="F242" s="188" t="s">
        <v>259</v>
      </c>
      <c r="G242" s="12"/>
      <c r="H242" s="189">
        <v>-1.6000000000000001</v>
      </c>
      <c r="I242" s="190"/>
      <c r="J242" s="12"/>
      <c r="K242" s="12"/>
      <c r="L242" s="185"/>
      <c r="M242" s="191"/>
      <c r="N242" s="192"/>
      <c r="O242" s="192"/>
      <c r="P242" s="192"/>
      <c r="Q242" s="192"/>
      <c r="R242" s="192"/>
      <c r="S242" s="192"/>
      <c r="T242" s="193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T242" s="187" t="s">
        <v>141</v>
      </c>
      <c r="AU242" s="187" t="s">
        <v>80</v>
      </c>
      <c r="AV242" s="12" t="s">
        <v>80</v>
      </c>
      <c r="AW242" s="12" t="s">
        <v>32</v>
      </c>
      <c r="AX242" s="12" t="s">
        <v>76</v>
      </c>
      <c r="AY242" s="187" t="s">
        <v>134</v>
      </c>
    </row>
    <row r="243" s="2" customFormat="1" ht="24.15" customHeight="1">
      <c r="A243" s="36"/>
      <c r="B243" s="171"/>
      <c r="C243" s="172" t="s">
        <v>296</v>
      </c>
      <c r="D243" s="172" t="s">
        <v>135</v>
      </c>
      <c r="E243" s="173" t="s">
        <v>297</v>
      </c>
      <c r="F243" s="174" t="s">
        <v>298</v>
      </c>
      <c r="G243" s="175" t="s">
        <v>190</v>
      </c>
      <c r="H243" s="176">
        <v>2.8079999999999998</v>
      </c>
      <c r="I243" s="177"/>
      <c r="J243" s="178">
        <f>ROUND(I243*H243,2)</f>
        <v>0</v>
      </c>
      <c r="K243" s="174" t="s">
        <v>183</v>
      </c>
      <c r="L243" s="37"/>
      <c r="M243" s="179" t="s">
        <v>1</v>
      </c>
      <c r="N243" s="180" t="s">
        <v>41</v>
      </c>
      <c r="O243" s="75"/>
      <c r="P243" s="181">
        <f>O243*H243</f>
        <v>0</v>
      </c>
      <c r="Q243" s="181">
        <v>0.00036000000000000002</v>
      </c>
      <c r="R243" s="181">
        <f>Q243*H243</f>
        <v>0.00101088</v>
      </c>
      <c r="S243" s="181">
        <v>0</v>
      </c>
      <c r="T243" s="182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183" t="s">
        <v>139</v>
      </c>
      <c r="AT243" s="183" t="s">
        <v>135</v>
      </c>
      <c r="AU243" s="183" t="s">
        <v>80</v>
      </c>
      <c r="AY243" s="17" t="s">
        <v>134</v>
      </c>
      <c r="BE243" s="184">
        <f>IF(N243="základní",J243,0)</f>
        <v>0</v>
      </c>
      <c r="BF243" s="184">
        <f>IF(N243="snížená",J243,0)</f>
        <v>0</v>
      </c>
      <c r="BG243" s="184">
        <f>IF(N243="zákl. přenesená",J243,0)</f>
        <v>0</v>
      </c>
      <c r="BH243" s="184">
        <f>IF(N243="sníž. přenesená",J243,0)</f>
        <v>0</v>
      </c>
      <c r="BI243" s="184">
        <f>IF(N243="nulová",J243,0)</f>
        <v>0</v>
      </c>
      <c r="BJ243" s="17" t="s">
        <v>83</v>
      </c>
      <c r="BK243" s="184">
        <f>ROUND(I243*H243,2)</f>
        <v>0</v>
      </c>
      <c r="BL243" s="17" t="s">
        <v>139</v>
      </c>
      <c r="BM243" s="183" t="s">
        <v>299</v>
      </c>
    </row>
    <row r="244" s="12" customFormat="1">
      <c r="A244" s="12"/>
      <c r="B244" s="185"/>
      <c r="C244" s="12"/>
      <c r="D244" s="186" t="s">
        <v>141</v>
      </c>
      <c r="E244" s="187" t="s">
        <v>1</v>
      </c>
      <c r="F244" s="188" t="s">
        <v>247</v>
      </c>
      <c r="G244" s="12"/>
      <c r="H244" s="189">
        <v>0.52000000000000002</v>
      </c>
      <c r="I244" s="190"/>
      <c r="J244" s="12"/>
      <c r="K244" s="12"/>
      <c r="L244" s="185"/>
      <c r="M244" s="191"/>
      <c r="N244" s="192"/>
      <c r="O244" s="192"/>
      <c r="P244" s="192"/>
      <c r="Q244" s="192"/>
      <c r="R244" s="192"/>
      <c r="S244" s="192"/>
      <c r="T244" s="193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T244" s="187" t="s">
        <v>141</v>
      </c>
      <c r="AU244" s="187" t="s">
        <v>80</v>
      </c>
      <c r="AV244" s="12" t="s">
        <v>80</v>
      </c>
      <c r="AW244" s="12" t="s">
        <v>32</v>
      </c>
      <c r="AX244" s="12" t="s">
        <v>76</v>
      </c>
      <c r="AY244" s="187" t="s">
        <v>134</v>
      </c>
    </row>
    <row r="245" s="12" customFormat="1">
      <c r="A245" s="12"/>
      <c r="B245" s="185"/>
      <c r="C245" s="12"/>
      <c r="D245" s="186" t="s">
        <v>141</v>
      </c>
      <c r="E245" s="187" t="s">
        <v>1</v>
      </c>
      <c r="F245" s="188" t="s">
        <v>300</v>
      </c>
      <c r="G245" s="12"/>
      <c r="H245" s="189">
        <v>0.71999999999999997</v>
      </c>
      <c r="I245" s="190"/>
      <c r="J245" s="12"/>
      <c r="K245" s="12"/>
      <c r="L245" s="185"/>
      <c r="M245" s="191"/>
      <c r="N245" s="192"/>
      <c r="O245" s="192"/>
      <c r="P245" s="192"/>
      <c r="Q245" s="192"/>
      <c r="R245" s="192"/>
      <c r="S245" s="192"/>
      <c r="T245" s="193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T245" s="187" t="s">
        <v>141</v>
      </c>
      <c r="AU245" s="187" t="s">
        <v>80</v>
      </c>
      <c r="AV245" s="12" t="s">
        <v>80</v>
      </c>
      <c r="AW245" s="12" t="s">
        <v>32</v>
      </c>
      <c r="AX245" s="12" t="s">
        <v>76</v>
      </c>
      <c r="AY245" s="187" t="s">
        <v>134</v>
      </c>
    </row>
    <row r="246" s="12" customFormat="1">
      <c r="A246" s="12"/>
      <c r="B246" s="185"/>
      <c r="C246" s="12"/>
      <c r="D246" s="186" t="s">
        <v>141</v>
      </c>
      <c r="E246" s="187" t="s">
        <v>1</v>
      </c>
      <c r="F246" s="188" t="s">
        <v>248</v>
      </c>
      <c r="G246" s="12"/>
      <c r="H246" s="189">
        <v>0.76800000000000002</v>
      </c>
      <c r="I246" s="190"/>
      <c r="J246" s="12"/>
      <c r="K246" s="12"/>
      <c r="L246" s="185"/>
      <c r="M246" s="191"/>
      <c r="N246" s="192"/>
      <c r="O246" s="192"/>
      <c r="P246" s="192"/>
      <c r="Q246" s="192"/>
      <c r="R246" s="192"/>
      <c r="S246" s="192"/>
      <c r="T246" s="193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T246" s="187" t="s">
        <v>141</v>
      </c>
      <c r="AU246" s="187" t="s">
        <v>80</v>
      </c>
      <c r="AV246" s="12" t="s">
        <v>80</v>
      </c>
      <c r="AW246" s="12" t="s">
        <v>32</v>
      </c>
      <c r="AX246" s="12" t="s">
        <v>76</v>
      </c>
      <c r="AY246" s="187" t="s">
        <v>134</v>
      </c>
    </row>
    <row r="247" s="12" customFormat="1">
      <c r="A247" s="12"/>
      <c r="B247" s="185"/>
      <c r="C247" s="12"/>
      <c r="D247" s="186" t="s">
        <v>141</v>
      </c>
      <c r="E247" s="187" t="s">
        <v>1</v>
      </c>
      <c r="F247" s="188" t="s">
        <v>301</v>
      </c>
      <c r="G247" s="12"/>
      <c r="H247" s="189">
        <v>0.80000000000000004</v>
      </c>
      <c r="I247" s="190"/>
      <c r="J247" s="12"/>
      <c r="K247" s="12"/>
      <c r="L247" s="185"/>
      <c r="M247" s="191"/>
      <c r="N247" s="192"/>
      <c r="O247" s="192"/>
      <c r="P247" s="192"/>
      <c r="Q247" s="192"/>
      <c r="R247" s="192"/>
      <c r="S247" s="192"/>
      <c r="T247" s="193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T247" s="187" t="s">
        <v>141</v>
      </c>
      <c r="AU247" s="187" t="s">
        <v>80</v>
      </c>
      <c r="AV247" s="12" t="s">
        <v>80</v>
      </c>
      <c r="AW247" s="12" t="s">
        <v>32</v>
      </c>
      <c r="AX247" s="12" t="s">
        <v>76</v>
      </c>
      <c r="AY247" s="187" t="s">
        <v>134</v>
      </c>
    </row>
    <row r="248" s="2" customFormat="1" ht="24.15" customHeight="1">
      <c r="A248" s="36"/>
      <c r="B248" s="171"/>
      <c r="C248" s="172" t="s">
        <v>302</v>
      </c>
      <c r="D248" s="172" t="s">
        <v>135</v>
      </c>
      <c r="E248" s="173" t="s">
        <v>303</v>
      </c>
      <c r="F248" s="174" t="s">
        <v>304</v>
      </c>
      <c r="G248" s="175" t="s">
        <v>190</v>
      </c>
      <c r="H248" s="176">
        <v>20.25</v>
      </c>
      <c r="I248" s="177"/>
      <c r="J248" s="178">
        <f>ROUND(I248*H248,2)</f>
        <v>0</v>
      </c>
      <c r="K248" s="174" t="s">
        <v>183</v>
      </c>
      <c r="L248" s="37"/>
      <c r="M248" s="179" t="s">
        <v>1</v>
      </c>
      <c r="N248" s="180" t="s">
        <v>41</v>
      </c>
      <c r="O248" s="75"/>
      <c r="P248" s="181">
        <f>O248*H248</f>
        <v>0</v>
      </c>
      <c r="Q248" s="181">
        <v>0.00038999999999999999</v>
      </c>
      <c r="R248" s="181">
        <f>Q248*H248</f>
        <v>0.0078975</v>
      </c>
      <c r="S248" s="181">
        <v>1.0000000000000001E-05</v>
      </c>
      <c r="T248" s="182">
        <f>S248*H248</f>
        <v>0.00020250000000000002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183" t="s">
        <v>279</v>
      </c>
      <c r="AT248" s="183" t="s">
        <v>135</v>
      </c>
      <c r="AU248" s="183" t="s">
        <v>80</v>
      </c>
      <c r="AY248" s="17" t="s">
        <v>134</v>
      </c>
      <c r="BE248" s="184">
        <f>IF(N248="základní",J248,0)</f>
        <v>0</v>
      </c>
      <c r="BF248" s="184">
        <f>IF(N248="snížená",J248,0)</f>
        <v>0</v>
      </c>
      <c r="BG248" s="184">
        <f>IF(N248="zákl. přenesená",J248,0)</f>
        <v>0</v>
      </c>
      <c r="BH248" s="184">
        <f>IF(N248="sníž. přenesená",J248,0)</f>
        <v>0</v>
      </c>
      <c r="BI248" s="184">
        <f>IF(N248="nulová",J248,0)</f>
        <v>0</v>
      </c>
      <c r="BJ248" s="17" t="s">
        <v>83</v>
      </c>
      <c r="BK248" s="184">
        <f>ROUND(I248*H248,2)</f>
        <v>0</v>
      </c>
      <c r="BL248" s="17" t="s">
        <v>279</v>
      </c>
      <c r="BM248" s="183" t="s">
        <v>305</v>
      </c>
    </row>
    <row r="249" s="12" customFormat="1">
      <c r="A249" s="12"/>
      <c r="B249" s="185"/>
      <c r="C249" s="12"/>
      <c r="D249" s="186" t="s">
        <v>141</v>
      </c>
      <c r="E249" s="187" t="s">
        <v>1</v>
      </c>
      <c r="F249" s="188" t="s">
        <v>306</v>
      </c>
      <c r="G249" s="12"/>
      <c r="H249" s="189">
        <v>5.25</v>
      </c>
      <c r="I249" s="190"/>
      <c r="J249" s="12"/>
      <c r="K249" s="12"/>
      <c r="L249" s="185"/>
      <c r="M249" s="191"/>
      <c r="N249" s="192"/>
      <c r="O249" s="192"/>
      <c r="P249" s="192"/>
      <c r="Q249" s="192"/>
      <c r="R249" s="192"/>
      <c r="S249" s="192"/>
      <c r="T249" s="193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T249" s="187" t="s">
        <v>141</v>
      </c>
      <c r="AU249" s="187" t="s">
        <v>80</v>
      </c>
      <c r="AV249" s="12" t="s">
        <v>80</v>
      </c>
      <c r="AW249" s="12" t="s">
        <v>32</v>
      </c>
      <c r="AX249" s="12" t="s">
        <v>76</v>
      </c>
      <c r="AY249" s="187" t="s">
        <v>134</v>
      </c>
    </row>
    <row r="250" s="12" customFormat="1">
      <c r="A250" s="12"/>
      <c r="B250" s="185"/>
      <c r="C250" s="12"/>
      <c r="D250" s="186" t="s">
        <v>141</v>
      </c>
      <c r="E250" s="187" t="s">
        <v>1</v>
      </c>
      <c r="F250" s="188" t="s">
        <v>307</v>
      </c>
      <c r="G250" s="12"/>
      <c r="H250" s="189">
        <v>3</v>
      </c>
      <c r="I250" s="190"/>
      <c r="J250" s="12"/>
      <c r="K250" s="12"/>
      <c r="L250" s="185"/>
      <c r="M250" s="191"/>
      <c r="N250" s="192"/>
      <c r="O250" s="192"/>
      <c r="P250" s="192"/>
      <c r="Q250" s="192"/>
      <c r="R250" s="192"/>
      <c r="S250" s="192"/>
      <c r="T250" s="193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T250" s="187" t="s">
        <v>141</v>
      </c>
      <c r="AU250" s="187" t="s">
        <v>80</v>
      </c>
      <c r="AV250" s="12" t="s">
        <v>80</v>
      </c>
      <c r="AW250" s="12" t="s">
        <v>32</v>
      </c>
      <c r="AX250" s="12" t="s">
        <v>76</v>
      </c>
      <c r="AY250" s="187" t="s">
        <v>134</v>
      </c>
    </row>
    <row r="251" s="12" customFormat="1">
      <c r="A251" s="12"/>
      <c r="B251" s="185"/>
      <c r="C251" s="12"/>
      <c r="D251" s="186" t="s">
        <v>141</v>
      </c>
      <c r="E251" s="187" t="s">
        <v>1</v>
      </c>
      <c r="F251" s="188" t="s">
        <v>288</v>
      </c>
      <c r="G251" s="12"/>
      <c r="H251" s="189">
        <v>8.4000000000000004</v>
      </c>
      <c r="I251" s="190"/>
      <c r="J251" s="12"/>
      <c r="K251" s="12"/>
      <c r="L251" s="185"/>
      <c r="M251" s="191"/>
      <c r="N251" s="192"/>
      <c r="O251" s="192"/>
      <c r="P251" s="192"/>
      <c r="Q251" s="192"/>
      <c r="R251" s="192"/>
      <c r="S251" s="192"/>
      <c r="T251" s="193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T251" s="187" t="s">
        <v>141</v>
      </c>
      <c r="AU251" s="187" t="s">
        <v>80</v>
      </c>
      <c r="AV251" s="12" t="s">
        <v>80</v>
      </c>
      <c r="AW251" s="12" t="s">
        <v>32</v>
      </c>
      <c r="AX251" s="12" t="s">
        <v>76</v>
      </c>
      <c r="AY251" s="187" t="s">
        <v>134</v>
      </c>
    </row>
    <row r="252" s="12" customFormat="1">
      <c r="A252" s="12"/>
      <c r="B252" s="185"/>
      <c r="C252" s="12"/>
      <c r="D252" s="186" t="s">
        <v>141</v>
      </c>
      <c r="E252" s="187" t="s">
        <v>1</v>
      </c>
      <c r="F252" s="188" t="s">
        <v>289</v>
      </c>
      <c r="G252" s="12"/>
      <c r="H252" s="189">
        <v>3.6000000000000001</v>
      </c>
      <c r="I252" s="190"/>
      <c r="J252" s="12"/>
      <c r="K252" s="12"/>
      <c r="L252" s="185"/>
      <c r="M252" s="191"/>
      <c r="N252" s="192"/>
      <c r="O252" s="192"/>
      <c r="P252" s="192"/>
      <c r="Q252" s="192"/>
      <c r="R252" s="192"/>
      <c r="S252" s="192"/>
      <c r="T252" s="193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T252" s="187" t="s">
        <v>141</v>
      </c>
      <c r="AU252" s="187" t="s">
        <v>80</v>
      </c>
      <c r="AV252" s="12" t="s">
        <v>80</v>
      </c>
      <c r="AW252" s="12" t="s">
        <v>32</v>
      </c>
      <c r="AX252" s="12" t="s">
        <v>76</v>
      </c>
      <c r="AY252" s="187" t="s">
        <v>134</v>
      </c>
    </row>
    <row r="253" s="11" customFormat="1" ht="22.8" customHeight="1">
      <c r="A253" s="11"/>
      <c r="B253" s="160"/>
      <c r="C253" s="11"/>
      <c r="D253" s="161" t="s">
        <v>75</v>
      </c>
      <c r="E253" s="209" t="s">
        <v>220</v>
      </c>
      <c r="F253" s="209" t="s">
        <v>308</v>
      </c>
      <c r="G253" s="11"/>
      <c r="H253" s="11"/>
      <c r="I253" s="163"/>
      <c r="J253" s="210">
        <f>BK253</f>
        <v>0</v>
      </c>
      <c r="K253" s="11"/>
      <c r="L253" s="160"/>
      <c r="M253" s="165"/>
      <c r="N253" s="166"/>
      <c r="O253" s="166"/>
      <c r="P253" s="167">
        <f>SUM(P254:P301)</f>
        <v>0</v>
      </c>
      <c r="Q253" s="166"/>
      <c r="R253" s="167">
        <f>SUM(R254:R301)</f>
        <v>1.93278266</v>
      </c>
      <c r="S253" s="166"/>
      <c r="T253" s="168">
        <f>SUM(T254:T301)</f>
        <v>67.463495000000009</v>
      </c>
      <c r="U253" s="11"/>
      <c r="V253" s="11"/>
      <c r="W253" s="11"/>
      <c r="X253" s="11"/>
      <c r="Y253" s="11"/>
      <c r="Z253" s="11"/>
      <c r="AA253" s="11"/>
      <c r="AB253" s="11"/>
      <c r="AC253" s="11"/>
      <c r="AD253" s="11"/>
      <c r="AE253" s="11"/>
      <c r="AR253" s="161" t="s">
        <v>83</v>
      </c>
      <c r="AT253" s="169" t="s">
        <v>75</v>
      </c>
      <c r="AU253" s="169" t="s">
        <v>83</v>
      </c>
      <c r="AY253" s="161" t="s">
        <v>134</v>
      </c>
      <c r="BK253" s="170">
        <f>SUM(BK254:BK301)</f>
        <v>0</v>
      </c>
    </row>
    <row r="254" s="2" customFormat="1" ht="33" customHeight="1">
      <c r="A254" s="36"/>
      <c r="B254" s="171"/>
      <c r="C254" s="172" t="s">
        <v>309</v>
      </c>
      <c r="D254" s="172" t="s">
        <v>135</v>
      </c>
      <c r="E254" s="173" t="s">
        <v>310</v>
      </c>
      <c r="F254" s="174" t="s">
        <v>311</v>
      </c>
      <c r="G254" s="175" t="s">
        <v>190</v>
      </c>
      <c r="H254" s="176">
        <v>133.22</v>
      </c>
      <c r="I254" s="177"/>
      <c r="J254" s="178">
        <f>ROUND(I254*H254,2)</f>
        <v>0</v>
      </c>
      <c r="K254" s="174" t="s">
        <v>183</v>
      </c>
      <c r="L254" s="37"/>
      <c r="M254" s="179" t="s">
        <v>1</v>
      </c>
      <c r="N254" s="180" t="s">
        <v>41</v>
      </c>
      <c r="O254" s="75"/>
      <c r="P254" s="181">
        <f>O254*H254</f>
        <v>0</v>
      </c>
      <c r="Q254" s="181">
        <v>0.00012999999999999999</v>
      </c>
      <c r="R254" s="181">
        <f>Q254*H254</f>
        <v>0.0173186</v>
      </c>
      <c r="S254" s="181">
        <v>0</v>
      </c>
      <c r="T254" s="182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183" t="s">
        <v>139</v>
      </c>
      <c r="AT254" s="183" t="s">
        <v>135</v>
      </c>
      <c r="AU254" s="183" t="s">
        <v>80</v>
      </c>
      <c r="AY254" s="17" t="s">
        <v>134</v>
      </c>
      <c r="BE254" s="184">
        <f>IF(N254="základní",J254,0)</f>
        <v>0</v>
      </c>
      <c r="BF254" s="184">
        <f>IF(N254="snížená",J254,0)</f>
        <v>0</v>
      </c>
      <c r="BG254" s="184">
        <f>IF(N254="zákl. přenesená",J254,0)</f>
        <v>0</v>
      </c>
      <c r="BH254" s="184">
        <f>IF(N254="sníž. přenesená",J254,0)</f>
        <v>0</v>
      </c>
      <c r="BI254" s="184">
        <f>IF(N254="nulová",J254,0)</f>
        <v>0</v>
      </c>
      <c r="BJ254" s="17" t="s">
        <v>83</v>
      </c>
      <c r="BK254" s="184">
        <f>ROUND(I254*H254,2)</f>
        <v>0</v>
      </c>
      <c r="BL254" s="17" t="s">
        <v>139</v>
      </c>
      <c r="BM254" s="183" t="s">
        <v>312</v>
      </c>
    </row>
    <row r="255" s="12" customFormat="1">
      <c r="A255" s="12"/>
      <c r="B255" s="185"/>
      <c r="C255" s="12"/>
      <c r="D255" s="186" t="s">
        <v>141</v>
      </c>
      <c r="E255" s="187" t="s">
        <v>1</v>
      </c>
      <c r="F255" s="188" t="s">
        <v>313</v>
      </c>
      <c r="G255" s="12"/>
      <c r="H255" s="189">
        <v>133.22</v>
      </c>
      <c r="I255" s="190"/>
      <c r="J255" s="12"/>
      <c r="K255" s="12"/>
      <c r="L255" s="185"/>
      <c r="M255" s="191"/>
      <c r="N255" s="192"/>
      <c r="O255" s="192"/>
      <c r="P255" s="192"/>
      <c r="Q255" s="192"/>
      <c r="R255" s="192"/>
      <c r="S255" s="192"/>
      <c r="T255" s="193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T255" s="187" t="s">
        <v>141</v>
      </c>
      <c r="AU255" s="187" t="s">
        <v>80</v>
      </c>
      <c r="AV255" s="12" t="s">
        <v>80</v>
      </c>
      <c r="AW255" s="12" t="s">
        <v>32</v>
      </c>
      <c r="AX255" s="12" t="s">
        <v>83</v>
      </c>
      <c r="AY255" s="187" t="s">
        <v>134</v>
      </c>
    </row>
    <row r="256" s="2" customFormat="1" ht="24.15" customHeight="1">
      <c r="A256" s="36"/>
      <c r="B256" s="171"/>
      <c r="C256" s="172" t="s">
        <v>7</v>
      </c>
      <c r="D256" s="172" t="s">
        <v>135</v>
      </c>
      <c r="E256" s="173" t="s">
        <v>314</v>
      </c>
      <c r="F256" s="174" t="s">
        <v>315</v>
      </c>
      <c r="G256" s="175" t="s">
        <v>190</v>
      </c>
      <c r="H256" s="176">
        <v>133.22</v>
      </c>
      <c r="I256" s="177"/>
      <c r="J256" s="178">
        <f>ROUND(I256*H256,2)</f>
        <v>0</v>
      </c>
      <c r="K256" s="174" t="s">
        <v>183</v>
      </c>
      <c r="L256" s="37"/>
      <c r="M256" s="179" t="s">
        <v>1</v>
      </c>
      <c r="N256" s="180" t="s">
        <v>41</v>
      </c>
      <c r="O256" s="75"/>
      <c r="P256" s="181">
        <f>O256*H256</f>
        <v>0</v>
      </c>
      <c r="Q256" s="181">
        <v>4.0000000000000003E-05</v>
      </c>
      <c r="R256" s="181">
        <f>Q256*H256</f>
        <v>0.0053288000000000007</v>
      </c>
      <c r="S256" s="181">
        <v>0</v>
      </c>
      <c r="T256" s="182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183" t="s">
        <v>139</v>
      </c>
      <c r="AT256" s="183" t="s">
        <v>135</v>
      </c>
      <c r="AU256" s="183" t="s">
        <v>80</v>
      </c>
      <c r="AY256" s="17" t="s">
        <v>134</v>
      </c>
      <c r="BE256" s="184">
        <f>IF(N256="základní",J256,0)</f>
        <v>0</v>
      </c>
      <c r="BF256" s="184">
        <f>IF(N256="snížená",J256,0)</f>
        <v>0</v>
      </c>
      <c r="BG256" s="184">
        <f>IF(N256="zákl. přenesená",J256,0)</f>
        <v>0</v>
      </c>
      <c r="BH256" s="184">
        <f>IF(N256="sníž. přenesená",J256,0)</f>
        <v>0</v>
      </c>
      <c r="BI256" s="184">
        <f>IF(N256="nulová",J256,0)</f>
        <v>0</v>
      </c>
      <c r="BJ256" s="17" t="s">
        <v>83</v>
      </c>
      <c r="BK256" s="184">
        <f>ROUND(I256*H256,2)</f>
        <v>0</v>
      </c>
      <c r="BL256" s="17" t="s">
        <v>139</v>
      </c>
      <c r="BM256" s="183" t="s">
        <v>316</v>
      </c>
    </row>
    <row r="257" s="12" customFormat="1">
      <c r="A257" s="12"/>
      <c r="B257" s="185"/>
      <c r="C257" s="12"/>
      <c r="D257" s="186" t="s">
        <v>141</v>
      </c>
      <c r="E257" s="187" t="s">
        <v>1</v>
      </c>
      <c r="F257" s="188" t="s">
        <v>313</v>
      </c>
      <c r="G257" s="12"/>
      <c r="H257" s="189">
        <v>133.22</v>
      </c>
      <c r="I257" s="190"/>
      <c r="J257" s="12"/>
      <c r="K257" s="12"/>
      <c r="L257" s="185"/>
      <c r="M257" s="191"/>
      <c r="N257" s="192"/>
      <c r="O257" s="192"/>
      <c r="P257" s="192"/>
      <c r="Q257" s="192"/>
      <c r="R257" s="192"/>
      <c r="S257" s="192"/>
      <c r="T257" s="193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T257" s="187" t="s">
        <v>141</v>
      </c>
      <c r="AU257" s="187" t="s">
        <v>80</v>
      </c>
      <c r="AV257" s="12" t="s">
        <v>80</v>
      </c>
      <c r="AW257" s="12" t="s">
        <v>32</v>
      </c>
      <c r="AX257" s="12" t="s">
        <v>83</v>
      </c>
      <c r="AY257" s="187" t="s">
        <v>134</v>
      </c>
    </row>
    <row r="258" s="2" customFormat="1" ht="24.15" customHeight="1">
      <c r="A258" s="36"/>
      <c r="B258" s="171"/>
      <c r="C258" s="172" t="s">
        <v>317</v>
      </c>
      <c r="D258" s="172" t="s">
        <v>135</v>
      </c>
      <c r="E258" s="173" t="s">
        <v>318</v>
      </c>
      <c r="F258" s="174" t="s">
        <v>319</v>
      </c>
      <c r="G258" s="175" t="s">
        <v>190</v>
      </c>
      <c r="H258" s="176">
        <v>147.70500000000001</v>
      </c>
      <c r="I258" s="177"/>
      <c r="J258" s="178">
        <f>ROUND(I258*H258,2)</f>
        <v>0</v>
      </c>
      <c r="K258" s="174" t="s">
        <v>183</v>
      </c>
      <c r="L258" s="37"/>
      <c r="M258" s="179" t="s">
        <v>1</v>
      </c>
      <c r="N258" s="180" t="s">
        <v>41</v>
      </c>
      <c r="O258" s="75"/>
      <c r="P258" s="181">
        <f>O258*H258</f>
        <v>0</v>
      </c>
      <c r="Q258" s="181">
        <v>0</v>
      </c>
      <c r="R258" s="181">
        <f>Q258*H258</f>
        <v>0</v>
      </c>
      <c r="S258" s="181">
        <v>0.26100000000000001</v>
      </c>
      <c r="T258" s="182">
        <f>S258*H258</f>
        <v>38.551005000000004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183" t="s">
        <v>139</v>
      </c>
      <c r="AT258" s="183" t="s">
        <v>135</v>
      </c>
      <c r="AU258" s="183" t="s">
        <v>80</v>
      </c>
      <c r="AY258" s="17" t="s">
        <v>134</v>
      </c>
      <c r="BE258" s="184">
        <f>IF(N258="základní",J258,0)</f>
        <v>0</v>
      </c>
      <c r="BF258" s="184">
        <f>IF(N258="snížená",J258,0)</f>
        <v>0</v>
      </c>
      <c r="BG258" s="184">
        <f>IF(N258="zákl. přenesená",J258,0)</f>
        <v>0</v>
      </c>
      <c r="BH258" s="184">
        <f>IF(N258="sníž. přenesená",J258,0)</f>
        <v>0</v>
      </c>
      <c r="BI258" s="184">
        <f>IF(N258="nulová",J258,0)</f>
        <v>0</v>
      </c>
      <c r="BJ258" s="17" t="s">
        <v>83</v>
      </c>
      <c r="BK258" s="184">
        <f>ROUND(I258*H258,2)</f>
        <v>0</v>
      </c>
      <c r="BL258" s="17" t="s">
        <v>139</v>
      </c>
      <c r="BM258" s="183" t="s">
        <v>320</v>
      </c>
    </row>
    <row r="259" s="12" customFormat="1">
      <c r="A259" s="12"/>
      <c r="B259" s="185"/>
      <c r="C259" s="12"/>
      <c r="D259" s="186" t="s">
        <v>141</v>
      </c>
      <c r="E259" s="187" t="s">
        <v>1</v>
      </c>
      <c r="F259" s="188" t="s">
        <v>321</v>
      </c>
      <c r="G259" s="12"/>
      <c r="H259" s="189">
        <v>147.70500000000001</v>
      </c>
      <c r="I259" s="190"/>
      <c r="J259" s="12"/>
      <c r="K259" s="12"/>
      <c r="L259" s="185"/>
      <c r="M259" s="191"/>
      <c r="N259" s="192"/>
      <c r="O259" s="192"/>
      <c r="P259" s="192"/>
      <c r="Q259" s="192"/>
      <c r="R259" s="192"/>
      <c r="S259" s="192"/>
      <c r="T259" s="193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T259" s="187" t="s">
        <v>141</v>
      </c>
      <c r="AU259" s="187" t="s">
        <v>80</v>
      </c>
      <c r="AV259" s="12" t="s">
        <v>80</v>
      </c>
      <c r="AW259" s="12" t="s">
        <v>32</v>
      </c>
      <c r="AX259" s="12" t="s">
        <v>83</v>
      </c>
      <c r="AY259" s="187" t="s">
        <v>134</v>
      </c>
    </row>
    <row r="260" s="2" customFormat="1" ht="21.75" customHeight="1">
      <c r="A260" s="36"/>
      <c r="B260" s="171"/>
      <c r="C260" s="172" t="s">
        <v>322</v>
      </c>
      <c r="D260" s="172" t="s">
        <v>135</v>
      </c>
      <c r="E260" s="173" t="s">
        <v>323</v>
      </c>
      <c r="F260" s="174" t="s">
        <v>324</v>
      </c>
      <c r="G260" s="175" t="s">
        <v>190</v>
      </c>
      <c r="H260" s="176">
        <v>133.22</v>
      </c>
      <c r="I260" s="177"/>
      <c r="J260" s="178">
        <f>ROUND(I260*H260,2)</f>
        <v>0</v>
      </c>
      <c r="K260" s="174" t="s">
        <v>183</v>
      </c>
      <c r="L260" s="37"/>
      <c r="M260" s="179" t="s">
        <v>1</v>
      </c>
      <c r="N260" s="180" t="s">
        <v>41</v>
      </c>
      <c r="O260" s="75"/>
      <c r="P260" s="181">
        <f>O260*H260</f>
        <v>0</v>
      </c>
      <c r="Q260" s="181">
        <v>0</v>
      </c>
      <c r="R260" s="181">
        <f>Q260*H260</f>
        <v>0</v>
      </c>
      <c r="S260" s="181">
        <v>0</v>
      </c>
      <c r="T260" s="182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183" t="s">
        <v>139</v>
      </c>
      <c r="AT260" s="183" t="s">
        <v>135</v>
      </c>
      <c r="AU260" s="183" t="s">
        <v>80</v>
      </c>
      <c r="AY260" s="17" t="s">
        <v>134</v>
      </c>
      <c r="BE260" s="184">
        <f>IF(N260="základní",J260,0)</f>
        <v>0</v>
      </c>
      <c r="BF260" s="184">
        <f>IF(N260="snížená",J260,0)</f>
        <v>0</v>
      </c>
      <c r="BG260" s="184">
        <f>IF(N260="zákl. přenesená",J260,0)</f>
        <v>0</v>
      </c>
      <c r="BH260" s="184">
        <f>IF(N260="sníž. přenesená",J260,0)</f>
        <v>0</v>
      </c>
      <c r="BI260" s="184">
        <f>IF(N260="nulová",J260,0)</f>
        <v>0</v>
      </c>
      <c r="BJ260" s="17" t="s">
        <v>83</v>
      </c>
      <c r="BK260" s="184">
        <f>ROUND(I260*H260,2)</f>
        <v>0</v>
      </c>
      <c r="BL260" s="17" t="s">
        <v>139</v>
      </c>
      <c r="BM260" s="183" t="s">
        <v>325</v>
      </c>
    </row>
    <row r="261" s="2" customFormat="1" ht="24.15" customHeight="1">
      <c r="A261" s="36"/>
      <c r="B261" s="171"/>
      <c r="C261" s="172" t="s">
        <v>326</v>
      </c>
      <c r="D261" s="172" t="s">
        <v>135</v>
      </c>
      <c r="E261" s="173" t="s">
        <v>327</v>
      </c>
      <c r="F261" s="174" t="s">
        <v>328</v>
      </c>
      <c r="G261" s="175" t="s">
        <v>190</v>
      </c>
      <c r="H261" s="176">
        <v>133.22</v>
      </c>
      <c r="I261" s="177"/>
      <c r="J261" s="178">
        <f>ROUND(I261*H261,2)</f>
        <v>0</v>
      </c>
      <c r="K261" s="174" t="s">
        <v>183</v>
      </c>
      <c r="L261" s="37"/>
      <c r="M261" s="179" t="s">
        <v>1</v>
      </c>
      <c r="N261" s="180" t="s">
        <v>41</v>
      </c>
      <c r="O261" s="75"/>
      <c r="P261" s="181">
        <f>O261*H261</f>
        <v>0</v>
      </c>
      <c r="Q261" s="181">
        <v>0</v>
      </c>
      <c r="R261" s="181">
        <f>Q261*H261</f>
        <v>0</v>
      </c>
      <c r="S261" s="181">
        <v>0.035000000000000003</v>
      </c>
      <c r="T261" s="182">
        <f>S261*H261</f>
        <v>4.6627000000000001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183" t="s">
        <v>139</v>
      </c>
      <c r="AT261" s="183" t="s">
        <v>135</v>
      </c>
      <c r="AU261" s="183" t="s">
        <v>80</v>
      </c>
      <c r="AY261" s="17" t="s">
        <v>134</v>
      </c>
      <c r="BE261" s="184">
        <f>IF(N261="základní",J261,0)</f>
        <v>0</v>
      </c>
      <c r="BF261" s="184">
        <f>IF(N261="snížená",J261,0)</f>
        <v>0</v>
      </c>
      <c r="BG261" s="184">
        <f>IF(N261="zákl. přenesená",J261,0)</f>
        <v>0</v>
      </c>
      <c r="BH261" s="184">
        <f>IF(N261="sníž. přenesená",J261,0)</f>
        <v>0</v>
      </c>
      <c r="BI261" s="184">
        <f>IF(N261="nulová",J261,0)</f>
        <v>0</v>
      </c>
      <c r="BJ261" s="17" t="s">
        <v>83</v>
      </c>
      <c r="BK261" s="184">
        <f>ROUND(I261*H261,2)</f>
        <v>0</v>
      </c>
      <c r="BL261" s="17" t="s">
        <v>139</v>
      </c>
      <c r="BM261" s="183" t="s">
        <v>329</v>
      </c>
    </row>
    <row r="262" s="12" customFormat="1">
      <c r="A262" s="12"/>
      <c r="B262" s="185"/>
      <c r="C262" s="12"/>
      <c r="D262" s="186" t="s">
        <v>141</v>
      </c>
      <c r="E262" s="187" t="s">
        <v>1</v>
      </c>
      <c r="F262" s="188" t="s">
        <v>313</v>
      </c>
      <c r="G262" s="12"/>
      <c r="H262" s="189">
        <v>133.22</v>
      </c>
      <c r="I262" s="190"/>
      <c r="J262" s="12"/>
      <c r="K262" s="12"/>
      <c r="L262" s="185"/>
      <c r="M262" s="191"/>
      <c r="N262" s="192"/>
      <c r="O262" s="192"/>
      <c r="P262" s="192"/>
      <c r="Q262" s="192"/>
      <c r="R262" s="192"/>
      <c r="S262" s="192"/>
      <c r="T262" s="193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T262" s="187" t="s">
        <v>141</v>
      </c>
      <c r="AU262" s="187" t="s">
        <v>80</v>
      </c>
      <c r="AV262" s="12" t="s">
        <v>80</v>
      </c>
      <c r="AW262" s="12" t="s">
        <v>32</v>
      </c>
      <c r="AX262" s="12" t="s">
        <v>83</v>
      </c>
      <c r="AY262" s="187" t="s">
        <v>134</v>
      </c>
    </row>
    <row r="263" s="2" customFormat="1" ht="24.15" customHeight="1">
      <c r="A263" s="36"/>
      <c r="B263" s="171"/>
      <c r="C263" s="172" t="s">
        <v>330</v>
      </c>
      <c r="D263" s="172" t="s">
        <v>135</v>
      </c>
      <c r="E263" s="173" t="s">
        <v>331</v>
      </c>
      <c r="F263" s="174" t="s">
        <v>332</v>
      </c>
      <c r="G263" s="175" t="s">
        <v>190</v>
      </c>
      <c r="H263" s="176">
        <v>6</v>
      </c>
      <c r="I263" s="177"/>
      <c r="J263" s="178">
        <f>ROUND(I263*H263,2)</f>
        <v>0</v>
      </c>
      <c r="K263" s="174" t="s">
        <v>183</v>
      </c>
      <c r="L263" s="37"/>
      <c r="M263" s="179" t="s">
        <v>1</v>
      </c>
      <c r="N263" s="180" t="s">
        <v>41</v>
      </c>
      <c r="O263" s="75"/>
      <c r="P263" s="181">
        <f>O263*H263</f>
        <v>0</v>
      </c>
      <c r="Q263" s="181">
        <v>0</v>
      </c>
      <c r="R263" s="181">
        <f>Q263*H263</f>
        <v>0</v>
      </c>
      <c r="S263" s="181">
        <v>0.055</v>
      </c>
      <c r="T263" s="182">
        <f>S263*H263</f>
        <v>0.33000000000000002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183" t="s">
        <v>139</v>
      </c>
      <c r="AT263" s="183" t="s">
        <v>135</v>
      </c>
      <c r="AU263" s="183" t="s">
        <v>80</v>
      </c>
      <c r="AY263" s="17" t="s">
        <v>134</v>
      </c>
      <c r="BE263" s="184">
        <f>IF(N263="základní",J263,0)</f>
        <v>0</v>
      </c>
      <c r="BF263" s="184">
        <f>IF(N263="snížená",J263,0)</f>
        <v>0</v>
      </c>
      <c r="BG263" s="184">
        <f>IF(N263="zákl. přenesená",J263,0)</f>
        <v>0</v>
      </c>
      <c r="BH263" s="184">
        <f>IF(N263="sníž. přenesená",J263,0)</f>
        <v>0</v>
      </c>
      <c r="BI263" s="184">
        <f>IF(N263="nulová",J263,0)</f>
        <v>0</v>
      </c>
      <c r="BJ263" s="17" t="s">
        <v>83</v>
      </c>
      <c r="BK263" s="184">
        <f>ROUND(I263*H263,2)</f>
        <v>0</v>
      </c>
      <c r="BL263" s="17" t="s">
        <v>139</v>
      </c>
      <c r="BM263" s="183" t="s">
        <v>333</v>
      </c>
    </row>
    <row r="264" s="12" customFormat="1">
      <c r="A264" s="12"/>
      <c r="B264" s="185"/>
      <c r="C264" s="12"/>
      <c r="D264" s="186" t="s">
        <v>141</v>
      </c>
      <c r="E264" s="187" t="s">
        <v>1</v>
      </c>
      <c r="F264" s="188" t="s">
        <v>334</v>
      </c>
      <c r="G264" s="12"/>
      <c r="H264" s="189">
        <v>6</v>
      </c>
      <c r="I264" s="190"/>
      <c r="J264" s="12"/>
      <c r="K264" s="12"/>
      <c r="L264" s="185"/>
      <c r="M264" s="191"/>
      <c r="N264" s="192"/>
      <c r="O264" s="192"/>
      <c r="P264" s="192"/>
      <c r="Q264" s="192"/>
      <c r="R264" s="192"/>
      <c r="S264" s="192"/>
      <c r="T264" s="193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T264" s="187" t="s">
        <v>141</v>
      </c>
      <c r="AU264" s="187" t="s">
        <v>80</v>
      </c>
      <c r="AV264" s="12" t="s">
        <v>80</v>
      </c>
      <c r="AW264" s="12" t="s">
        <v>32</v>
      </c>
      <c r="AX264" s="12" t="s">
        <v>83</v>
      </c>
      <c r="AY264" s="187" t="s">
        <v>134</v>
      </c>
    </row>
    <row r="265" s="2" customFormat="1" ht="24.15" customHeight="1">
      <c r="A265" s="36"/>
      <c r="B265" s="171"/>
      <c r="C265" s="172" t="s">
        <v>335</v>
      </c>
      <c r="D265" s="172" t="s">
        <v>135</v>
      </c>
      <c r="E265" s="173" t="s">
        <v>336</v>
      </c>
      <c r="F265" s="174" t="s">
        <v>337</v>
      </c>
      <c r="G265" s="175" t="s">
        <v>190</v>
      </c>
      <c r="H265" s="176">
        <v>8.0999999999999996</v>
      </c>
      <c r="I265" s="177"/>
      <c r="J265" s="178">
        <f>ROUND(I265*H265,2)</f>
        <v>0</v>
      </c>
      <c r="K265" s="174" t="s">
        <v>183</v>
      </c>
      <c r="L265" s="37"/>
      <c r="M265" s="179" t="s">
        <v>1</v>
      </c>
      <c r="N265" s="180" t="s">
        <v>41</v>
      </c>
      <c r="O265" s="75"/>
      <c r="P265" s="181">
        <f>O265*H265</f>
        <v>0</v>
      </c>
      <c r="Q265" s="181">
        <v>0</v>
      </c>
      <c r="R265" s="181">
        <f>Q265*H265</f>
        <v>0</v>
      </c>
      <c r="S265" s="181">
        <v>0.037999999999999999</v>
      </c>
      <c r="T265" s="182">
        <f>S265*H265</f>
        <v>0.30779999999999996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183" t="s">
        <v>139</v>
      </c>
      <c r="AT265" s="183" t="s">
        <v>135</v>
      </c>
      <c r="AU265" s="183" t="s">
        <v>80</v>
      </c>
      <c r="AY265" s="17" t="s">
        <v>134</v>
      </c>
      <c r="BE265" s="184">
        <f>IF(N265="základní",J265,0)</f>
        <v>0</v>
      </c>
      <c r="BF265" s="184">
        <f>IF(N265="snížená",J265,0)</f>
        <v>0</v>
      </c>
      <c r="BG265" s="184">
        <f>IF(N265="zákl. přenesená",J265,0)</f>
        <v>0</v>
      </c>
      <c r="BH265" s="184">
        <f>IF(N265="sníž. přenesená",J265,0)</f>
        <v>0</v>
      </c>
      <c r="BI265" s="184">
        <f>IF(N265="nulová",J265,0)</f>
        <v>0</v>
      </c>
      <c r="BJ265" s="17" t="s">
        <v>83</v>
      </c>
      <c r="BK265" s="184">
        <f>ROUND(I265*H265,2)</f>
        <v>0</v>
      </c>
      <c r="BL265" s="17" t="s">
        <v>139</v>
      </c>
      <c r="BM265" s="183" t="s">
        <v>338</v>
      </c>
    </row>
    <row r="266" s="12" customFormat="1">
      <c r="A266" s="12"/>
      <c r="B266" s="185"/>
      <c r="C266" s="12"/>
      <c r="D266" s="186" t="s">
        <v>141</v>
      </c>
      <c r="E266" s="187" t="s">
        <v>1</v>
      </c>
      <c r="F266" s="188" t="s">
        <v>339</v>
      </c>
      <c r="G266" s="12"/>
      <c r="H266" s="189">
        <v>3.1499999999999999</v>
      </c>
      <c r="I266" s="190"/>
      <c r="J266" s="12"/>
      <c r="K266" s="12"/>
      <c r="L266" s="185"/>
      <c r="M266" s="191"/>
      <c r="N266" s="192"/>
      <c r="O266" s="192"/>
      <c r="P266" s="192"/>
      <c r="Q266" s="192"/>
      <c r="R266" s="192"/>
      <c r="S266" s="192"/>
      <c r="T266" s="193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T266" s="187" t="s">
        <v>141</v>
      </c>
      <c r="AU266" s="187" t="s">
        <v>80</v>
      </c>
      <c r="AV266" s="12" t="s">
        <v>80</v>
      </c>
      <c r="AW266" s="12" t="s">
        <v>32</v>
      </c>
      <c r="AX266" s="12" t="s">
        <v>76</v>
      </c>
      <c r="AY266" s="187" t="s">
        <v>134</v>
      </c>
    </row>
    <row r="267" s="12" customFormat="1">
      <c r="A267" s="12"/>
      <c r="B267" s="185"/>
      <c r="C267" s="12"/>
      <c r="D267" s="186" t="s">
        <v>141</v>
      </c>
      <c r="E267" s="187" t="s">
        <v>1</v>
      </c>
      <c r="F267" s="188" t="s">
        <v>340</v>
      </c>
      <c r="G267" s="12"/>
      <c r="H267" s="189">
        <v>4.9500000000000002</v>
      </c>
      <c r="I267" s="190"/>
      <c r="J267" s="12"/>
      <c r="K267" s="12"/>
      <c r="L267" s="185"/>
      <c r="M267" s="191"/>
      <c r="N267" s="192"/>
      <c r="O267" s="192"/>
      <c r="P267" s="192"/>
      <c r="Q267" s="192"/>
      <c r="R267" s="192"/>
      <c r="S267" s="192"/>
      <c r="T267" s="193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T267" s="187" t="s">
        <v>141</v>
      </c>
      <c r="AU267" s="187" t="s">
        <v>80</v>
      </c>
      <c r="AV267" s="12" t="s">
        <v>80</v>
      </c>
      <c r="AW267" s="12" t="s">
        <v>32</v>
      </c>
      <c r="AX267" s="12" t="s">
        <v>76</v>
      </c>
      <c r="AY267" s="187" t="s">
        <v>134</v>
      </c>
    </row>
    <row r="268" s="2" customFormat="1" ht="24.15" customHeight="1">
      <c r="A268" s="36"/>
      <c r="B268" s="171"/>
      <c r="C268" s="172" t="s">
        <v>341</v>
      </c>
      <c r="D268" s="172" t="s">
        <v>135</v>
      </c>
      <c r="E268" s="173" t="s">
        <v>342</v>
      </c>
      <c r="F268" s="174" t="s">
        <v>343</v>
      </c>
      <c r="G268" s="175" t="s">
        <v>190</v>
      </c>
      <c r="H268" s="176">
        <v>15</v>
      </c>
      <c r="I268" s="177"/>
      <c r="J268" s="178">
        <f>ROUND(I268*H268,2)</f>
        <v>0</v>
      </c>
      <c r="K268" s="174" t="s">
        <v>183</v>
      </c>
      <c r="L268" s="37"/>
      <c r="M268" s="179" t="s">
        <v>1</v>
      </c>
      <c r="N268" s="180" t="s">
        <v>41</v>
      </c>
      <c r="O268" s="75"/>
      <c r="P268" s="181">
        <f>O268*H268</f>
        <v>0</v>
      </c>
      <c r="Q268" s="181">
        <v>0</v>
      </c>
      <c r="R268" s="181">
        <f>Q268*H268</f>
        <v>0</v>
      </c>
      <c r="S268" s="181">
        <v>0.052999999999999998</v>
      </c>
      <c r="T268" s="182">
        <f>S268*H268</f>
        <v>0.79499999999999993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183" t="s">
        <v>139</v>
      </c>
      <c r="AT268" s="183" t="s">
        <v>135</v>
      </c>
      <c r="AU268" s="183" t="s">
        <v>80</v>
      </c>
      <c r="AY268" s="17" t="s">
        <v>134</v>
      </c>
      <c r="BE268" s="184">
        <f>IF(N268="základní",J268,0)</f>
        <v>0</v>
      </c>
      <c r="BF268" s="184">
        <f>IF(N268="snížená",J268,0)</f>
        <v>0</v>
      </c>
      <c r="BG268" s="184">
        <f>IF(N268="zákl. přenesená",J268,0)</f>
        <v>0</v>
      </c>
      <c r="BH268" s="184">
        <f>IF(N268="sníž. přenesená",J268,0)</f>
        <v>0</v>
      </c>
      <c r="BI268" s="184">
        <f>IF(N268="nulová",J268,0)</f>
        <v>0</v>
      </c>
      <c r="BJ268" s="17" t="s">
        <v>83</v>
      </c>
      <c r="BK268" s="184">
        <f>ROUND(I268*H268,2)</f>
        <v>0</v>
      </c>
      <c r="BL268" s="17" t="s">
        <v>139</v>
      </c>
      <c r="BM268" s="183" t="s">
        <v>344</v>
      </c>
    </row>
    <row r="269" s="12" customFormat="1">
      <c r="A269" s="12"/>
      <c r="B269" s="185"/>
      <c r="C269" s="12"/>
      <c r="D269" s="186" t="s">
        <v>141</v>
      </c>
      <c r="E269" s="187" t="s">
        <v>1</v>
      </c>
      <c r="F269" s="188" t="s">
        <v>307</v>
      </c>
      <c r="G269" s="12"/>
      <c r="H269" s="189">
        <v>3</v>
      </c>
      <c r="I269" s="190"/>
      <c r="J269" s="12"/>
      <c r="K269" s="12"/>
      <c r="L269" s="185"/>
      <c r="M269" s="191"/>
      <c r="N269" s="192"/>
      <c r="O269" s="192"/>
      <c r="P269" s="192"/>
      <c r="Q269" s="192"/>
      <c r="R269" s="192"/>
      <c r="S269" s="192"/>
      <c r="T269" s="193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T269" s="187" t="s">
        <v>141</v>
      </c>
      <c r="AU269" s="187" t="s">
        <v>80</v>
      </c>
      <c r="AV269" s="12" t="s">
        <v>80</v>
      </c>
      <c r="AW269" s="12" t="s">
        <v>32</v>
      </c>
      <c r="AX269" s="12" t="s">
        <v>76</v>
      </c>
      <c r="AY269" s="187" t="s">
        <v>134</v>
      </c>
    </row>
    <row r="270" s="12" customFormat="1">
      <c r="A270" s="12"/>
      <c r="B270" s="185"/>
      <c r="C270" s="12"/>
      <c r="D270" s="186" t="s">
        <v>141</v>
      </c>
      <c r="E270" s="187" t="s">
        <v>1</v>
      </c>
      <c r="F270" s="188" t="s">
        <v>288</v>
      </c>
      <c r="G270" s="12"/>
      <c r="H270" s="189">
        <v>8.4000000000000004</v>
      </c>
      <c r="I270" s="190"/>
      <c r="J270" s="12"/>
      <c r="K270" s="12"/>
      <c r="L270" s="185"/>
      <c r="M270" s="191"/>
      <c r="N270" s="192"/>
      <c r="O270" s="192"/>
      <c r="P270" s="192"/>
      <c r="Q270" s="192"/>
      <c r="R270" s="192"/>
      <c r="S270" s="192"/>
      <c r="T270" s="193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T270" s="187" t="s">
        <v>141</v>
      </c>
      <c r="AU270" s="187" t="s">
        <v>80</v>
      </c>
      <c r="AV270" s="12" t="s">
        <v>80</v>
      </c>
      <c r="AW270" s="12" t="s">
        <v>32</v>
      </c>
      <c r="AX270" s="12" t="s">
        <v>76</v>
      </c>
      <c r="AY270" s="187" t="s">
        <v>134</v>
      </c>
    </row>
    <row r="271" s="12" customFormat="1">
      <c r="A271" s="12"/>
      <c r="B271" s="185"/>
      <c r="C271" s="12"/>
      <c r="D271" s="186" t="s">
        <v>141</v>
      </c>
      <c r="E271" s="187" t="s">
        <v>1</v>
      </c>
      <c r="F271" s="188" t="s">
        <v>289</v>
      </c>
      <c r="G271" s="12"/>
      <c r="H271" s="189">
        <v>3.6000000000000001</v>
      </c>
      <c r="I271" s="190"/>
      <c r="J271" s="12"/>
      <c r="K271" s="12"/>
      <c r="L271" s="185"/>
      <c r="M271" s="191"/>
      <c r="N271" s="192"/>
      <c r="O271" s="192"/>
      <c r="P271" s="192"/>
      <c r="Q271" s="192"/>
      <c r="R271" s="192"/>
      <c r="S271" s="192"/>
      <c r="T271" s="193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T271" s="187" t="s">
        <v>141</v>
      </c>
      <c r="AU271" s="187" t="s">
        <v>80</v>
      </c>
      <c r="AV271" s="12" t="s">
        <v>80</v>
      </c>
      <c r="AW271" s="12" t="s">
        <v>32</v>
      </c>
      <c r="AX271" s="12" t="s">
        <v>76</v>
      </c>
      <c r="AY271" s="187" t="s">
        <v>134</v>
      </c>
    </row>
    <row r="272" s="2" customFormat="1" ht="21.75" customHeight="1">
      <c r="A272" s="36"/>
      <c r="B272" s="171"/>
      <c r="C272" s="172" t="s">
        <v>345</v>
      </c>
      <c r="D272" s="172" t="s">
        <v>135</v>
      </c>
      <c r="E272" s="173" t="s">
        <v>346</v>
      </c>
      <c r="F272" s="174" t="s">
        <v>347</v>
      </c>
      <c r="G272" s="175" t="s">
        <v>190</v>
      </c>
      <c r="H272" s="176">
        <v>14.4</v>
      </c>
      <c r="I272" s="177"/>
      <c r="J272" s="178">
        <f>ROUND(I272*H272,2)</f>
        <v>0</v>
      </c>
      <c r="K272" s="174" t="s">
        <v>183</v>
      </c>
      <c r="L272" s="37"/>
      <c r="M272" s="179" t="s">
        <v>1</v>
      </c>
      <c r="N272" s="180" t="s">
        <v>41</v>
      </c>
      <c r="O272" s="75"/>
      <c r="P272" s="181">
        <f>O272*H272</f>
        <v>0</v>
      </c>
      <c r="Q272" s="181">
        <v>0</v>
      </c>
      <c r="R272" s="181">
        <f>Q272*H272</f>
        <v>0</v>
      </c>
      <c r="S272" s="181">
        <v>0.075999999999999998</v>
      </c>
      <c r="T272" s="182">
        <f>S272*H272</f>
        <v>1.0944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183" t="s">
        <v>139</v>
      </c>
      <c r="AT272" s="183" t="s">
        <v>135</v>
      </c>
      <c r="AU272" s="183" t="s">
        <v>80</v>
      </c>
      <c r="AY272" s="17" t="s">
        <v>134</v>
      </c>
      <c r="BE272" s="184">
        <f>IF(N272="základní",J272,0)</f>
        <v>0</v>
      </c>
      <c r="BF272" s="184">
        <f>IF(N272="snížená",J272,0)</f>
        <v>0</v>
      </c>
      <c r="BG272" s="184">
        <f>IF(N272="zákl. přenesená",J272,0)</f>
        <v>0</v>
      </c>
      <c r="BH272" s="184">
        <f>IF(N272="sníž. přenesená",J272,0)</f>
        <v>0</v>
      </c>
      <c r="BI272" s="184">
        <f>IF(N272="nulová",J272,0)</f>
        <v>0</v>
      </c>
      <c r="BJ272" s="17" t="s">
        <v>83</v>
      </c>
      <c r="BK272" s="184">
        <f>ROUND(I272*H272,2)</f>
        <v>0</v>
      </c>
      <c r="BL272" s="17" t="s">
        <v>139</v>
      </c>
      <c r="BM272" s="183" t="s">
        <v>348</v>
      </c>
    </row>
    <row r="273" s="12" customFormat="1">
      <c r="A273" s="12"/>
      <c r="B273" s="185"/>
      <c r="C273" s="12"/>
      <c r="D273" s="186" t="s">
        <v>141</v>
      </c>
      <c r="E273" s="187" t="s">
        <v>1</v>
      </c>
      <c r="F273" s="188" t="s">
        <v>349</v>
      </c>
      <c r="G273" s="12"/>
      <c r="H273" s="189">
        <v>14.4</v>
      </c>
      <c r="I273" s="190"/>
      <c r="J273" s="12"/>
      <c r="K273" s="12"/>
      <c r="L273" s="185"/>
      <c r="M273" s="191"/>
      <c r="N273" s="192"/>
      <c r="O273" s="192"/>
      <c r="P273" s="192"/>
      <c r="Q273" s="192"/>
      <c r="R273" s="192"/>
      <c r="S273" s="192"/>
      <c r="T273" s="193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T273" s="187" t="s">
        <v>141</v>
      </c>
      <c r="AU273" s="187" t="s">
        <v>80</v>
      </c>
      <c r="AV273" s="12" t="s">
        <v>80</v>
      </c>
      <c r="AW273" s="12" t="s">
        <v>32</v>
      </c>
      <c r="AX273" s="12" t="s">
        <v>83</v>
      </c>
      <c r="AY273" s="187" t="s">
        <v>134</v>
      </c>
    </row>
    <row r="274" s="2" customFormat="1" ht="24.15" customHeight="1">
      <c r="A274" s="36"/>
      <c r="B274" s="171"/>
      <c r="C274" s="172" t="s">
        <v>350</v>
      </c>
      <c r="D274" s="172" t="s">
        <v>135</v>
      </c>
      <c r="E274" s="173" t="s">
        <v>351</v>
      </c>
      <c r="F274" s="174" t="s">
        <v>352</v>
      </c>
      <c r="G274" s="175" t="s">
        <v>231</v>
      </c>
      <c r="H274" s="176">
        <v>5.2000000000000002</v>
      </c>
      <c r="I274" s="177"/>
      <c r="J274" s="178">
        <f>ROUND(I274*H274,2)</f>
        <v>0</v>
      </c>
      <c r="K274" s="174" t="s">
        <v>183</v>
      </c>
      <c r="L274" s="37"/>
      <c r="M274" s="179" t="s">
        <v>1</v>
      </c>
      <c r="N274" s="180" t="s">
        <v>41</v>
      </c>
      <c r="O274" s="75"/>
      <c r="P274" s="181">
        <f>O274*H274</f>
        <v>0</v>
      </c>
      <c r="Q274" s="181">
        <v>0</v>
      </c>
      <c r="R274" s="181">
        <f>Q274*H274</f>
        <v>0</v>
      </c>
      <c r="S274" s="181">
        <v>0.042000000000000003</v>
      </c>
      <c r="T274" s="182">
        <f>S274*H274</f>
        <v>0.21840000000000001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183" t="s">
        <v>139</v>
      </c>
      <c r="AT274" s="183" t="s">
        <v>135</v>
      </c>
      <c r="AU274" s="183" t="s">
        <v>80</v>
      </c>
      <c r="AY274" s="17" t="s">
        <v>134</v>
      </c>
      <c r="BE274" s="184">
        <f>IF(N274="základní",J274,0)</f>
        <v>0</v>
      </c>
      <c r="BF274" s="184">
        <f>IF(N274="snížená",J274,0)</f>
        <v>0</v>
      </c>
      <c r="BG274" s="184">
        <f>IF(N274="zákl. přenesená",J274,0)</f>
        <v>0</v>
      </c>
      <c r="BH274" s="184">
        <f>IF(N274="sníž. přenesená",J274,0)</f>
        <v>0</v>
      </c>
      <c r="BI274" s="184">
        <f>IF(N274="nulová",J274,0)</f>
        <v>0</v>
      </c>
      <c r="BJ274" s="17" t="s">
        <v>83</v>
      </c>
      <c r="BK274" s="184">
        <f>ROUND(I274*H274,2)</f>
        <v>0</v>
      </c>
      <c r="BL274" s="17" t="s">
        <v>139</v>
      </c>
      <c r="BM274" s="183" t="s">
        <v>353</v>
      </c>
    </row>
    <row r="275" s="12" customFormat="1">
      <c r="A275" s="12"/>
      <c r="B275" s="185"/>
      <c r="C275" s="12"/>
      <c r="D275" s="186" t="s">
        <v>141</v>
      </c>
      <c r="E275" s="187" t="s">
        <v>1</v>
      </c>
      <c r="F275" s="188" t="s">
        <v>354</v>
      </c>
      <c r="G275" s="12"/>
      <c r="H275" s="189">
        <v>5.2000000000000002</v>
      </c>
      <c r="I275" s="190"/>
      <c r="J275" s="12"/>
      <c r="K275" s="12"/>
      <c r="L275" s="185"/>
      <c r="M275" s="191"/>
      <c r="N275" s="192"/>
      <c r="O275" s="192"/>
      <c r="P275" s="192"/>
      <c r="Q275" s="192"/>
      <c r="R275" s="192"/>
      <c r="S275" s="192"/>
      <c r="T275" s="193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T275" s="187" t="s">
        <v>141</v>
      </c>
      <c r="AU275" s="187" t="s">
        <v>80</v>
      </c>
      <c r="AV275" s="12" t="s">
        <v>80</v>
      </c>
      <c r="AW275" s="12" t="s">
        <v>32</v>
      </c>
      <c r="AX275" s="12" t="s">
        <v>83</v>
      </c>
      <c r="AY275" s="187" t="s">
        <v>134</v>
      </c>
    </row>
    <row r="276" s="2" customFormat="1" ht="24.15" customHeight="1">
      <c r="A276" s="36"/>
      <c r="B276" s="171"/>
      <c r="C276" s="172" t="s">
        <v>355</v>
      </c>
      <c r="D276" s="172" t="s">
        <v>135</v>
      </c>
      <c r="E276" s="173" t="s">
        <v>356</v>
      </c>
      <c r="F276" s="174" t="s">
        <v>357</v>
      </c>
      <c r="G276" s="175" t="s">
        <v>231</v>
      </c>
      <c r="H276" s="176">
        <v>4.7999999999999998</v>
      </c>
      <c r="I276" s="177"/>
      <c r="J276" s="178">
        <f>ROUND(I276*H276,2)</f>
        <v>0</v>
      </c>
      <c r="K276" s="174" t="s">
        <v>183</v>
      </c>
      <c r="L276" s="37"/>
      <c r="M276" s="179" t="s">
        <v>1</v>
      </c>
      <c r="N276" s="180" t="s">
        <v>41</v>
      </c>
      <c r="O276" s="75"/>
      <c r="P276" s="181">
        <f>O276*H276</f>
        <v>0</v>
      </c>
      <c r="Q276" s="181">
        <v>0</v>
      </c>
      <c r="R276" s="181">
        <f>Q276*H276</f>
        <v>0</v>
      </c>
      <c r="S276" s="181">
        <v>0.065000000000000002</v>
      </c>
      <c r="T276" s="182">
        <f>S276*H276</f>
        <v>0.312</v>
      </c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183" t="s">
        <v>139</v>
      </c>
      <c r="AT276" s="183" t="s">
        <v>135</v>
      </c>
      <c r="AU276" s="183" t="s">
        <v>80</v>
      </c>
      <c r="AY276" s="17" t="s">
        <v>134</v>
      </c>
      <c r="BE276" s="184">
        <f>IF(N276="základní",J276,0)</f>
        <v>0</v>
      </c>
      <c r="BF276" s="184">
        <f>IF(N276="snížená",J276,0)</f>
        <v>0</v>
      </c>
      <c r="BG276" s="184">
        <f>IF(N276="zákl. přenesená",J276,0)</f>
        <v>0</v>
      </c>
      <c r="BH276" s="184">
        <f>IF(N276="sníž. přenesená",J276,0)</f>
        <v>0</v>
      </c>
      <c r="BI276" s="184">
        <f>IF(N276="nulová",J276,0)</f>
        <v>0</v>
      </c>
      <c r="BJ276" s="17" t="s">
        <v>83</v>
      </c>
      <c r="BK276" s="184">
        <f>ROUND(I276*H276,2)</f>
        <v>0</v>
      </c>
      <c r="BL276" s="17" t="s">
        <v>139</v>
      </c>
      <c r="BM276" s="183" t="s">
        <v>358</v>
      </c>
    </row>
    <row r="277" s="12" customFormat="1">
      <c r="A277" s="12"/>
      <c r="B277" s="185"/>
      <c r="C277" s="12"/>
      <c r="D277" s="186" t="s">
        <v>141</v>
      </c>
      <c r="E277" s="187" t="s">
        <v>1</v>
      </c>
      <c r="F277" s="188" t="s">
        <v>359</v>
      </c>
      <c r="G277" s="12"/>
      <c r="H277" s="189">
        <v>4.7999999999999998</v>
      </c>
      <c r="I277" s="190"/>
      <c r="J277" s="12"/>
      <c r="K277" s="12"/>
      <c r="L277" s="185"/>
      <c r="M277" s="191"/>
      <c r="N277" s="192"/>
      <c r="O277" s="192"/>
      <c r="P277" s="192"/>
      <c r="Q277" s="192"/>
      <c r="R277" s="192"/>
      <c r="S277" s="192"/>
      <c r="T277" s="193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T277" s="187" t="s">
        <v>141</v>
      </c>
      <c r="AU277" s="187" t="s">
        <v>80</v>
      </c>
      <c r="AV277" s="12" t="s">
        <v>80</v>
      </c>
      <c r="AW277" s="12" t="s">
        <v>32</v>
      </c>
      <c r="AX277" s="12" t="s">
        <v>76</v>
      </c>
      <c r="AY277" s="187" t="s">
        <v>134</v>
      </c>
    </row>
    <row r="278" s="2" customFormat="1" ht="37.8" customHeight="1">
      <c r="A278" s="36"/>
      <c r="B278" s="171"/>
      <c r="C278" s="172" t="s">
        <v>360</v>
      </c>
      <c r="D278" s="172" t="s">
        <v>135</v>
      </c>
      <c r="E278" s="173" t="s">
        <v>361</v>
      </c>
      <c r="F278" s="174" t="s">
        <v>362</v>
      </c>
      <c r="G278" s="175" t="s">
        <v>190</v>
      </c>
      <c r="H278" s="176">
        <v>193.45500000000001</v>
      </c>
      <c r="I278" s="177"/>
      <c r="J278" s="178">
        <f>ROUND(I278*H278,2)</f>
        <v>0</v>
      </c>
      <c r="K278" s="174" t="s">
        <v>183</v>
      </c>
      <c r="L278" s="37"/>
      <c r="M278" s="179" t="s">
        <v>1</v>
      </c>
      <c r="N278" s="180" t="s">
        <v>41</v>
      </c>
      <c r="O278" s="75"/>
      <c r="P278" s="181">
        <f>O278*H278</f>
        <v>0</v>
      </c>
      <c r="Q278" s="181">
        <v>0</v>
      </c>
      <c r="R278" s="181">
        <f>Q278*H278</f>
        <v>0</v>
      </c>
      <c r="S278" s="181">
        <v>0.045999999999999999</v>
      </c>
      <c r="T278" s="182">
        <f>S278*H278</f>
        <v>8.89893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183" t="s">
        <v>139</v>
      </c>
      <c r="AT278" s="183" t="s">
        <v>135</v>
      </c>
      <c r="AU278" s="183" t="s">
        <v>80</v>
      </c>
      <c r="AY278" s="17" t="s">
        <v>134</v>
      </c>
      <c r="BE278" s="184">
        <f>IF(N278="základní",J278,0)</f>
        <v>0</v>
      </c>
      <c r="BF278" s="184">
        <f>IF(N278="snížená",J278,0)</f>
        <v>0</v>
      </c>
      <c r="BG278" s="184">
        <f>IF(N278="zákl. přenesená",J278,0)</f>
        <v>0</v>
      </c>
      <c r="BH278" s="184">
        <f>IF(N278="sníž. přenesená",J278,0)</f>
        <v>0</v>
      </c>
      <c r="BI278" s="184">
        <f>IF(N278="nulová",J278,0)</f>
        <v>0</v>
      </c>
      <c r="BJ278" s="17" t="s">
        <v>83</v>
      </c>
      <c r="BK278" s="184">
        <f>ROUND(I278*H278,2)</f>
        <v>0</v>
      </c>
      <c r="BL278" s="17" t="s">
        <v>139</v>
      </c>
      <c r="BM278" s="183" t="s">
        <v>363</v>
      </c>
    </row>
    <row r="279" s="12" customFormat="1">
      <c r="A279" s="12"/>
      <c r="B279" s="185"/>
      <c r="C279" s="12"/>
      <c r="D279" s="186" t="s">
        <v>141</v>
      </c>
      <c r="E279" s="187" t="s">
        <v>1</v>
      </c>
      <c r="F279" s="188" t="s">
        <v>364</v>
      </c>
      <c r="G279" s="12"/>
      <c r="H279" s="189">
        <v>149.06999999999999</v>
      </c>
      <c r="I279" s="190"/>
      <c r="J279" s="12"/>
      <c r="K279" s="12"/>
      <c r="L279" s="185"/>
      <c r="M279" s="191"/>
      <c r="N279" s="192"/>
      <c r="O279" s="192"/>
      <c r="P279" s="192"/>
      <c r="Q279" s="192"/>
      <c r="R279" s="192"/>
      <c r="S279" s="192"/>
      <c r="T279" s="193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T279" s="187" t="s">
        <v>141</v>
      </c>
      <c r="AU279" s="187" t="s">
        <v>80</v>
      </c>
      <c r="AV279" s="12" t="s">
        <v>80</v>
      </c>
      <c r="AW279" s="12" t="s">
        <v>32</v>
      </c>
      <c r="AX279" s="12" t="s">
        <v>76</v>
      </c>
      <c r="AY279" s="187" t="s">
        <v>134</v>
      </c>
    </row>
    <row r="280" s="12" customFormat="1">
      <c r="A280" s="12"/>
      <c r="B280" s="185"/>
      <c r="C280" s="12"/>
      <c r="D280" s="186" t="s">
        <v>141</v>
      </c>
      <c r="E280" s="187" t="s">
        <v>1</v>
      </c>
      <c r="F280" s="188" t="s">
        <v>284</v>
      </c>
      <c r="G280" s="12"/>
      <c r="H280" s="189">
        <v>44.384999999999998</v>
      </c>
      <c r="I280" s="190"/>
      <c r="J280" s="12"/>
      <c r="K280" s="12"/>
      <c r="L280" s="185"/>
      <c r="M280" s="191"/>
      <c r="N280" s="192"/>
      <c r="O280" s="192"/>
      <c r="P280" s="192"/>
      <c r="Q280" s="192"/>
      <c r="R280" s="192"/>
      <c r="S280" s="192"/>
      <c r="T280" s="193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T280" s="187" t="s">
        <v>141</v>
      </c>
      <c r="AU280" s="187" t="s">
        <v>80</v>
      </c>
      <c r="AV280" s="12" t="s">
        <v>80</v>
      </c>
      <c r="AW280" s="12" t="s">
        <v>32</v>
      </c>
      <c r="AX280" s="12" t="s">
        <v>76</v>
      </c>
      <c r="AY280" s="187" t="s">
        <v>134</v>
      </c>
    </row>
    <row r="281" s="2" customFormat="1" ht="33" customHeight="1">
      <c r="A281" s="36"/>
      <c r="B281" s="171"/>
      <c r="C281" s="172" t="s">
        <v>365</v>
      </c>
      <c r="D281" s="172" t="s">
        <v>135</v>
      </c>
      <c r="E281" s="173" t="s">
        <v>366</v>
      </c>
      <c r="F281" s="174" t="s">
        <v>367</v>
      </c>
      <c r="G281" s="175" t="s">
        <v>190</v>
      </c>
      <c r="H281" s="176">
        <v>175.618</v>
      </c>
      <c r="I281" s="177"/>
      <c r="J281" s="178">
        <f>ROUND(I281*H281,2)</f>
        <v>0</v>
      </c>
      <c r="K281" s="174" t="s">
        <v>183</v>
      </c>
      <c r="L281" s="37"/>
      <c r="M281" s="179" t="s">
        <v>1</v>
      </c>
      <c r="N281" s="180" t="s">
        <v>41</v>
      </c>
      <c r="O281" s="75"/>
      <c r="P281" s="181">
        <f>O281*H281</f>
        <v>0</v>
      </c>
      <c r="Q281" s="181">
        <v>0</v>
      </c>
      <c r="R281" s="181">
        <f>Q281*H281</f>
        <v>0</v>
      </c>
      <c r="S281" s="181">
        <v>0.070000000000000007</v>
      </c>
      <c r="T281" s="182">
        <f>S281*H281</f>
        <v>12.29326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183" t="s">
        <v>139</v>
      </c>
      <c r="AT281" s="183" t="s">
        <v>135</v>
      </c>
      <c r="AU281" s="183" t="s">
        <v>80</v>
      </c>
      <c r="AY281" s="17" t="s">
        <v>134</v>
      </c>
      <c r="BE281" s="184">
        <f>IF(N281="základní",J281,0)</f>
        <v>0</v>
      </c>
      <c r="BF281" s="184">
        <f>IF(N281="snížená",J281,0)</f>
        <v>0</v>
      </c>
      <c r="BG281" s="184">
        <f>IF(N281="zákl. přenesená",J281,0)</f>
        <v>0</v>
      </c>
      <c r="BH281" s="184">
        <f>IF(N281="sníž. přenesená",J281,0)</f>
        <v>0</v>
      </c>
      <c r="BI281" s="184">
        <f>IF(N281="nulová",J281,0)</f>
        <v>0</v>
      </c>
      <c r="BJ281" s="17" t="s">
        <v>83</v>
      </c>
      <c r="BK281" s="184">
        <f>ROUND(I281*H281,2)</f>
        <v>0</v>
      </c>
      <c r="BL281" s="17" t="s">
        <v>139</v>
      </c>
      <c r="BM281" s="183" t="s">
        <v>368</v>
      </c>
    </row>
    <row r="282" s="12" customFormat="1">
      <c r="A282" s="12"/>
      <c r="B282" s="185"/>
      <c r="C282" s="12"/>
      <c r="D282" s="186" t="s">
        <v>141</v>
      </c>
      <c r="E282" s="187" t="s">
        <v>1</v>
      </c>
      <c r="F282" s="188" t="s">
        <v>369</v>
      </c>
      <c r="G282" s="12"/>
      <c r="H282" s="189">
        <v>13.715</v>
      </c>
      <c r="I282" s="190"/>
      <c r="J282" s="12"/>
      <c r="K282" s="12"/>
      <c r="L282" s="185"/>
      <c r="M282" s="191"/>
      <c r="N282" s="192"/>
      <c r="O282" s="192"/>
      <c r="P282" s="192"/>
      <c r="Q282" s="192"/>
      <c r="R282" s="192"/>
      <c r="S282" s="192"/>
      <c r="T282" s="193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T282" s="187" t="s">
        <v>141</v>
      </c>
      <c r="AU282" s="187" t="s">
        <v>80</v>
      </c>
      <c r="AV282" s="12" t="s">
        <v>80</v>
      </c>
      <c r="AW282" s="12" t="s">
        <v>32</v>
      </c>
      <c r="AX282" s="12" t="s">
        <v>76</v>
      </c>
      <c r="AY282" s="187" t="s">
        <v>134</v>
      </c>
    </row>
    <row r="283" s="12" customFormat="1">
      <c r="A283" s="12"/>
      <c r="B283" s="185"/>
      <c r="C283" s="12"/>
      <c r="D283" s="186" t="s">
        <v>141</v>
      </c>
      <c r="E283" s="187" t="s">
        <v>1</v>
      </c>
      <c r="F283" s="188" t="s">
        <v>370</v>
      </c>
      <c r="G283" s="12"/>
      <c r="H283" s="189">
        <v>75.816000000000002</v>
      </c>
      <c r="I283" s="190"/>
      <c r="J283" s="12"/>
      <c r="K283" s="12"/>
      <c r="L283" s="185"/>
      <c r="M283" s="191"/>
      <c r="N283" s="192"/>
      <c r="O283" s="192"/>
      <c r="P283" s="192"/>
      <c r="Q283" s="192"/>
      <c r="R283" s="192"/>
      <c r="S283" s="192"/>
      <c r="T283" s="193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T283" s="187" t="s">
        <v>141</v>
      </c>
      <c r="AU283" s="187" t="s">
        <v>80</v>
      </c>
      <c r="AV283" s="12" t="s">
        <v>80</v>
      </c>
      <c r="AW283" s="12" t="s">
        <v>32</v>
      </c>
      <c r="AX283" s="12" t="s">
        <v>76</v>
      </c>
      <c r="AY283" s="187" t="s">
        <v>134</v>
      </c>
    </row>
    <row r="284" s="12" customFormat="1">
      <c r="A284" s="12"/>
      <c r="B284" s="185"/>
      <c r="C284" s="12"/>
      <c r="D284" s="186" t="s">
        <v>141</v>
      </c>
      <c r="E284" s="187" t="s">
        <v>1</v>
      </c>
      <c r="F284" s="188" t="s">
        <v>371</v>
      </c>
      <c r="G284" s="12"/>
      <c r="H284" s="189">
        <v>109.15600000000001</v>
      </c>
      <c r="I284" s="190"/>
      <c r="J284" s="12"/>
      <c r="K284" s="12"/>
      <c r="L284" s="185"/>
      <c r="M284" s="191"/>
      <c r="N284" s="192"/>
      <c r="O284" s="192"/>
      <c r="P284" s="192"/>
      <c r="Q284" s="192"/>
      <c r="R284" s="192"/>
      <c r="S284" s="192"/>
      <c r="T284" s="193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T284" s="187" t="s">
        <v>141</v>
      </c>
      <c r="AU284" s="187" t="s">
        <v>80</v>
      </c>
      <c r="AV284" s="12" t="s">
        <v>80</v>
      </c>
      <c r="AW284" s="12" t="s">
        <v>32</v>
      </c>
      <c r="AX284" s="12" t="s">
        <v>76</v>
      </c>
      <c r="AY284" s="187" t="s">
        <v>134</v>
      </c>
    </row>
    <row r="285" s="12" customFormat="1">
      <c r="A285" s="12"/>
      <c r="B285" s="185"/>
      <c r="C285" s="12"/>
      <c r="D285" s="186" t="s">
        <v>141</v>
      </c>
      <c r="E285" s="187" t="s">
        <v>1</v>
      </c>
      <c r="F285" s="188" t="s">
        <v>372</v>
      </c>
      <c r="G285" s="12"/>
      <c r="H285" s="189">
        <v>-0.94999999999999996</v>
      </c>
      <c r="I285" s="190"/>
      <c r="J285" s="12"/>
      <c r="K285" s="12"/>
      <c r="L285" s="185"/>
      <c r="M285" s="191"/>
      <c r="N285" s="192"/>
      <c r="O285" s="192"/>
      <c r="P285" s="192"/>
      <c r="Q285" s="192"/>
      <c r="R285" s="192"/>
      <c r="S285" s="192"/>
      <c r="T285" s="193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T285" s="187" t="s">
        <v>141</v>
      </c>
      <c r="AU285" s="187" t="s">
        <v>80</v>
      </c>
      <c r="AV285" s="12" t="s">
        <v>80</v>
      </c>
      <c r="AW285" s="12" t="s">
        <v>32</v>
      </c>
      <c r="AX285" s="12" t="s">
        <v>76</v>
      </c>
      <c r="AY285" s="187" t="s">
        <v>134</v>
      </c>
    </row>
    <row r="286" s="12" customFormat="1">
      <c r="A286" s="12"/>
      <c r="B286" s="185"/>
      <c r="C286" s="12"/>
      <c r="D286" s="186" t="s">
        <v>141</v>
      </c>
      <c r="E286" s="187" t="s">
        <v>1</v>
      </c>
      <c r="F286" s="188" t="s">
        <v>373</v>
      </c>
      <c r="G286" s="12"/>
      <c r="H286" s="189">
        <v>-3.165</v>
      </c>
      <c r="I286" s="190"/>
      <c r="J286" s="12"/>
      <c r="K286" s="12"/>
      <c r="L286" s="185"/>
      <c r="M286" s="191"/>
      <c r="N286" s="192"/>
      <c r="O286" s="192"/>
      <c r="P286" s="192"/>
      <c r="Q286" s="192"/>
      <c r="R286" s="192"/>
      <c r="S286" s="192"/>
      <c r="T286" s="193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T286" s="187" t="s">
        <v>141</v>
      </c>
      <c r="AU286" s="187" t="s">
        <v>80</v>
      </c>
      <c r="AV286" s="12" t="s">
        <v>80</v>
      </c>
      <c r="AW286" s="12" t="s">
        <v>32</v>
      </c>
      <c r="AX286" s="12" t="s">
        <v>76</v>
      </c>
      <c r="AY286" s="187" t="s">
        <v>134</v>
      </c>
    </row>
    <row r="287" s="12" customFormat="1">
      <c r="A287" s="12"/>
      <c r="B287" s="185"/>
      <c r="C287" s="12"/>
      <c r="D287" s="186" t="s">
        <v>141</v>
      </c>
      <c r="E287" s="187" t="s">
        <v>1</v>
      </c>
      <c r="F287" s="188" t="s">
        <v>374</v>
      </c>
      <c r="G287" s="12"/>
      <c r="H287" s="189">
        <v>-18.954000000000001</v>
      </c>
      <c r="I287" s="190"/>
      <c r="J287" s="12"/>
      <c r="K287" s="12"/>
      <c r="L287" s="185"/>
      <c r="M287" s="191"/>
      <c r="N287" s="192"/>
      <c r="O287" s="192"/>
      <c r="P287" s="192"/>
      <c r="Q287" s="192"/>
      <c r="R287" s="192"/>
      <c r="S287" s="192"/>
      <c r="T287" s="193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T287" s="187" t="s">
        <v>141</v>
      </c>
      <c r="AU287" s="187" t="s">
        <v>80</v>
      </c>
      <c r="AV287" s="12" t="s">
        <v>80</v>
      </c>
      <c r="AW287" s="12" t="s">
        <v>32</v>
      </c>
      <c r="AX287" s="12" t="s">
        <v>76</v>
      </c>
      <c r="AY287" s="187" t="s">
        <v>134</v>
      </c>
    </row>
    <row r="288" s="2" customFormat="1" ht="24.15" customHeight="1">
      <c r="A288" s="36"/>
      <c r="B288" s="171"/>
      <c r="C288" s="172" t="s">
        <v>375</v>
      </c>
      <c r="D288" s="172" t="s">
        <v>135</v>
      </c>
      <c r="E288" s="173" t="s">
        <v>376</v>
      </c>
      <c r="F288" s="174" t="s">
        <v>377</v>
      </c>
      <c r="G288" s="175" t="s">
        <v>190</v>
      </c>
      <c r="H288" s="176">
        <v>175.618</v>
      </c>
      <c r="I288" s="177"/>
      <c r="J288" s="178">
        <f>ROUND(I288*H288,2)</f>
        <v>0</v>
      </c>
      <c r="K288" s="174" t="s">
        <v>183</v>
      </c>
      <c r="L288" s="37"/>
      <c r="M288" s="179" t="s">
        <v>1</v>
      </c>
      <c r="N288" s="180" t="s">
        <v>41</v>
      </c>
      <c r="O288" s="75"/>
      <c r="P288" s="181">
        <f>O288*H288</f>
        <v>0</v>
      </c>
      <c r="Q288" s="181">
        <v>0</v>
      </c>
      <c r="R288" s="181">
        <f>Q288*H288</f>
        <v>0</v>
      </c>
      <c r="S288" s="181">
        <v>0</v>
      </c>
      <c r="T288" s="182">
        <f>S288*H288</f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183" t="s">
        <v>139</v>
      </c>
      <c r="AT288" s="183" t="s">
        <v>135</v>
      </c>
      <c r="AU288" s="183" t="s">
        <v>80</v>
      </c>
      <c r="AY288" s="17" t="s">
        <v>134</v>
      </c>
      <c r="BE288" s="184">
        <f>IF(N288="základní",J288,0)</f>
        <v>0</v>
      </c>
      <c r="BF288" s="184">
        <f>IF(N288="snížená",J288,0)</f>
        <v>0</v>
      </c>
      <c r="BG288" s="184">
        <f>IF(N288="zákl. přenesená",J288,0)</f>
        <v>0</v>
      </c>
      <c r="BH288" s="184">
        <f>IF(N288="sníž. přenesená",J288,0)</f>
        <v>0</v>
      </c>
      <c r="BI288" s="184">
        <f>IF(N288="nulová",J288,0)</f>
        <v>0</v>
      </c>
      <c r="BJ288" s="17" t="s">
        <v>83</v>
      </c>
      <c r="BK288" s="184">
        <f>ROUND(I288*H288,2)</f>
        <v>0</v>
      </c>
      <c r="BL288" s="17" t="s">
        <v>139</v>
      </c>
      <c r="BM288" s="183" t="s">
        <v>378</v>
      </c>
    </row>
    <row r="289" s="2" customFormat="1" ht="24.15" customHeight="1">
      <c r="A289" s="36"/>
      <c r="B289" s="171"/>
      <c r="C289" s="172" t="s">
        <v>379</v>
      </c>
      <c r="D289" s="172" t="s">
        <v>135</v>
      </c>
      <c r="E289" s="173" t="s">
        <v>380</v>
      </c>
      <c r="F289" s="174" t="s">
        <v>381</v>
      </c>
      <c r="G289" s="175" t="s">
        <v>190</v>
      </c>
      <c r="H289" s="176">
        <v>45.125</v>
      </c>
      <c r="I289" s="177"/>
      <c r="J289" s="178">
        <f>ROUND(I289*H289,2)</f>
        <v>0</v>
      </c>
      <c r="K289" s="174" t="s">
        <v>183</v>
      </c>
      <c r="L289" s="37"/>
      <c r="M289" s="179" t="s">
        <v>1</v>
      </c>
      <c r="N289" s="180" t="s">
        <v>41</v>
      </c>
      <c r="O289" s="75"/>
      <c r="P289" s="181">
        <f>O289*H289</f>
        <v>0</v>
      </c>
      <c r="Q289" s="181">
        <v>0.021100000000000001</v>
      </c>
      <c r="R289" s="181">
        <f>Q289*H289</f>
        <v>0.95213750000000008</v>
      </c>
      <c r="S289" s="181">
        <v>0</v>
      </c>
      <c r="T289" s="182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183" t="s">
        <v>139</v>
      </c>
      <c r="AT289" s="183" t="s">
        <v>135</v>
      </c>
      <c r="AU289" s="183" t="s">
        <v>80</v>
      </c>
      <c r="AY289" s="17" t="s">
        <v>134</v>
      </c>
      <c r="BE289" s="184">
        <f>IF(N289="základní",J289,0)</f>
        <v>0</v>
      </c>
      <c r="BF289" s="184">
        <f>IF(N289="snížená",J289,0)</f>
        <v>0</v>
      </c>
      <c r="BG289" s="184">
        <f>IF(N289="zákl. přenesená",J289,0)</f>
        <v>0</v>
      </c>
      <c r="BH289" s="184">
        <f>IF(N289="sníž. přenesená",J289,0)</f>
        <v>0</v>
      </c>
      <c r="BI289" s="184">
        <f>IF(N289="nulová",J289,0)</f>
        <v>0</v>
      </c>
      <c r="BJ289" s="17" t="s">
        <v>83</v>
      </c>
      <c r="BK289" s="184">
        <f>ROUND(I289*H289,2)</f>
        <v>0</v>
      </c>
      <c r="BL289" s="17" t="s">
        <v>139</v>
      </c>
      <c r="BM289" s="183" t="s">
        <v>382</v>
      </c>
    </row>
    <row r="290" s="12" customFormat="1">
      <c r="A290" s="12"/>
      <c r="B290" s="185"/>
      <c r="C290" s="12"/>
      <c r="D290" s="186" t="s">
        <v>141</v>
      </c>
      <c r="E290" s="187" t="s">
        <v>1</v>
      </c>
      <c r="F290" s="188" t="s">
        <v>383</v>
      </c>
      <c r="G290" s="12"/>
      <c r="H290" s="189">
        <v>45.125</v>
      </c>
      <c r="I290" s="190"/>
      <c r="J290" s="12"/>
      <c r="K290" s="12"/>
      <c r="L290" s="185"/>
      <c r="M290" s="191"/>
      <c r="N290" s="192"/>
      <c r="O290" s="192"/>
      <c r="P290" s="192"/>
      <c r="Q290" s="192"/>
      <c r="R290" s="192"/>
      <c r="S290" s="192"/>
      <c r="T290" s="193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T290" s="187" t="s">
        <v>141</v>
      </c>
      <c r="AU290" s="187" t="s">
        <v>80</v>
      </c>
      <c r="AV290" s="12" t="s">
        <v>80</v>
      </c>
      <c r="AW290" s="12" t="s">
        <v>32</v>
      </c>
      <c r="AX290" s="12" t="s">
        <v>83</v>
      </c>
      <c r="AY290" s="187" t="s">
        <v>134</v>
      </c>
    </row>
    <row r="291" s="2" customFormat="1" ht="24.15" customHeight="1">
      <c r="A291" s="36"/>
      <c r="B291" s="171"/>
      <c r="C291" s="172" t="s">
        <v>384</v>
      </c>
      <c r="D291" s="172" t="s">
        <v>135</v>
      </c>
      <c r="E291" s="173" t="s">
        <v>385</v>
      </c>
      <c r="F291" s="174" t="s">
        <v>386</v>
      </c>
      <c r="G291" s="175" t="s">
        <v>190</v>
      </c>
      <c r="H291" s="176">
        <v>175.618</v>
      </c>
      <c r="I291" s="177"/>
      <c r="J291" s="178">
        <f>ROUND(I291*H291,2)</f>
        <v>0</v>
      </c>
      <c r="K291" s="174" t="s">
        <v>183</v>
      </c>
      <c r="L291" s="37"/>
      <c r="M291" s="179" t="s">
        <v>1</v>
      </c>
      <c r="N291" s="180" t="s">
        <v>41</v>
      </c>
      <c r="O291" s="75"/>
      <c r="P291" s="181">
        <f>O291*H291</f>
        <v>0</v>
      </c>
      <c r="Q291" s="181">
        <v>0.0042700000000000004</v>
      </c>
      <c r="R291" s="181">
        <f>Q291*H291</f>
        <v>0.74988885999999999</v>
      </c>
      <c r="S291" s="181">
        <v>0</v>
      </c>
      <c r="T291" s="182">
        <f>S291*H291</f>
        <v>0</v>
      </c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183" t="s">
        <v>139</v>
      </c>
      <c r="AT291" s="183" t="s">
        <v>135</v>
      </c>
      <c r="AU291" s="183" t="s">
        <v>80</v>
      </c>
      <c r="AY291" s="17" t="s">
        <v>134</v>
      </c>
      <c r="BE291" s="184">
        <f>IF(N291="základní",J291,0)</f>
        <v>0</v>
      </c>
      <c r="BF291" s="184">
        <f>IF(N291="snížená",J291,0)</f>
        <v>0</v>
      </c>
      <c r="BG291" s="184">
        <f>IF(N291="zákl. přenesená",J291,0)</f>
        <v>0</v>
      </c>
      <c r="BH291" s="184">
        <f>IF(N291="sníž. přenesená",J291,0)</f>
        <v>0</v>
      </c>
      <c r="BI291" s="184">
        <f>IF(N291="nulová",J291,0)</f>
        <v>0</v>
      </c>
      <c r="BJ291" s="17" t="s">
        <v>83</v>
      </c>
      <c r="BK291" s="184">
        <f>ROUND(I291*H291,2)</f>
        <v>0</v>
      </c>
      <c r="BL291" s="17" t="s">
        <v>139</v>
      </c>
      <c r="BM291" s="183" t="s">
        <v>387</v>
      </c>
    </row>
    <row r="292" s="2" customFormat="1" ht="24.15" customHeight="1">
      <c r="A292" s="36"/>
      <c r="B292" s="171"/>
      <c r="C292" s="172" t="s">
        <v>388</v>
      </c>
      <c r="D292" s="172" t="s">
        <v>135</v>
      </c>
      <c r="E292" s="173" t="s">
        <v>389</v>
      </c>
      <c r="F292" s="174" t="s">
        <v>390</v>
      </c>
      <c r="G292" s="175" t="s">
        <v>190</v>
      </c>
      <c r="H292" s="176">
        <v>175.618</v>
      </c>
      <c r="I292" s="177"/>
      <c r="J292" s="178">
        <f>ROUND(I292*H292,2)</f>
        <v>0</v>
      </c>
      <c r="K292" s="174" t="s">
        <v>183</v>
      </c>
      <c r="L292" s="37"/>
      <c r="M292" s="179" t="s">
        <v>1</v>
      </c>
      <c r="N292" s="180" t="s">
        <v>41</v>
      </c>
      <c r="O292" s="75"/>
      <c r="P292" s="181">
        <f>O292*H292</f>
        <v>0</v>
      </c>
      <c r="Q292" s="181">
        <v>0.00109</v>
      </c>
      <c r="R292" s="181">
        <f>Q292*H292</f>
        <v>0.19142361999999999</v>
      </c>
      <c r="S292" s="181">
        <v>0</v>
      </c>
      <c r="T292" s="182">
        <f>S292*H292</f>
        <v>0</v>
      </c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R292" s="183" t="s">
        <v>139</v>
      </c>
      <c r="AT292" s="183" t="s">
        <v>135</v>
      </c>
      <c r="AU292" s="183" t="s">
        <v>80</v>
      </c>
      <c r="AY292" s="17" t="s">
        <v>134</v>
      </c>
      <c r="BE292" s="184">
        <f>IF(N292="základní",J292,0)</f>
        <v>0</v>
      </c>
      <c r="BF292" s="184">
        <f>IF(N292="snížená",J292,0)</f>
        <v>0</v>
      </c>
      <c r="BG292" s="184">
        <f>IF(N292="zákl. přenesená",J292,0)</f>
        <v>0</v>
      </c>
      <c r="BH292" s="184">
        <f>IF(N292="sníž. přenesená",J292,0)</f>
        <v>0</v>
      </c>
      <c r="BI292" s="184">
        <f>IF(N292="nulová",J292,0)</f>
        <v>0</v>
      </c>
      <c r="BJ292" s="17" t="s">
        <v>83</v>
      </c>
      <c r="BK292" s="184">
        <f>ROUND(I292*H292,2)</f>
        <v>0</v>
      </c>
      <c r="BL292" s="17" t="s">
        <v>139</v>
      </c>
      <c r="BM292" s="183" t="s">
        <v>391</v>
      </c>
    </row>
    <row r="293" s="12" customFormat="1">
      <c r="A293" s="12"/>
      <c r="B293" s="185"/>
      <c r="C293" s="12"/>
      <c r="D293" s="186" t="s">
        <v>141</v>
      </c>
      <c r="E293" s="187" t="s">
        <v>1</v>
      </c>
      <c r="F293" s="188" t="s">
        <v>369</v>
      </c>
      <c r="G293" s="12"/>
      <c r="H293" s="189">
        <v>13.715</v>
      </c>
      <c r="I293" s="190"/>
      <c r="J293" s="12"/>
      <c r="K293" s="12"/>
      <c r="L293" s="185"/>
      <c r="M293" s="191"/>
      <c r="N293" s="192"/>
      <c r="O293" s="192"/>
      <c r="P293" s="192"/>
      <c r="Q293" s="192"/>
      <c r="R293" s="192"/>
      <c r="S293" s="192"/>
      <c r="T293" s="193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T293" s="187" t="s">
        <v>141</v>
      </c>
      <c r="AU293" s="187" t="s">
        <v>80</v>
      </c>
      <c r="AV293" s="12" t="s">
        <v>80</v>
      </c>
      <c r="AW293" s="12" t="s">
        <v>32</v>
      </c>
      <c r="AX293" s="12" t="s">
        <v>76</v>
      </c>
      <c r="AY293" s="187" t="s">
        <v>134</v>
      </c>
    </row>
    <row r="294" s="12" customFormat="1">
      <c r="A294" s="12"/>
      <c r="B294" s="185"/>
      <c r="C294" s="12"/>
      <c r="D294" s="186" t="s">
        <v>141</v>
      </c>
      <c r="E294" s="187" t="s">
        <v>1</v>
      </c>
      <c r="F294" s="188" t="s">
        <v>370</v>
      </c>
      <c r="G294" s="12"/>
      <c r="H294" s="189">
        <v>75.816000000000002</v>
      </c>
      <c r="I294" s="190"/>
      <c r="J294" s="12"/>
      <c r="K294" s="12"/>
      <c r="L294" s="185"/>
      <c r="M294" s="191"/>
      <c r="N294" s="192"/>
      <c r="O294" s="192"/>
      <c r="P294" s="192"/>
      <c r="Q294" s="192"/>
      <c r="R294" s="192"/>
      <c r="S294" s="192"/>
      <c r="T294" s="193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T294" s="187" t="s">
        <v>141</v>
      </c>
      <c r="AU294" s="187" t="s">
        <v>80</v>
      </c>
      <c r="AV294" s="12" t="s">
        <v>80</v>
      </c>
      <c r="AW294" s="12" t="s">
        <v>32</v>
      </c>
      <c r="AX294" s="12" t="s">
        <v>76</v>
      </c>
      <c r="AY294" s="187" t="s">
        <v>134</v>
      </c>
    </row>
    <row r="295" s="12" customFormat="1">
      <c r="A295" s="12"/>
      <c r="B295" s="185"/>
      <c r="C295" s="12"/>
      <c r="D295" s="186" t="s">
        <v>141</v>
      </c>
      <c r="E295" s="187" t="s">
        <v>1</v>
      </c>
      <c r="F295" s="188" t="s">
        <v>371</v>
      </c>
      <c r="G295" s="12"/>
      <c r="H295" s="189">
        <v>109.15600000000001</v>
      </c>
      <c r="I295" s="190"/>
      <c r="J295" s="12"/>
      <c r="K295" s="12"/>
      <c r="L295" s="185"/>
      <c r="M295" s="191"/>
      <c r="N295" s="192"/>
      <c r="O295" s="192"/>
      <c r="P295" s="192"/>
      <c r="Q295" s="192"/>
      <c r="R295" s="192"/>
      <c r="S295" s="192"/>
      <c r="T295" s="193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T295" s="187" t="s">
        <v>141</v>
      </c>
      <c r="AU295" s="187" t="s">
        <v>80</v>
      </c>
      <c r="AV295" s="12" t="s">
        <v>80</v>
      </c>
      <c r="AW295" s="12" t="s">
        <v>32</v>
      </c>
      <c r="AX295" s="12" t="s">
        <v>76</v>
      </c>
      <c r="AY295" s="187" t="s">
        <v>134</v>
      </c>
    </row>
    <row r="296" s="12" customFormat="1">
      <c r="A296" s="12"/>
      <c r="B296" s="185"/>
      <c r="C296" s="12"/>
      <c r="D296" s="186" t="s">
        <v>141</v>
      </c>
      <c r="E296" s="187" t="s">
        <v>1</v>
      </c>
      <c r="F296" s="188" t="s">
        <v>372</v>
      </c>
      <c r="G296" s="12"/>
      <c r="H296" s="189">
        <v>-0.94999999999999996</v>
      </c>
      <c r="I296" s="190"/>
      <c r="J296" s="12"/>
      <c r="K296" s="12"/>
      <c r="L296" s="185"/>
      <c r="M296" s="191"/>
      <c r="N296" s="192"/>
      <c r="O296" s="192"/>
      <c r="P296" s="192"/>
      <c r="Q296" s="192"/>
      <c r="R296" s="192"/>
      <c r="S296" s="192"/>
      <c r="T296" s="193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T296" s="187" t="s">
        <v>141</v>
      </c>
      <c r="AU296" s="187" t="s">
        <v>80</v>
      </c>
      <c r="AV296" s="12" t="s">
        <v>80</v>
      </c>
      <c r="AW296" s="12" t="s">
        <v>32</v>
      </c>
      <c r="AX296" s="12" t="s">
        <v>76</v>
      </c>
      <c r="AY296" s="187" t="s">
        <v>134</v>
      </c>
    </row>
    <row r="297" s="12" customFormat="1">
      <c r="A297" s="12"/>
      <c r="B297" s="185"/>
      <c r="C297" s="12"/>
      <c r="D297" s="186" t="s">
        <v>141</v>
      </c>
      <c r="E297" s="187" t="s">
        <v>1</v>
      </c>
      <c r="F297" s="188" t="s">
        <v>373</v>
      </c>
      <c r="G297" s="12"/>
      <c r="H297" s="189">
        <v>-3.165</v>
      </c>
      <c r="I297" s="190"/>
      <c r="J297" s="12"/>
      <c r="K297" s="12"/>
      <c r="L297" s="185"/>
      <c r="M297" s="191"/>
      <c r="N297" s="192"/>
      <c r="O297" s="192"/>
      <c r="P297" s="192"/>
      <c r="Q297" s="192"/>
      <c r="R297" s="192"/>
      <c r="S297" s="192"/>
      <c r="T297" s="193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T297" s="187" t="s">
        <v>141</v>
      </c>
      <c r="AU297" s="187" t="s">
        <v>80</v>
      </c>
      <c r="AV297" s="12" t="s">
        <v>80</v>
      </c>
      <c r="AW297" s="12" t="s">
        <v>32</v>
      </c>
      <c r="AX297" s="12" t="s">
        <v>76</v>
      </c>
      <c r="AY297" s="187" t="s">
        <v>134</v>
      </c>
    </row>
    <row r="298" s="12" customFormat="1">
      <c r="A298" s="12"/>
      <c r="B298" s="185"/>
      <c r="C298" s="12"/>
      <c r="D298" s="186" t="s">
        <v>141</v>
      </c>
      <c r="E298" s="187" t="s">
        <v>1</v>
      </c>
      <c r="F298" s="188" t="s">
        <v>374</v>
      </c>
      <c r="G298" s="12"/>
      <c r="H298" s="189">
        <v>-18.954000000000001</v>
      </c>
      <c r="I298" s="190"/>
      <c r="J298" s="12"/>
      <c r="K298" s="12"/>
      <c r="L298" s="185"/>
      <c r="M298" s="191"/>
      <c r="N298" s="192"/>
      <c r="O298" s="192"/>
      <c r="P298" s="192"/>
      <c r="Q298" s="192"/>
      <c r="R298" s="192"/>
      <c r="S298" s="192"/>
      <c r="T298" s="193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T298" s="187" t="s">
        <v>141</v>
      </c>
      <c r="AU298" s="187" t="s">
        <v>80</v>
      </c>
      <c r="AV298" s="12" t="s">
        <v>80</v>
      </c>
      <c r="AW298" s="12" t="s">
        <v>32</v>
      </c>
      <c r="AX298" s="12" t="s">
        <v>76</v>
      </c>
      <c r="AY298" s="187" t="s">
        <v>134</v>
      </c>
    </row>
    <row r="299" s="2" customFormat="1" ht="24.15" customHeight="1">
      <c r="A299" s="36"/>
      <c r="B299" s="171"/>
      <c r="C299" s="172" t="s">
        <v>392</v>
      </c>
      <c r="D299" s="172" t="s">
        <v>135</v>
      </c>
      <c r="E299" s="173" t="s">
        <v>393</v>
      </c>
      <c r="F299" s="174" t="s">
        <v>394</v>
      </c>
      <c r="G299" s="175" t="s">
        <v>231</v>
      </c>
      <c r="H299" s="176">
        <v>34.761000000000003</v>
      </c>
      <c r="I299" s="177"/>
      <c r="J299" s="178">
        <f>ROUND(I299*H299,2)</f>
        <v>0</v>
      </c>
      <c r="K299" s="174" t="s">
        <v>183</v>
      </c>
      <c r="L299" s="37"/>
      <c r="M299" s="179" t="s">
        <v>1</v>
      </c>
      <c r="N299" s="180" t="s">
        <v>41</v>
      </c>
      <c r="O299" s="75"/>
      <c r="P299" s="181">
        <f>O299*H299</f>
        <v>0</v>
      </c>
      <c r="Q299" s="181">
        <v>0.00048000000000000001</v>
      </c>
      <c r="R299" s="181">
        <f>Q299*H299</f>
        <v>0.01668528</v>
      </c>
      <c r="S299" s="181">
        <v>0</v>
      </c>
      <c r="T299" s="182">
        <f>S299*H299</f>
        <v>0</v>
      </c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183" t="s">
        <v>139</v>
      </c>
      <c r="AT299" s="183" t="s">
        <v>135</v>
      </c>
      <c r="AU299" s="183" t="s">
        <v>80</v>
      </c>
      <c r="AY299" s="17" t="s">
        <v>134</v>
      </c>
      <c r="BE299" s="184">
        <f>IF(N299="základní",J299,0)</f>
        <v>0</v>
      </c>
      <c r="BF299" s="184">
        <f>IF(N299="snížená",J299,0)</f>
        <v>0</v>
      </c>
      <c r="BG299" s="184">
        <f>IF(N299="zákl. přenesená",J299,0)</f>
        <v>0</v>
      </c>
      <c r="BH299" s="184">
        <f>IF(N299="sníž. přenesená",J299,0)</f>
        <v>0</v>
      </c>
      <c r="BI299" s="184">
        <f>IF(N299="nulová",J299,0)</f>
        <v>0</v>
      </c>
      <c r="BJ299" s="17" t="s">
        <v>83</v>
      </c>
      <c r="BK299" s="184">
        <f>ROUND(I299*H299,2)</f>
        <v>0</v>
      </c>
      <c r="BL299" s="17" t="s">
        <v>139</v>
      </c>
      <c r="BM299" s="183" t="s">
        <v>395</v>
      </c>
    </row>
    <row r="300" s="12" customFormat="1">
      <c r="A300" s="12"/>
      <c r="B300" s="185"/>
      <c r="C300" s="12"/>
      <c r="D300" s="186" t="s">
        <v>141</v>
      </c>
      <c r="E300" s="187" t="s">
        <v>1</v>
      </c>
      <c r="F300" s="188" t="s">
        <v>396</v>
      </c>
      <c r="G300" s="12"/>
      <c r="H300" s="189">
        <v>6.3300000000000001</v>
      </c>
      <c r="I300" s="190"/>
      <c r="J300" s="12"/>
      <c r="K300" s="12"/>
      <c r="L300" s="185"/>
      <c r="M300" s="191"/>
      <c r="N300" s="192"/>
      <c r="O300" s="192"/>
      <c r="P300" s="192"/>
      <c r="Q300" s="192"/>
      <c r="R300" s="192"/>
      <c r="S300" s="192"/>
      <c r="T300" s="193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T300" s="187" t="s">
        <v>141</v>
      </c>
      <c r="AU300" s="187" t="s">
        <v>80</v>
      </c>
      <c r="AV300" s="12" t="s">
        <v>80</v>
      </c>
      <c r="AW300" s="12" t="s">
        <v>32</v>
      </c>
      <c r="AX300" s="12" t="s">
        <v>76</v>
      </c>
      <c r="AY300" s="187" t="s">
        <v>134</v>
      </c>
    </row>
    <row r="301" s="12" customFormat="1">
      <c r="A301" s="12"/>
      <c r="B301" s="185"/>
      <c r="C301" s="12"/>
      <c r="D301" s="186" t="s">
        <v>141</v>
      </c>
      <c r="E301" s="187" t="s">
        <v>1</v>
      </c>
      <c r="F301" s="188" t="s">
        <v>397</v>
      </c>
      <c r="G301" s="12"/>
      <c r="H301" s="189">
        <v>28.431000000000001</v>
      </c>
      <c r="I301" s="190"/>
      <c r="J301" s="12"/>
      <c r="K301" s="12"/>
      <c r="L301" s="185"/>
      <c r="M301" s="191"/>
      <c r="N301" s="192"/>
      <c r="O301" s="192"/>
      <c r="P301" s="192"/>
      <c r="Q301" s="192"/>
      <c r="R301" s="192"/>
      <c r="S301" s="192"/>
      <c r="T301" s="193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T301" s="187" t="s">
        <v>141</v>
      </c>
      <c r="AU301" s="187" t="s">
        <v>80</v>
      </c>
      <c r="AV301" s="12" t="s">
        <v>80</v>
      </c>
      <c r="AW301" s="12" t="s">
        <v>32</v>
      </c>
      <c r="AX301" s="12" t="s">
        <v>76</v>
      </c>
      <c r="AY301" s="187" t="s">
        <v>134</v>
      </c>
    </row>
    <row r="302" s="11" customFormat="1" ht="22.8" customHeight="1">
      <c r="A302" s="11"/>
      <c r="B302" s="160"/>
      <c r="C302" s="11"/>
      <c r="D302" s="161" t="s">
        <v>75</v>
      </c>
      <c r="E302" s="209" t="s">
        <v>398</v>
      </c>
      <c r="F302" s="209" t="s">
        <v>399</v>
      </c>
      <c r="G302" s="11"/>
      <c r="H302" s="11"/>
      <c r="I302" s="163"/>
      <c r="J302" s="210">
        <f>BK302</f>
        <v>0</v>
      </c>
      <c r="K302" s="11"/>
      <c r="L302" s="160"/>
      <c r="M302" s="165"/>
      <c r="N302" s="166"/>
      <c r="O302" s="166"/>
      <c r="P302" s="167">
        <f>SUM(P303:P307)</f>
        <v>0</v>
      </c>
      <c r="Q302" s="166"/>
      <c r="R302" s="167">
        <f>SUM(R303:R307)</f>
        <v>0</v>
      </c>
      <c r="S302" s="166"/>
      <c r="T302" s="168">
        <f>SUM(T303:T307)</f>
        <v>0</v>
      </c>
      <c r="U302" s="11"/>
      <c r="V302" s="11"/>
      <c r="W302" s="11"/>
      <c r="X302" s="11"/>
      <c r="Y302" s="11"/>
      <c r="Z302" s="11"/>
      <c r="AA302" s="11"/>
      <c r="AB302" s="11"/>
      <c r="AC302" s="11"/>
      <c r="AD302" s="11"/>
      <c r="AE302" s="11"/>
      <c r="AR302" s="161" t="s">
        <v>83</v>
      </c>
      <c r="AT302" s="169" t="s">
        <v>75</v>
      </c>
      <c r="AU302" s="169" t="s">
        <v>83</v>
      </c>
      <c r="AY302" s="161" t="s">
        <v>134</v>
      </c>
      <c r="BK302" s="170">
        <f>SUM(BK303:BK307)</f>
        <v>0</v>
      </c>
    </row>
    <row r="303" s="2" customFormat="1" ht="33" customHeight="1">
      <c r="A303" s="36"/>
      <c r="B303" s="171"/>
      <c r="C303" s="172" t="s">
        <v>400</v>
      </c>
      <c r="D303" s="172" t="s">
        <v>135</v>
      </c>
      <c r="E303" s="173" t="s">
        <v>401</v>
      </c>
      <c r="F303" s="174" t="s">
        <v>402</v>
      </c>
      <c r="G303" s="175" t="s">
        <v>206</v>
      </c>
      <c r="H303" s="176">
        <v>67.463999999999999</v>
      </c>
      <c r="I303" s="177"/>
      <c r="J303" s="178">
        <f>ROUND(I303*H303,2)</f>
        <v>0</v>
      </c>
      <c r="K303" s="174" t="s">
        <v>183</v>
      </c>
      <c r="L303" s="37"/>
      <c r="M303" s="179" t="s">
        <v>1</v>
      </c>
      <c r="N303" s="180" t="s">
        <v>41</v>
      </c>
      <c r="O303" s="75"/>
      <c r="P303" s="181">
        <f>O303*H303</f>
        <v>0</v>
      </c>
      <c r="Q303" s="181">
        <v>0</v>
      </c>
      <c r="R303" s="181">
        <f>Q303*H303</f>
        <v>0</v>
      </c>
      <c r="S303" s="181">
        <v>0</v>
      </c>
      <c r="T303" s="182">
        <f>S303*H303</f>
        <v>0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183" t="s">
        <v>139</v>
      </c>
      <c r="AT303" s="183" t="s">
        <v>135</v>
      </c>
      <c r="AU303" s="183" t="s">
        <v>80</v>
      </c>
      <c r="AY303" s="17" t="s">
        <v>134</v>
      </c>
      <c r="BE303" s="184">
        <f>IF(N303="základní",J303,0)</f>
        <v>0</v>
      </c>
      <c r="BF303" s="184">
        <f>IF(N303="snížená",J303,0)</f>
        <v>0</v>
      </c>
      <c r="BG303" s="184">
        <f>IF(N303="zákl. přenesená",J303,0)</f>
        <v>0</v>
      </c>
      <c r="BH303" s="184">
        <f>IF(N303="sníž. přenesená",J303,0)</f>
        <v>0</v>
      </c>
      <c r="BI303" s="184">
        <f>IF(N303="nulová",J303,0)</f>
        <v>0</v>
      </c>
      <c r="BJ303" s="17" t="s">
        <v>83</v>
      </c>
      <c r="BK303" s="184">
        <f>ROUND(I303*H303,2)</f>
        <v>0</v>
      </c>
      <c r="BL303" s="17" t="s">
        <v>139</v>
      </c>
      <c r="BM303" s="183" t="s">
        <v>403</v>
      </c>
    </row>
    <row r="304" s="2" customFormat="1" ht="24.15" customHeight="1">
      <c r="A304" s="36"/>
      <c r="B304" s="171"/>
      <c r="C304" s="172" t="s">
        <v>404</v>
      </c>
      <c r="D304" s="172" t="s">
        <v>135</v>
      </c>
      <c r="E304" s="173" t="s">
        <v>405</v>
      </c>
      <c r="F304" s="174" t="s">
        <v>406</v>
      </c>
      <c r="G304" s="175" t="s">
        <v>206</v>
      </c>
      <c r="H304" s="176">
        <v>67.463999999999999</v>
      </c>
      <c r="I304" s="177"/>
      <c r="J304" s="178">
        <f>ROUND(I304*H304,2)</f>
        <v>0</v>
      </c>
      <c r="K304" s="174" t="s">
        <v>183</v>
      </c>
      <c r="L304" s="37"/>
      <c r="M304" s="179" t="s">
        <v>1</v>
      </c>
      <c r="N304" s="180" t="s">
        <v>41</v>
      </c>
      <c r="O304" s="75"/>
      <c r="P304" s="181">
        <f>O304*H304</f>
        <v>0</v>
      </c>
      <c r="Q304" s="181">
        <v>0</v>
      </c>
      <c r="R304" s="181">
        <f>Q304*H304</f>
        <v>0</v>
      </c>
      <c r="S304" s="181">
        <v>0</v>
      </c>
      <c r="T304" s="182">
        <f>S304*H304</f>
        <v>0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183" t="s">
        <v>139</v>
      </c>
      <c r="AT304" s="183" t="s">
        <v>135</v>
      </c>
      <c r="AU304" s="183" t="s">
        <v>80</v>
      </c>
      <c r="AY304" s="17" t="s">
        <v>134</v>
      </c>
      <c r="BE304" s="184">
        <f>IF(N304="základní",J304,0)</f>
        <v>0</v>
      </c>
      <c r="BF304" s="184">
        <f>IF(N304="snížená",J304,0)</f>
        <v>0</v>
      </c>
      <c r="BG304" s="184">
        <f>IF(N304="zákl. přenesená",J304,0)</f>
        <v>0</v>
      </c>
      <c r="BH304" s="184">
        <f>IF(N304="sníž. přenesená",J304,0)</f>
        <v>0</v>
      </c>
      <c r="BI304" s="184">
        <f>IF(N304="nulová",J304,0)</f>
        <v>0</v>
      </c>
      <c r="BJ304" s="17" t="s">
        <v>83</v>
      </c>
      <c r="BK304" s="184">
        <f>ROUND(I304*H304,2)</f>
        <v>0</v>
      </c>
      <c r="BL304" s="17" t="s">
        <v>139</v>
      </c>
      <c r="BM304" s="183" t="s">
        <v>407</v>
      </c>
    </row>
    <row r="305" s="2" customFormat="1" ht="24.15" customHeight="1">
      <c r="A305" s="36"/>
      <c r="B305" s="171"/>
      <c r="C305" s="172" t="s">
        <v>408</v>
      </c>
      <c r="D305" s="172" t="s">
        <v>135</v>
      </c>
      <c r="E305" s="173" t="s">
        <v>409</v>
      </c>
      <c r="F305" s="174" t="s">
        <v>410</v>
      </c>
      <c r="G305" s="175" t="s">
        <v>206</v>
      </c>
      <c r="H305" s="176">
        <v>607.17600000000004</v>
      </c>
      <c r="I305" s="177"/>
      <c r="J305" s="178">
        <f>ROUND(I305*H305,2)</f>
        <v>0</v>
      </c>
      <c r="K305" s="174" t="s">
        <v>183</v>
      </c>
      <c r="L305" s="37"/>
      <c r="M305" s="179" t="s">
        <v>1</v>
      </c>
      <c r="N305" s="180" t="s">
        <v>41</v>
      </c>
      <c r="O305" s="75"/>
      <c r="P305" s="181">
        <f>O305*H305</f>
        <v>0</v>
      </c>
      <c r="Q305" s="181">
        <v>0</v>
      </c>
      <c r="R305" s="181">
        <f>Q305*H305</f>
        <v>0</v>
      </c>
      <c r="S305" s="181">
        <v>0</v>
      </c>
      <c r="T305" s="182">
        <f>S305*H305</f>
        <v>0</v>
      </c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R305" s="183" t="s">
        <v>139</v>
      </c>
      <c r="AT305" s="183" t="s">
        <v>135</v>
      </c>
      <c r="AU305" s="183" t="s">
        <v>80</v>
      </c>
      <c r="AY305" s="17" t="s">
        <v>134</v>
      </c>
      <c r="BE305" s="184">
        <f>IF(N305="základní",J305,0)</f>
        <v>0</v>
      </c>
      <c r="BF305" s="184">
        <f>IF(N305="snížená",J305,0)</f>
        <v>0</v>
      </c>
      <c r="BG305" s="184">
        <f>IF(N305="zákl. přenesená",J305,0)</f>
        <v>0</v>
      </c>
      <c r="BH305" s="184">
        <f>IF(N305="sníž. přenesená",J305,0)</f>
        <v>0</v>
      </c>
      <c r="BI305" s="184">
        <f>IF(N305="nulová",J305,0)</f>
        <v>0</v>
      </c>
      <c r="BJ305" s="17" t="s">
        <v>83</v>
      </c>
      <c r="BK305" s="184">
        <f>ROUND(I305*H305,2)</f>
        <v>0</v>
      </c>
      <c r="BL305" s="17" t="s">
        <v>139</v>
      </c>
      <c r="BM305" s="183" t="s">
        <v>411</v>
      </c>
    </row>
    <row r="306" s="12" customFormat="1">
      <c r="A306" s="12"/>
      <c r="B306" s="185"/>
      <c r="C306" s="12"/>
      <c r="D306" s="186" t="s">
        <v>141</v>
      </c>
      <c r="E306" s="12"/>
      <c r="F306" s="188" t="s">
        <v>412</v>
      </c>
      <c r="G306" s="12"/>
      <c r="H306" s="189">
        <v>607.17600000000004</v>
      </c>
      <c r="I306" s="190"/>
      <c r="J306" s="12"/>
      <c r="K306" s="12"/>
      <c r="L306" s="185"/>
      <c r="M306" s="191"/>
      <c r="N306" s="192"/>
      <c r="O306" s="192"/>
      <c r="P306" s="192"/>
      <c r="Q306" s="192"/>
      <c r="R306" s="192"/>
      <c r="S306" s="192"/>
      <c r="T306" s="193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T306" s="187" t="s">
        <v>141</v>
      </c>
      <c r="AU306" s="187" t="s">
        <v>80</v>
      </c>
      <c r="AV306" s="12" t="s">
        <v>80</v>
      </c>
      <c r="AW306" s="12" t="s">
        <v>3</v>
      </c>
      <c r="AX306" s="12" t="s">
        <v>83</v>
      </c>
      <c r="AY306" s="187" t="s">
        <v>134</v>
      </c>
    </row>
    <row r="307" s="2" customFormat="1" ht="44.25" customHeight="1">
      <c r="A307" s="36"/>
      <c r="B307" s="171"/>
      <c r="C307" s="172" t="s">
        <v>413</v>
      </c>
      <c r="D307" s="172" t="s">
        <v>135</v>
      </c>
      <c r="E307" s="173" t="s">
        <v>414</v>
      </c>
      <c r="F307" s="174" t="s">
        <v>415</v>
      </c>
      <c r="G307" s="175" t="s">
        <v>206</v>
      </c>
      <c r="H307" s="176">
        <v>67.463999999999999</v>
      </c>
      <c r="I307" s="177"/>
      <c r="J307" s="178">
        <f>ROUND(I307*H307,2)</f>
        <v>0</v>
      </c>
      <c r="K307" s="174" t="s">
        <v>183</v>
      </c>
      <c r="L307" s="37"/>
      <c r="M307" s="179" t="s">
        <v>1</v>
      </c>
      <c r="N307" s="180" t="s">
        <v>41</v>
      </c>
      <c r="O307" s="75"/>
      <c r="P307" s="181">
        <f>O307*H307</f>
        <v>0</v>
      </c>
      <c r="Q307" s="181">
        <v>0</v>
      </c>
      <c r="R307" s="181">
        <f>Q307*H307</f>
        <v>0</v>
      </c>
      <c r="S307" s="181">
        <v>0</v>
      </c>
      <c r="T307" s="182">
        <f>S307*H307</f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183" t="s">
        <v>139</v>
      </c>
      <c r="AT307" s="183" t="s">
        <v>135</v>
      </c>
      <c r="AU307" s="183" t="s">
        <v>80</v>
      </c>
      <c r="AY307" s="17" t="s">
        <v>134</v>
      </c>
      <c r="BE307" s="184">
        <f>IF(N307="základní",J307,0)</f>
        <v>0</v>
      </c>
      <c r="BF307" s="184">
        <f>IF(N307="snížená",J307,0)</f>
        <v>0</v>
      </c>
      <c r="BG307" s="184">
        <f>IF(N307="zákl. přenesená",J307,0)</f>
        <v>0</v>
      </c>
      <c r="BH307" s="184">
        <f>IF(N307="sníž. přenesená",J307,0)</f>
        <v>0</v>
      </c>
      <c r="BI307" s="184">
        <f>IF(N307="nulová",J307,0)</f>
        <v>0</v>
      </c>
      <c r="BJ307" s="17" t="s">
        <v>83</v>
      </c>
      <c r="BK307" s="184">
        <f>ROUND(I307*H307,2)</f>
        <v>0</v>
      </c>
      <c r="BL307" s="17" t="s">
        <v>139</v>
      </c>
      <c r="BM307" s="183" t="s">
        <v>416</v>
      </c>
    </row>
    <row r="308" s="11" customFormat="1" ht="22.8" customHeight="1">
      <c r="A308" s="11"/>
      <c r="B308" s="160"/>
      <c r="C308" s="11"/>
      <c r="D308" s="161" t="s">
        <v>75</v>
      </c>
      <c r="E308" s="209" t="s">
        <v>417</v>
      </c>
      <c r="F308" s="209" t="s">
        <v>418</v>
      </c>
      <c r="G308" s="11"/>
      <c r="H308" s="11"/>
      <c r="I308" s="163"/>
      <c r="J308" s="210">
        <f>BK308</f>
        <v>0</v>
      </c>
      <c r="K308" s="11"/>
      <c r="L308" s="160"/>
      <c r="M308" s="165"/>
      <c r="N308" s="166"/>
      <c r="O308" s="166"/>
      <c r="P308" s="167">
        <f>P309</f>
        <v>0</v>
      </c>
      <c r="Q308" s="166"/>
      <c r="R308" s="167">
        <f>R309</f>
        <v>0</v>
      </c>
      <c r="S308" s="166"/>
      <c r="T308" s="168">
        <f>T309</f>
        <v>0</v>
      </c>
      <c r="U308" s="11"/>
      <c r="V308" s="11"/>
      <c r="W308" s="11"/>
      <c r="X308" s="11"/>
      <c r="Y308" s="11"/>
      <c r="Z308" s="11"/>
      <c r="AA308" s="11"/>
      <c r="AB308" s="11"/>
      <c r="AC308" s="11"/>
      <c r="AD308" s="11"/>
      <c r="AE308" s="11"/>
      <c r="AR308" s="161" t="s">
        <v>83</v>
      </c>
      <c r="AT308" s="169" t="s">
        <v>75</v>
      </c>
      <c r="AU308" s="169" t="s">
        <v>83</v>
      </c>
      <c r="AY308" s="161" t="s">
        <v>134</v>
      </c>
      <c r="BK308" s="170">
        <f>BK309</f>
        <v>0</v>
      </c>
    </row>
    <row r="309" s="2" customFormat="1" ht="24.15" customHeight="1">
      <c r="A309" s="36"/>
      <c r="B309" s="171"/>
      <c r="C309" s="172" t="s">
        <v>419</v>
      </c>
      <c r="D309" s="172" t="s">
        <v>135</v>
      </c>
      <c r="E309" s="173" t="s">
        <v>420</v>
      </c>
      <c r="F309" s="174" t="s">
        <v>421</v>
      </c>
      <c r="G309" s="175" t="s">
        <v>206</v>
      </c>
      <c r="H309" s="176">
        <v>31.995999999999999</v>
      </c>
      <c r="I309" s="177"/>
      <c r="J309" s="178">
        <f>ROUND(I309*H309,2)</f>
        <v>0</v>
      </c>
      <c r="K309" s="174" t="s">
        <v>422</v>
      </c>
      <c r="L309" s="37"/>
      <c r="M309" s="179" t="s">
        <v>1</v>
      </c>
      <c r="N309" s="180" t="s">
        <v>41</v>
      </c>
      <c r="O309" s="75"/>
      <c r="P309" s="181">
        <f>O309*H309</f>
        <v>0</v>
      </c>
      <c r="Q309" s="181">
        <v>0</v>
      </c>
      <c r="R309" s="181">
        <f>Q309*H309</f>
        <v>0</v>
      </c>
      <c r="S309" s="181">
        <v>0</v>
      </c>
      <c r="T309" s="182">
        <f>S309*H309</f>
        <v>0</v>
      </c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R309" s="183" t="s">
        <v>139</v>
      </c>
      <c r="AT309" s="183" t="s">
        <v>135</v>
      </c>
      <c r="AU309" s="183" t="s">
        <v>80</v>
      </c>
      <c r="AY309" s="17" t="s">
        <v>134</v>
      </c>
      <c r="BE309" s="184">
        <f>IF(N309="základní",J309,0)</f>
        <v>0</v>
      </c>
      <c r="BF309" s="184">
        <f>IF(N309="snížená",J309,0)</f>
        <v>0</v>
      </c>
      <c r="BG309" s="184">
        <f>IF(N309="zákl. přenesená",J309,0)</f>
        <v>0</v>
      </c>
      <c r="BH309" s="184">
        <f>IF(N309="sníž. přenesená",J309,0)</f>
        <v>0</v>
      </c>
      <c r="BI309" s="184">
        <f>IF(N309="nulová",J309,0)</f>
        <v>0</v>
      </c>
      <c r="BJ309" s="17" t="s">
        <v>83</v>
      </c>
      <c r="BK309" s="184">
        <f>ROUND(I309*H309,2)</f>
        <v>0</v>
      </c>
      <c r="BL309" s="17" t="s">
        <v>139</v>
      </c>
      <c r="BM309" s="183" t="s">
        <v>423</v>
      </c>
    </row>
    <row r="310" s="11" customFormat="1" ht="25.92" customHeight="1">
      <c r="A310" s="11"/>
      <c r="B310" s="160"/>
      <c r="C310" s="11"/>
      <c r="D310" s="161" t="s">
        <v>75</v>
      </c>
      <c r="E310" s="162" t="s">
        <v>424</v>
      </c>
      <c r="F310" s="162" t="s">
        <v>425</v>
      </c>
      <c r="G310" s="11"/>
      <c r="H310" s="11"/>
      <c r="I310" s="163"/>
      <c r="J310" s="164">
        <f>BK310</f>
        <v>0</v>
      </c>
      <c r="K310" s="11"/>
      <c r="L310" s="160"/>
      <c r="M310" s="165"/>
      <c r="N310" s="166"/>
      <c r="O310" s="166"/>
      <c r="P310" s="167">
        <f>P311+P320+P333+P349+P377+P400+P423</f>
        <v>0</v>
      </c>
      <c r="Q310" s="166"/>
      <c r="R310" s="167">
        <f>R311+R320+R333+R349+R377+R400+R423</f>
        <v>7.2763256600000012</v>
      </c>
      <c r="S310" s="166"/>
      <c r="T310" s="168">
        <f>T311+T320+T333+T349+T377+T400+T423</f>
        <v>0</v>
      </c>
      <c r="U310" s="11"/>
      <c r="V310" s="11"/>
      <c r="W310" s="11"/>
      <c r="X310" s="11"/>
      <c r="Y310" s="11"/>
      <c r="Z310" s="11"/>
      <c r="AA310" s="11"/>
      <c r="AB310" s="11"/>
      <c r="AC310" s="11"/>
      <c r="AD310" s="11"/>
      <c r="AE310" s="11"/>
      <c r="AR310" s="161" t="s">
        <v>80</v>
      </c>
      <c r="AT310" s="169" t="s">
        <v>75</v>
      </c>
      <c r="AU310" s="169" t="s">
        <v>76</v>
      </c>
      <c r="AY310" s="161" t="s">
        <v>134</v>
      </c>
      <c r="BK310" s="170">
        <f>BK311+BK320+BK333+BK349+BK377+BK400+BK423</f>
        <v>0</v>
      </c>
    </row>
    <row r="311" s="11" customFormat="1" ht="22.8" customHeight="1">
      <c r="A311" s="11"/>
      <c r="B311" s="160"/>
      <c r="C311" s="11"/>
      <c r="D311" s="161" t="s">
        <v>75</v>
      </c>
      <c r="E311" s="209" t="s">
        <v>426</v>
      </c>
      <c r="F311" s="209" t="s">
        <v>427</v>
      </c>
      <c r="G311" s="11"/>
      <c r="H311" s="11"/>
      <c r="I311" s="163"/>
      <c r="J311" s="210">
        <f>BK311</f>
        <v>0</v>
      </c>
      <c r="K311" s="11"/>
      <c r="L311" s="160"/>
      <c r="M311" s="165"/>
      <c r="N311" s="166"/>
      <c r="O311" s="166"/>
      <c r="P311" s="167">
        <f>SUM(P312:P319)</f>
        <v>0</v>
      </c>
      <c r="Q311" s="166"/>
      <c r="R311" s="167">
        <f>SUM(R312:R319)</f>
        <v>2.2195303000000002</v>
      </c>
      <c r="S311" s="166"/>
      <c r="T311" s="168">
        <f>SUM(T312:T319)</f>
        <v>0</v>
      </c>
      <c r="U311" s="11"/>
      <c r="V311" s="11"/>
      <c r="W311" s="11"/>
      <c r="X311" s="11"/>
      <c r="Y311" s="11"/>
      <c r="Z311" s="11"/>
      <c r="AA311" s="11"/>
      <c r="AB311" s="11"/>
      <c r="AC311" s="11"/>
      <c r="AD311" s="11"/>
      <c r="AE311" s="11"/>
      <c r="AR311" s="161" t="s">
        <v>80</v>
      </c>
      <c r="AT311" s="169" t="s">
        <v>75</v>
      </c>
      <c r="AU311" s="169" t="s">
        <v>83</v>
      </c>
      <c r="AY311" s="161" t="s">
        <v>134</v>
      </c>
      <c r="BK311" s="170">
        <f>SUM(BK312:BK319)</f>
        <v>0</v>
      </c>
    </row>
    <row r="312" s="2" customFormat="1" ht="33" customHeight="1">
      <c r="A312" s="36"/>
      <c r="B312" s="171"/>
      <c r="C312" s="172" t="s">
        <v>428</v>
      </c>
      <c r="D312" s="172" t="s">
        <v>135</v>
      </c>
      <c r="E312" s="173" t="s">
        <v>429</v>
      </c>
      <c r="F312" s="174" t="s">
        <v>430</v>
      </c>
      <c r="G312" s="175" t="s">
        <v>190</v>
      </c>
      <c r="H312" s="176">
        <v>4.29</v>
      </c>
      <c r="I312" s="177"/>
      <c r="J312" s="178">
        <f>ROUND(I312*H312,2)</f>
        <v>0</v>
      </c>
      <c r="K312" s="174" t="s">
        <v>183</v>
      </c>
      <c r="L312" s="37"/>
      <c r="M312" s="179" t="s">
        <v>1</v>
      </c>
      <c r="N312" s="180" t="s">
        <v>41</v>
      </c>
      <c r="O312" s="75"/>
      <c r="P312" s="181">
        <f>O312*H312</f>
        <v>0</v>
      </c>
      <c r="Q312" s="181">
        <v>0.01214</v>
      </c>
      <c r="R312" s="181">
        <f>Q312*H312</f>
        <v>0.052080599999999998</v>
      </c>
      <c r="S312" s="181">
        <v>0</v>
      </c>
      <c r="T312" s="182">
        <f>S312*H312</f>
        <v>0</v>
      </c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R312" s="183" t="s">
        <v>279</v>
      </c>
      <c r="AT312" s="183" t="s">
        <v>135</v>
      </c>
      <c r="AU312" s="183" t="s">
        <v>80</v>
      </c>
      <c r="AY312" s="17" t="s">
        <v>134</v>
      </c>
      <c r="BE312" s="184">
        <f>IF(N312="základní",J312,0)</f>
        <v>0</v>
      </c>
      <c r="BF312" s="184">
        <f>IF(N312="snížená",J312,0)</f>
        <v>0</v>
      </c>
      <c r="BG312" s="184">
        <f>IF(N312="zákl. přenesená",J312,0)</f>
        <v>0</v>
      </c>
      <c r="BH312" s="184">
        <f>IF(N312="sníž. přenesená",J312,0)</f>
        <v>0</v>
      </c>
      <c r="BI312" s="184">
        <f>IF(N312="nulová",J312,0)</f>
        <v>0</v>
      </c>
      <c r="BJ312" s="17" t="s">
        <v>83</v>
      </c>
      <c r="BK312" s="184">
        <f>ROUND(I312*H312,2)</f>
        <v>0</v>
      </c>
      <c r="BL312" s="17" t="s">
        <v>279</v>
      </c>
      <c r="BM312" s="183" t="s">
        <v>431</v>
      </c>
    </row>
    <row r="313" s="12" customFormat="1">
      <c r="A313" s="12"/>
      <c r="B313" s="185"/>
      <c r="C313" s="12"/>
      <c r="D313" s="186" t="s">
        <v>141</v>
      </c>
      <c r="E313" s="187" t="s">
        <v>1</v>
      </c>
      <c r="F313" s="188" t="s">
        <v>432</v>
      </c>
      <c r="G313" s="12"/>
      <c r="H313" s="189">
        <v>4.29</v>
      </c>
      <c r="I313" s="190"/>
      <c r="J313" s="12"/>
      <c r="K313" s="12"/>
      <c r="L313" s="185"/>
      <c r="M313" s="191"/>
      <c r="N313" s="192"/>
      <c r="O313" s="192"/>
      <c r="P313" s="192"/>
      <c r="Q313" s="192"/>
      <c r="R313" s="192"/>
      <c r="S313" s="192"/>
      <c r="T313" s="193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T313" s="187" t="s">
        <v>141</v>
      </c>
      <c r="AU313" s="187" t="s">
        <v>80</v>
      </c>
      <c r="AV313" s="12" t="s">
        <v>80</v>
      </c>
      <c r="AW313" s="12" t="s">
        <v>32</v>
      </c>
      <c r="AX313" s="12" t="s">
        <v>83</v>
      </c>
      <c r="AY313" s="187" t="s">
        <v>134</v>
      </c>
    </row>
    <row r="314" s="2" customFormat="1" ht="24.15" customHeight="1">
      <c r="A314" s="36"/>
      <c r="B314" s="171"/>
      <c r="C314" s="172" t="s">
        <v>433</v>
      </c>
      <c r="D314" s="172" t="s">
        <v>135</v>
      </c>
      <c r="E314" s="173" t="s">
        <v>434</v>
      </c>
      <c r="F314" s="174" t="s">
        <v>435</v>
      </c>
      <c r="G314" s="175" t="s">
        <v>190</v>
      </c>
      <c r="H314" s="176">
        <v>126.92</v>
      </c>
      <c r="I314" s="177"/>
      <c r="J314" s="178">
        <f>ROUND(I314*H314,2)</f>
        <v>0</v>
      </c>
      <c r="K314" s="174" t="s">
        <v>183</v>
      </c>
      <c r="L314" s="37"/>
      <c r="M314" s="179" t="s">
        <v>1</v>
      </c>
      <c r="N314" s="180" t="s">
        <v>41</v>
      </c>
      <c r="O314" s="75"/>
      <c r="P314" s="181">
        <f>O314*H314</f>
        <v>0</v>
      </c>
      <c r="Q314" s="181">
        <v>0.016920000000000001</v>
      </c>
      <c r="R314" s="181">
        <f>Q314*H314</f>
        <v>2.1474864</v>
      </c>
      <c r="S314" s="181">
        <v>0</v>
      </c>
      <c r="T314" s="182">
        <f>S314*H314</f>
        <v>0</v>
      </c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R314" s="183" t="s">
        <v>279</v>
      </c>
      <c r="AT314" s="183" t="s">
        <v>135</v>
      </c>
      <c r="AU314" s="183" t="s">
        <v>80</v>
      </c>
      <c r="AY314" s="17" t="s">
        <v>134</v>
      </c>
      <c r="BE314" s="184">
        <f>IF(N314="základní",J314,0)</f>
        <v>0</v>
      </c>
      <c r="BF314" s="184">
        <f>IF(N314="snížená",J314,0)</f>
        <v>0</v>
      </c>
      <c r="BG314" s="184">
        <f>IF(N314="zákl. přenesená",J314,0)</f>
        <v>0</v>
      </c>
      <c r="BH314" s="184">
        <f>IF(N314="sníž. přenesená",J314,0)</f>
        <v>0</v>
      </c>
      <c r="BI314" s="184">
        <f>IF(N314="nulová",J314,0)</f>
        <v>0</v>
      </c>
      <c r="BJ314" s="17" t="s">
        <v>83</v>
      </c>
      <c r="BK314" s="184">
        <f>ROUND(I314*H314,2)</f>
        <v>0</v>
      </c>
      <c r="BL314" s="17" t="s">
        <v>279</v>
      </c>
      <c r="BM314" s="183" t="s">
        <v>436</v>
      </c>
    </row>
    <row r="315" s="12" customFormat="1">
      <c r="A315" s="12"/>
      <c r="B315" s="185"/>
      <c r="C315" s="12"/>
      <c r="D315" s="186" t="s">
        <v>141</v>
      </c>
      <c r="E315" s="187" t="s">
        <v>1</v>
      </c>
      <c r="F315" s="188" t="s">
        <v>437</v>
      </c>
      <c r="G315" s="12"/>
      <c r="H315" s="189">
        <v>126.92</v>
      </c>
      <c r="I315" s="190"/>
      <c r="J315" s="12"/>
      <c r="K315" s="12"/>
      <c r="L315" s="185"/>
      <c r="M315" s="191"/>
      <c r="N315" s="192"/>
      <c r="O315" s="192"/>
      <c r="P315" s="192"/>
      <c r="Q315" s="192"/>
      <c r="R315" s="192"/>
      <c r="S315" s="192"/>
      <c r="T315" s="193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T315" s="187" t="s">
        <v>141</v>
      </c>
      <c r="AU315" s="187" t="s">
        <v>80</v>
      </c>
      <c r="AV315" s="12" t="s">
        <v>80</v>
      </c>
      <c r="AW315" s="12" t="s">
        <v>32</v>
      </c>
      <c r="AX315" s="12" t="s">
        <v>83</v>
      </c>
      <c r="AY315" s="187" t="s">
        <v>134</v>
      </c>
    </row>
    <row r="316" s="2" customFormat="1" ht="16.5" customHeight="1">
      <c r="A316" s="36"/>
      <c r="B316" s="171"/>
      <c r="C316" s="172" t="s">
        <v>438</v>
      </c>
      <c r="D316" s="172" t="s">
        <v>135</v>
      </c>
      <c r="E316" s="173" t="s">
        <v>439</v>
      </c>
      <c r="F316" s="174" t="s">
        <v>440</v>
      </c>
      <c r="G316" s="175" t="s">
        <v>190</v>
      </c>
      <c r="H316" s="176">
        <v>126.92</v>
      </c>
      <c r="I316" s="177"/>
      <c r="J316" s="178">
        <f>ROUND(I316*H316,2)</f>
        <v>0</v>
      </c>
      <c r="K316" s="174" t="s">
        <v>183</v>
      </c>
      <c r="L316" s="37"/>
      <c r="M316" s="179" t="s">
        <v>1</v>
      </c>
      <c r="N316" s="180" t="s">
        <v>41</v>
      </c>
      <c r="O316" s="75"/>
      <c r="P316" s="181">
        <f>O316*H316</f>
        <v>0</v>
      </c>
      <c r="Q316" s="181">
        <v>0</v>
      </c>
      <c r="R316" s="181">
        <f>Q316*H316</f>
        <v>0</v>
      </c>
      <c r="S316" s="181">
        <v>0</v>
      </c>
      <c r="T316" s="182">
        <f>S316*H316</f>
        <v>0</v>
      </c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R316" s="183" t="s">
        <v>279</v>
      </c>
      <c r="AT316" s="183" t="s">
        <v>135</v>
      </c>
      <c r="AU316" s="183" t="s">
        <v>80</v>
      </c>
      <c r="AY316" s="17" t="s">
        <v>134</v>
      </c>
      <c r="BE316" s="184">
        <f>IF(N316="základní",J316,0)</f>
        <v>0</v>
      </c>
      <c r="BF316" s="184">
        <f>IF(N316="snížená",J316,0)</f>
        <v>0</v>
      </c>
      <c r="BG316" s="184">
        <f>IF(N316="zákl. přenesená",J316,0)</f>
        <v>0</v>
      </c>
      <c r="BH316" s="184">
        <f>IF(N316="sníž. přenesená",J316,0)</f>
        <v>0</v>
      </c>
      <c r="BI316" s="184">
        <f>IF(N316="nulová",J316,0)</f>
        <v>0</v>
      </c>
      <c r="BJ316" s="17" t="s">
        <v>83</v>
      </c>
      <c r="BK316" s="184">
        <f>ROUND(I316*H316,2)</f>
        <v>0</v>
      </c>
      <c r="BL316" s="17" t="s">
        <v>279</v>
      </c>
      <c r="BM316" s="183" t="s">
        <v>441</v>
      </c>
    </row>
    <row r="317" s="2" customFormat="1" ht="24.15" customHeight="1">
      <c r="A317" s="36"/>
      <c r="B317" s="171"/>
      <c r="C317" s="211" t="s">
        <v>442</v>
      </c>
      <c r="D317" s="211" t="s">
        <v>443</v>
      </c>
      <c r="E317" s="212" t="s">
        <v>444</v>
      </c>
      <c r="F317" s="213" t="s">
        <v>445</v>
      </c>
      <c r="G317" s="214" t="s">
        <v>190</v>
      </c>
      <c r="H317" s="215">
        <v>142.595</v>
      </c>
      <c r="I317" s="216"/>
      <c r="J317" s="217">
        <f>ROUND(I317*H317,2)</f>
        <v>0</v>
      </c>
      <c r="K317" s="213" t="s">
        <v>183</v>
      </c>
      <c r="L317" s="218"/>
      <c r="M317" s="219" t="s">
        <v>1</v>
      </c>
      <c r="N317" s="220" t="s">
        <v>41</v>
      </c>
      <c r="O317" s="75"/>
      <c r="P317" s="181">
        <f>O317*H317</f>
        <v>0</v>
      </c>
      <c r="Q317" s="181">
        <v>0.00013999999999999999</v>
      </c>
      <c r="R317" s="181">
        <f>Q317*H317</f>
        <v>0.0199633</v>
      </c>
      <c r="S317" s="181">
        <v>0</v>
      </c>
      <c r="T317" s="182">
        <f>S317*H317</f>
        <v>0</v>
      </c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R317" s="183" t="s">
        <v>365</v>
      </c>
      <c r="AT317" s="183" t="s">
        <v>443</v>
      </c>
      <c r="AU317" s="183" t="s">
        <v>80</v>
      </c>
      <c r="AY317" s="17" t="s">
        <v>134</v>
      </c>
      <c r="BE317" s="184">
        <f>IF(N317="základní",J317,0)</f>
        <v>0</v>
      </c>
      <c r="BF317" s="184">
        <f>IF(N317="snížená",J317,0)</f>
        <v>0</v>
      </c>
      <c r="BG317" s="184">
        <f>IF(N317="zákl. přenesená",J317,0)</f>
        <v>0</v>
      </c>
      <c r="BH317" s="184">
        <f>IF(N317="sníž. přenesená",J317,0)</f>
        <v>0</v>
      </c>
      <c r="BI317" s="184">
        <f>IF(N317="nulová",J317,0)</f>
        <v>0</v>
      </c>
      <c r="BJ317" s="17" t="s">
        <v>83</v>
      </c>
      <c r="BK317" s="184">
        <f>ROUND(I317*H317,2)</f>
        <v>0</v>
      </c>
      <c r="BL317" s="17" t="s">
        <v>279</v>
      </c>
      <c r="BM317" s="183" t="s">
        <v>446</v>
      </c>
    </row>
    <row r="318" s="12" customFormat="1">
      <c r="A318" s="12"/>
      <c r="B318" s="185"/>
      <c r="C318" s="12"/>
      <c r="D318" s="186" t="s">
        <v>141</v>
      </c>
      <c r="E318" s="12"/>
      <c r="F318" s="188" t="s">
        <v>447</v>
      </c>
      <c r="G318" s="12"/>
      <c r="H318" s="189">
        <v>142.595</v>
      </c>
      <c r="I318" s="190"/>
      <c r="J318" s="12"/>
      <c r="K318" s="12"/>
      <c r="L318" s="185"/>
      <c r="M318" s="191"/>
      <c r="N318" s="192"/>
      <c r="O318" s="192"/>
      <c r="P318" s="192"/>
      <c r="Q318" s="192"/>
      <c r="R318" s="192"/>
      <c r="S318" s="192"/>
      <c r="T318" s="193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T318" s="187" t="s">
        <v>141</v>
      </c>
      <c r="AU318" s="187" t="s">
        <v>80</v>
      </c>
      <c r="AV318" s="12" t="s">
        <v>80</v>
      </c>
      <c r="AW318" s="12" t="s">
        <v>3</v>
      </c>
      <c r="AX318" s="12" t="s">
        <v>83</v>
      </c>
      <c r="AY318" s="187" t="s">
        <v>134</v>
      </c>
    </row>
    <row r="319" s="2" customFormat="1" ht="33" customHeight="1">
      <c r="A319" s="36"/>
      <c r="B319" s="171"/>
      <c r="C319" s="172" t="s">
        <v>448</v>
      </c>
      <c r="D319" s="172" t="s">
        <v>135</v>
      </c>
      <c r="E319" s="173" t="s">
        <v>449</v>
      </c>
      <c r="F319" s="174" t="s">
        <v>450</v>
      </c>
      <c r="G319" s="175" t="s">
        <v>451</v>
      </c>
      <c r="H319" s="221"/>
      <c r="I319" s="177"/>
      <c r="J319" s="178">
        <f>ROUND(I319*H319,2)</f>
        <v>0</v>
      </c>
      <c r="K319" s="174" t="s">
        <v>183</v>
      </c>
      <c r="L319" s="37"/>
      <c r="M319" s="179" t="s">
        <v>1</v>
      </c>
      <c r="N319" s="180" t="s">
        <v>41</v>
      </c>
      <c r="O319" s="75"/>
      <c r="P319" s="181">
        <f>O319*H319</f>
        <v>0</v>
      </c>
      <c r="Q319" s="181">
        <v>0</v>
      </c>
      <c r="R319" s="181">
        <f>Q319*H319</f>
        <v>0</v>
      </c>
      <c r="S319" s="181">
        <v>0</v>
      </c>
      <c r="T319" s="182">
        <f>S319*H319</f>
        <v>0</v>
      </c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R319" s="183" t="s">
        <v>279</v>
      </c>
      <c r="AT319" s="183" t="s">
        <v>135</v>
      </c>
      <c r="AU319" s="183" t="s">
        <v>80</v>
      </c>
      <c r="AY319" s="17" t="s">
        <v>134</v>
      </c>
      <c r="BE319" s="184">
        <f>IF(N319="základní",J319,0)</f>
        <v>0</v>
      </c>
      <c r="BF319" s="184">
        <f>IF(N319="snížená",J319,0)</f>
        <v>0</v>
      </c>
      <c r="BG319" s="184">
        <f>IF(N319="zákl. přenesená",J319,0)</f>
        <v>0</v>
      </c>
      <c r="BH319" s="184">
        <f>IF(N319="sníž. přenesená",J319,0)</f>
        <v>0</v>
      </c>
      <c r="BI319" s="184">
        <f>IF(N319="nulová",J319,0)</f>
        <v>0</v>
      </c>
      <c r="BJ319" s="17" t="s">
        <v>83</v>
      </c>
      <c r="BK319" s="184">
        <f>ROUND(I319*H319,2)</f>
        <v>0</v>
      </c>
      <c r="BL319" s="17" t="s">
        <v>279</v>
      </c>
      <c r="BM319" s="183" t="s">
        <v>452</v>
      </c>
    </row>
    <row r="320" s="11" customFormat="1" ht="22.8" customHeight="1">
      <c r="A320" s="11"/>
      <c r="B320" s="160"/>
      <c r="C320" s="11"/>
      <c r="D320" s="161" t="s">
        <v>75</v>
      </c>
      <c r="E320" s="209" t="s">
        <v>453</v>
      </c>
      <c r="F320" s="209" t="s">
        <v>454</v>
      </c>
      <c r="G320" s="11"/>
      <c r="H320" s="11"/>
      <c r="I320" s="163"/>
      <c r="J320" s="210">
        <f>BK320</f>
        <v>0</v>
      </c>
      <c r="K320" s="11"/>
      <c r="L320" s="160"/>
      <c r="M320" s="165"/>
      <c r="N320" s="166"/>
      <c r="O320" s="166"/>
      <c r="P320" s="167">
        <f>SUM(P321:P332)</f>
        <v>0</v>
      </c>
      <c r="Q320" s="166"/>
      <c r="R320" s="167">
        <f>SUM(R321:R332)</f>
        <v>0.10932</v>
      </c>
      <c r="S320" s="166"/>
      <c r="T320" s="168">
        <f>SUM(T321:T332)</f>
        <v>0</v>
      </c>
      <c r="U320" s="11"/>
      <c r="V320" s="11"/>
      <c r="W320" s="11"/>
      <c r="X320" s="11"/>
      <c r="Y320" s="11"/>
      <c r="Z320" s="11"/>
      <c r="AA320" s="11"/>
      <c r="AB320" s="11"/>
      <c r="AC320" s="11"/>
      <c r="AD320" s="11"/>
      <c r="AE320" s="11"/>
      <c r="AR320" s="161" t="s">
        <v>80</v>
      </c>
      <c r="AT320" s="169" t="s">
        <v>75</v>
      </c>
      <c r="AU320" s="169" t="s">
        <v>83</v>
      </c>
      <c r="AY320" s="161" t="s">
        <v>134</v>
      </c>
      <c r="BK320" s="170">
        <f>SUM(BK321:BK332)</f>
        <v>0</v>
      </c>
    </row>
    <row r="321" s="2" customFormat="1" ht="24.15" customHeight="1">
      <c r="A321" s="36"/>
      <c r="B321" s="171"/>
      <c r="C321" s="172" t="s">
        <v>455</v>
      </c>
      <c r="D321" s="172" t="s">
        <v>135</v>
      </c>
      <c r="E321" s="173" t="s">
        <v>456</v>
      </c>
      <c r="F321" s="174" t="s">
        <v>457</v>
      </c>
      <c r="G321" s="175" t="s">
        <v>196</v>
      </c>
      <c r="H321" s="176">
        <v>1</v>
      </c>
      <c r="I321" s="177"/>
      <c r="J321" s="178">
        <f>ROUND(I321*H321,2)</f>
        <v>0</v>
      </c>
      <c r="K321" s="174" t="s">
        <v>1</v>
      </c>
      <c r="L321" s="37"/>
      <c r="M321" s="179" t="s">
        <v>1</v>
      </c>
      <c r="N321" s="180" t="s">
        <v>41</v>
      </c>
      <c r="O321" s="75"/>
      <c r="P321" s="181">
        <f>O321*H321</f>
        <v>0</v>
      </c>
      <c r="Q321" s="181">
        <v>0</v>
      </c>
      <c r="R321" s="181">
        <f>Q321*H321</f>
        <v>0</v>
      </c>
      <c r="S321" s="181">
        <v>0</v>
      </c>
      <c r="T321" s="182">
        <f>S321*H321</f>
        <v>0</v>
      </c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R321" s="183" t="s">
        <v>279</v>
      </c>
      <c r="AT321" s="183" t="s">
        <v>135</v>
      </c>
      <c r="AU321" s="183" t="s">
        <v>80</v>
      </c>
      <c r="AY321" s="17" t="s">
        <v>134</v>
      </c>
      <c r="BE321" s="184">
        <f>IF(N321="základní",J321,0)</f>
        <v>0</v>
      </c>
      <c r="BF321" s="184">
        <f>IF(N321="snížená",J321,0)</f>
        <v>0</v>
      </c>
      <c r="BG321" s="184">
        <f>IF(N321="zákl. přenesená",J321,0)</f>
        <v>0</v>
      </c>
      <c r="BH321" s="184">
        <f>IF(N321="sníž. přenesená",J321,0)</f>
        <v>0</v>
      </c>
      <c r="BI321" s="184">
        <f>IF(N321="nulová",J321,0)</f>
        <v>0</v>
      </c>
      <c r="BJ321" s="17" t="s">
        <v>83</v>
      </c>
      <c r="BK321" s="184">
        <f>ROUND(I321*H321,2)</f>
        <v>0</v>
      </c>
      <c r="BL321" s="17" t="s">
        <v>279</v>
      </c>
      <c r="BM321" s="183" t="s">
        <v>458</v>
      </c>
    </row>
    <row r="322" s="2" customFormat="1" ht="24.15" customHeight="1">
      <c r="A322" s="36"/>
      <c r="B322" s="171"/>
      <c r="C322" s="172" t="s">
        <v>459</v>
      </c>
      <c r="D322" s="172" t="s">
        <v>135</v>
      </c>
      <c r="E322" s="173" t="s">
        <v>460</v>
      </c>
      <c r="F322" s="174" t="s">
        <v>461</v>
      </c>
      <c r="G322" s="175" t="s">
        <v>196</v>
      </c>
      <c r="H322" s="176">
        <v>3</v>
      </c>
      <c r="I322" s="177"/>
      <c r="J322" s="178">
        <f>ROUND(I322*H322,2)</f>
        <v>0</v>
      </c>
      <c r="K322" s="174" t="s">
        <v>1</v>
      </c>
      <c r="L322" s="37"/>
      <c r="M322" s="179" t="s">
        <v>1</v>
      </c>
      <c r="N322" s="180" t="s">
        <v>41</v>
      </c>
      <c r="O322" s="75"/>
      <c r="P322" s="181">
        <f>O322*H322</f>
        <v>0</v>
      </c>
      <c r="Q322" s="181">
        <v>0</v>
      </c>
      <c r="R322" s="181">
        <f>Q322*H322</f>
        <v>0</v>
      </c>
      <c r="S322" s="181">
        <v>0</v>
      </c>
      <c r="T322" s="182">
        <f>S322*H322</f>
        <v>0</v>
      </c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R322" s="183" t="s">
        <v>279</v>
      </c>
      <c r="AT322" s="183" t="s">
        <v>135</v>
      </c>
      <c r="AU322" s="183" t="s">
        <v>80</v>
      </c>
      <c r="AY322" s="17" t="s">
        <v>134</v>
      </c>
      <c r="BE322" s="184">
        <f>IF(N322="základní",J322,0)</f>
        <v>0</v>
      </c>
      <c r="BF322" s="184">
        <f>IF(N322="snížená",J322,0)</f>
        <v>0</v>
      </c>
      <c r="BG322" s="184">
        <f>IF(N322="zákl. přenesená",J322,0)</f>
        <v>0</v>
      </c>
      <c r="BH322" s="184">
        <f>IF(N322="sníž. přenesená",J322,0)</f>
        <v>0</v>
      </c>
      <c r="BI322" s="184">
        <f>IF(N322="nulová",J322,0)</f>
        <v>0</v>
      </c>
      <c r="BJ322" s="17" t="s">
        <v>83</v>
      </c>
      <c r="BK322" s="184">
        <f>ROUND(I322*H322,2)</f>
        <v>0</v>
      </c>
      <c r="BL322" s="17" t="s">
        <v>279</v>
      </c>
      <c r="BM322" s="183" t="s">
        <v>462</v>
      </c>
    </row>
    <row r="323" s="2" customFormat="1" ht="24.15" customHeight="1">
      <c r="A323" s="36"/>
      <c r="B323" s="171"/>
      <c r="C323" s="172" t="s">
        <v>463</v>
      </c>
      <c r="D323" s="172" t="s">
        <v>135</v>
      </c>
      <c r="E323" s="173" t="s">
        <v>464</v>
      </c>
      <c r="F323" s="174" t="s">
        <v>465</v>
      </c>
      <c r="G323" s="175" t="s">
        <v>196</v>
      </c>
      <c r="H323" s="176">
        <v>6</v>
      </c>
      <c r="I323" s="177"/>
      <c r="J323" s="178">
        <f>ROUND(I323*H323,2)</f>
        <v>0</v>
      </c>
      <c r="K323" s="174" t="s">
        <v>1</v>
      </c>
      <c r="L323" s="37"/>
      <c r="M323" s="179" t="s">
        <v>1</v>
      </c>
      <c r="N323" s="180" t="s">
        <v>41</v>
      </c>
      <c r="O323" s="75"/>
      <c r="P323" s="181">
        <f>O323*H323</f>
        <v>0</v>
      </c>
      <c r="Q323" s="181">
        <v>0</v>
      </c>
      <c r="R323" s="181">
        <f>Q323*H323</f>
        <v>0</v>
      </c>
      <c r="S323" s="181">
        <v>0</v>
      </c>
      <c r="T323" s="182">
        <f>S323*H323</f>
        <v>0</v>
      </c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R323" s="183" t="s">
        <v>279</v>
      </c>
      <c r="AT323" s="183" t="s">
        <v>135</v>
      </c>
      <c r="AU323" s="183" t="s">
        <v>80</v>
      </c>
      <c r="AY323" s="17" t="s">
        <v>134</v>
      </c>
      <c r="BE323" s="184">
        <f>IF(N323="základní",J323,0)</f>
        <v>0</v>
      </c>
      <c r="BF323" s="184">
        <f>IF(N323="snížená",J323,0)</f>
        <v>0</v>
      </c>
      <c r="BG323" s="184">
        <f>IF(N323="zákl. přenesená",J323,0)</f>
        <v>0</v>
      </c>
      <c r="BH323" s="184">
        <f>IF(N323="sníž. přenesená",J323,0)</f>
        <v>0</v>
      </c>
      <c r="BI323" s="184">
        <f>IF(N323="nulová",J323,0)</f>
        <v>0</v>
      </c>
      <c r="BJ323" s="17" t="s">
        <v>83</v>
      </c>
      <c r="BK323" s="184">
        <f>ROUND(I323*H323,2)</f>
        <v>0</v>
      </c>
      <c r="BL323" s="17" t="s">
        <v>279</v>
      </c>
      <c r="BM323" s="183" t="s">
        <v>466</v>
      </c>
    </row>
    <row r="324" s="2" customFormat="1" ht="24.15" customHeight="1">
      <c r="A324" s="36"/>
      <c r="B324" s="171"/>
      <c r="C324" s="172" t="s">
        <v>467</v>
      </c>
      <c r="D324" s="172" t="s">
        <v>135</v>
      </c>
      <c r="E324" s="173" t="s">
        <v>468</v>
      </c>
      <c r="F324" s="174" t="s">
        <v>469</v>
      </c>
      <c r="G324" s="175" t="s">
        <v>196</v>
      </c>
      <c r="H324" s="176">
        <v>3</v>
      </c>
      <c r="I324" s="177"/>
      <c r="J324" s="178">
        <f>ROUND(I324*H324,2)</f>
        <v>0</v>
      </c>
      <c r="K324" s="174" t="s">
        <v>1</v>
      </c>
      <c r="L324" s="37"/>
      <c r="M324" s="179" t="s">
        <v>1</v>
      </c>
      <c r="N324" s="180" t="s">
        <v>41</v>
      </c>
      <c r="O324" s="75"/>
      <c r="P324" s="181">
        <f>O324*H324</f>
        <v>0</v>
      </c>
      <c r="Q324" s="181">
        <v>0</v>
      </c>
      <c r="R324" s="181">
        <f>Q324*H324</f>
        <v>0</v>
      </c>
      <c r="S324" s="181">
        <v>0</v>
      </c>
      <c r="T324" s="182">
        <f>S324*H324</f>
        <v>0</v>
      </c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R324" s="183" t="s">
        <v>279</v>
      </c>
      <c r="AT324" s="183" t="s">
        <v>135</v>
      </c>
      <c r="AU324" s="183" t="s">
        <v>80</v>
      </c>
      <c r="AY324" s="17" t="s">
        <v>134</v>
      </c>
      <c r="BE324" s="184">
        <f>IF(N324="základní",J324,0)</f>
        <v>0</v>
      </c>
      <c r="BF324" s="184">
        <f>IF(N324="snížená",J324,0)</f>
        <v>0</v>
      </c>
      <c r="BG324" s="184">
        <f>IF(N324="zákl. přenesená",J324,0)</f>
        <v>0</v>
      </c>
      <c r="BH324" s="184">
        <f>IF(N324="sníž. přenesená",J324,0)</f>
        <v>0</v>
      </c>
      <c r="BI324" s="184">
        <f>IF(N324="nulová",J324,0)</f>
        <v>0</v>
      </c>
      <c r="BJ324" s="17" t="s">
        <v>83</v>
      </c>
      <c r="BK324" s="184">
        <f>ROUND(I324*H324,2)</f>
        <v>0</v>
      </c>
      <c r="BL324" s="17" t="s">
        <v>279</v>
      </c>
      <c r="BM324" s="183" t="s">
        <v>470</v>
      </c>
    </row>
    <row r="325" s="2" customFormat="1" ht="24.15" customHeight="1">
      <c r="A325" s="36"/>
      <c r="B325" s="171"/>
      <c r="C325" s="172" t="s">
        <v>471</v>
      </c>
      <c r="D325" s="172" t="s">
        <v>135</v>
      </c>
      <c r="E325" s="173" t="s">
        <v>472</v>
      </c>
      <c r="F325" s="174" t="s">
        <v>473</v>
      </c>
      <c r="G325" s="175" t="s">
        <v>231</v>
      </c>
      <c r="H325" s="176">
        <v>13.5</v>
      </c>
      <c r="I325" s="177"/>
      <c r="J325" s="178">
        <f>ROUND(I325*H325,2)</f>
        <v>0</v>
      </c>
      <c r="K325" s="174" t="s">
        <v>183</v>
      </c>
      <c r="L325" s="37"/>
      <c r="M325" s="179" t="s">
        <v>1</v>
      </c>
      <c r="N325" s="180" t="s">
        <v>41</v>
      </c>
      <c r="O325" s="75"/>
      <c r="P325" s="181">
        <f>O325*H325</f>
        <v>0</v>
      </c>
      <c r="Q325" s="181">
        <v>0</v>
      </c>
      <c r="R325" s="181">
        <f>Q325*H325</f>
        <v>0</v>
      </c>
      <c r="S325" s="181">
        <v>0</v>
      </c>
      <c r="T325" s="182">
        <f>S325*H325</f>
        <v>0</v>
      </c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R325" s="183" t="s">
        <v>279</v>
      </c>
      <c r="AT325" s="183" t="s">
        <v>135</v>
      </c>
      <c r="AU325" s="183" t="s">
        <v>80</v>
      </c>
      <c r="AY325" s="17" t="s">
        <v>134</v>
      </c>
      <c r="BE325" s="184">
        <f>IF(N325="základní",J325,0)</f>
        <v>0</v>
      </c>
      <c r="BF325" s="184">
        <f>IF(N325="snížená",J325,0)</f>
        <v>0</v>
      </c>
      <c r="BG325" s="184">
        <f>IF(N325="zákl. přenesená",J325,0)</f>
        <v>0</v>
      </c>
      <c r="BH325" s="184">
        <f>IF(N325="sníž. přenesená",J325,0)</f>
        <v>0</v>
      </c>
      <c r="BI325" s="184">
        <f>IF(N325="nulová",J325,0)</f>
        <v>0</v>
      </c>
      <c r="BJ325" s="17" t="s">
        <v>83</v>
      </c>
      <c r="BK325" s="184">
        <f>ROUND(I325*H325,2)</f>
        <v>0</v>
      </c>
      <c r="BL325" s="17" t="s">
        <v>279</v>
      </c>
      <c r="BM325" s="183" t="s">
        <v>474</v>
      </c>
    </row>
    <row r="326" s="12" customFormat="1">
      <c r="A326" s="12"/>
      <c r="B326" s="185"/>
      <c r="C326" s="12"/>
      <c r="D326" s="186" t="s">
        <v>141</v>
      </c>
      <c r="E326" s="187" t="s">
        <v>1</v>
      </c>
      <c r="F326" s="188" t="s">
        <v>475</v>
      </c>
      <c r="G326" s="12"/>
      <c r="H326" s="189">
        <v>3.5</v>
      </c>
      <c r="I326" s="190"/>
      <c r="J326" s="12"/>
      <c r="K326" s="12"/>
      <c r="L326" s="185"/>
      <c r="M326" s="191"/>
      <c r="N326" s="192"/>
      <c r="O326" s="192"/>
      <c r="P326" s="192"/>
      <c r="Q326" s="192"/>
      <c r="R326" s="192"/>
      <c r="S326" s="192"/>
      <c r="T326" s="193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T326" s="187" t="s">
        <v>141</v>
      </c>
      <c r="AU326" s="187" t="s">
        <v>80</v>
      </c>
      <c r="AV326" s="12" t="s">
        <v>80</v>
      </c>
      <c r="AW326" s="12" t="s">
        <v>32</v>
      </c>
      <c r="AX326" s="12" t="s">
        <v>76</v>
      </c>
      <c r="AY326" s="187" t="s">
        <v>134</v>
      </c>
    </row>
    <row r="327" s="12" customFormat="1">
      <c r="A327" s="12"/>
      <c r="B327" s="185"/>
      <c r="C327" s="12"/>
      <c r="D327" s="186" t="s">
        <v>141</v>
      </c>
      <c r="E327" s="187" t="s">
        <v>1</v>
      </c>
      <c r="F327" s="188" t="s">
        <v>80</v>
      </c>
      <c r="G327" s="12"/>
      <c r="H327" s="189">
        <v>2</v>
      </c>
      <c r="I327" s="190"/>
      <c r="J327" s="12"/>
      <c r="K327" s="12"/>
      <c r="L327" s="185"/>
      <c r="M327" s="191"/>
      <c r="N327" s="192"/>
      <c r="O327" s="192"/>
      <c r="P327" s="192"/>
      <c r="Q327" s="192"/>
      <c r="R327" s="192"/>
      <c r="S327" s="192"/>
      <c r="T327" s="193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T327" s="187" t="s">
        <v>141</v>
      </c>
      <c r="AU327" s="187" t="s">
        <v>80</v>
      </c>
      <c r="AV327" s="12" t="s">
        <v>80</v>
      </c>
      <c r="AW327" s="12" t="s">
        <v>32</v>
      </c>
      <c r="AX327" s="12" t="s">
        <v>76</v>
      </c>
      <c r="AY327" s="187" t="s">
        <v>134</v>
      </c>
    </row>
    <row r="328" s="12" customFormat="1">
      <c r="A328" s="12"/>
      <c r="B328" s="185"/>
      <c r="C328" s="12"/>
      <c r="D328" s="186" t="s">
        <v>141</v>
      </c>
      <c r="E328" s="187" t="s">
        <v>1</v>
      </c>
      <c r="F328" s="188" t="s">
        <v>476</v>
      </c>
      <c r="G328" s="12"/>
      <c r="H328" s="189">
        <v>5.5999999999999996</v>
      </c>
      <c r="I328" s="190"/>
      <c r="J328" s="12"/>
      <c r="K328" s="12"/>
      <c r="L328" s="185"/>
      <c r="M328" s="191"/>
      <c r="N328" s="192"/>
      <c r="O328" s="192"/>
      <c r="P328" s="192"/>
      <c r="Q328" s="192"/>
      <c r="R328" s="192"/>
      <c r="S328" s="192"/>
      <c r="T328" s="193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T328" s="187" t="s">
        <v>141</v>
      </c>
      <c r="AU328" s="187" t="s">
        <v>80</v>
      </c>
      <c r="AV328" s="12" t="s">
        <v>80</v>
      </c>
      <c r="AW328" s="12" t="s">
        <v>32</v>
      </c>
      <c r="AX328" s="12" t="s">
        <v>76</v>
      </c>
      <c r="AY328" s="187" t="s">
        <v>134</v>
      </c>
    </row>
    <row r="329" s="12" customFormat="1">
      <c r="A329" s="12"/>
      <c r="B329" s="185"/>
      <c r="C329" s="12"/>
      <c r="D329" s="186" t="s">
        <v>141</v>
      </c>
      <c r="E329" s="187" t="s">
        <v>1</v>
      </c>
      <c r="F329" s="188" t="s">
        <v>477</v>
      </c>
      <c r="G329" s="12"/>
      <c r="H329" s="189">
        <v>2.3999999999999999</v>
      </c>
      <c r="I329" s="190"/>
      <c r="J329" s="12"/>
      <c r="K329" s="12"/>
      <c r="L329" s="185"/>
      <c r="M329" s="191"/>
      <c r="N329" s="192"/>
      <c r="O329" s="192"/>
      <c r="P329" s="192"/>
      <c r="Q329" s="192"/>
      <c r="R329" s="192"/>
      <c r="S329" s="192"/>
      <c r="T329" s="193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T329" s="187" t="s">
        <v>141</v>
      </c>
      <c r="AU329" s="187" t="s">
        <v>80</v>
      </c>
      <c r="AV329" s="12" t="s">
        <v>80</v>
      </c>
      <c r="AW329" s="12" t="s">
        <v>32</v>
      </c>
      <c r="AX329" s="12" t="s">
        <v>76</v>
      </c>
      <c r="AY329" s="187" t="s">
        <v>134</v>
      </c>
    </row>
    <row r="330" s="2" customFormat="1" ht="24.15" customHeight="1">
      <c r="A330" s="36"/>
      <c r="B330" s="171"/>
      <c r="C330" s="211" t="s">
        <v>478</v>
      </c>
      <c r="D330" s="211" t="s">
        <v>443</v>
      </c>
      <c r="E330" s="212" t="s">
        <v>479</v>
      </c>
      <c r="F330" s="213" t="s">
        <v>480</v>
      </c>
      <c r="G330" s="214" t="s">
        <v>231</v>
      </c>
      <c r="H330" s="215">
        <v>13.5</v>
      </c>
      <c r="I330" s="216"/>
      <c r="J330" s="217">
        <f>ROUND(I330*H330,2)</f>
        <v>0</v>
      </c>
      <c r="K330" s="213" t="s">
        <v>183</v>
      </c>
      <c r="L330" s="218"/>
      <c r="M330" s="219" t="s">
        <v>1</v>
      </c>
      <c r="N330" s="220" t="s">
        <v>41</v>
      </c>
      <c r="O330" s="75"/>
      <c r="P330" s="181">
        <f>O330*H330</f>
        <v>0</v>
      </c>
      <c r="Q330" s="181">
        <v>0.0080000000000000002</v>
      </c>
      <c r="R330" s="181">
        <f>Q330*H330</f>
        <v>0.108</v>
      </c>
      <c r="S330" s="181">
        <v>0</v>
      </c>
      <c r="T330" s="182">
        <f>S330*H330</f>
        <v>0</v>
      </c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R330" s="183" t="s">
        <v>365</v>
      </c>
      <c r="AT330" s="183" t="s">
        <v>443</v>
      </c>
      <c r="AU330" s="183" t="s">
        <v>80</v>
      </c>
      <c r="AY330" s="17" t="s">
        <v>134</v>
      </c>
      <c r="BE330" s="184">
        <f>IF(N330="základní",J330,0)</f>
        <v>0</v>
      </c>
      <c r="BF330" s="184">
        <f>IF(N330="snížená",J330,0)</f>
        <v>0</v>
      </c>
      <c r="BG330" s="184">
        <f>IF(N330="zákl. přenesená",J330,0)</f>
        <v>0</v>
      </c>
      <c r="BH330" s="184">
        <f>IF(N330="sníž. přenesená",J330,0)</f>
        <v>0</v>
      </c>
      <c r="BI330" s="184">
        <f>IF(N330="nulová",J330,0)</f>
        <v>0</v>
      </c>
      <c r="BJ330" s="17" t="s">
        <v>83</v>
      </c>
      <c r="BK330" s="184">
        <f>ROUND(I330*H330,2)</f>
        <v>0</v>
      </c>
      <c r="BL330" s="17" t="s">
        <v>279</v>
      </c>
      <c r="BM330" s="183" t="s">
        <v>481</v>
      </c>
    </row>
    <row r="331" s="2" customFormat="1" ht="24.15" customHeight="1">
      <c r="A331" s="36"/>
      <c r="B331" s="171"/>
      <c r="C331" s="211" t="s">
        <v>482</v>
      </c>
      <c r="D331" s="211" t="s">
        <v>443</v>
      </c>
      <c r="E331" s="212" t="s">
        <v>483</v>
      </c>
      <c r="F331" s="213" t="s">
        <v>484</v>
      </c>
      <c r="G331" s="214" t="s">
        <v>196</v>
      </c>
      <c r="H331" s="215">
        <v>22</v>
      </c>
      <c r="I331" s="216"/>
      <c r="J331" s="217">
        <f>ROUND(I331*H331,2)</f>
        <v>0</v>
      </c>
      <c r="K331" s="213" t="s">
        <v>183</v>
      </c>
      <c r="L331" s="218"/>
      <c r="M331" s="219" t="s">
        <v>1</v>
      </c>
      <c r="N331" s="220" t="s">
        <v>41</v>
      </c>
      <c r="O331" s="75"/>
      <c r="P331" s="181">
        <f>O331*H331</f>
        <v>0</v>
      </c>
      <c r="Q331" s="181">
        <v>6.0000000000000002E-05</v>
      </c>
      <c r="R331" s="181">
        <f>Q331*H331</f>
        <v>0.00132</v>
      </c>
      <c r="S331" s="181">
        <v>0</v>
      </c>
      <c r="T331" s="182">
        <f>S331*H331</f>
        <v>0</v>
      </c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R331" s="183" t="s">
        <v>365</v>
      </c>
      <c r="AT331" s="183" t="s">
        <v>443</v>
      </c>
      <c r="AU331" s="183" t="s">
        <v>80</v>
      </c>
      <c r="AY331" s="17" t="s">
        <v>134</v>
      </c>
      <c r="BE331" s="184">
        <f>IF(N331="základní",J331,0)</f>
        <v>0</v>
      </c>
      <c r="BF331" s="184">
        <f>IF(N331="snížená",J331,0)</f>
        <v>0</v>
      </c>
      <c r="BG331" s="184">
        <f>IF(N331="zákl. přenesená",J331,0)</f>
        <v>0</v>
      </c>
      <c r="BH331" s="184">
        <f>IF(N331="sníž. přenesená",J331,0)</f>
        <v>0</v>
      </c>
      <c r="BI331" s="184">
        <f>IF(N331="nulová",J331,0)</f>
        <v>0</v>
      </c>
      <c r="BJ331" s="17" t="s">
        <v>83</v>
      </c>
      <c r="BK331" s="184">
        <f>ROUND(I331*H331,2)</f>
        <v>0</v>
      </c>
      <c r="BL331" s="17" t="s">
        <v>279</v>
      </c>
      <c r="BM331" s="183" t="s">
        <v>485</v>
      </c>
    </row>
    <row r="332" s="2" customFormat="1" ht="24.15" customHeight="1">
      <c r="A332" s="36"/>
      <c r="B332" s="171"/>
      <c r="C332" s="172" t="s">
        <v>486</v>
      </c>
      <c r="D332" s="172" t="s">
        <v>135</v>
      </c>
      <c r="E332" s="173" t="s">
        <v>487</v>
      </c>
      <c r="F332" s="174" t="s">
        <v>488</v>
      </c>
      <c r="G332" s="175" t="s">
        <v>451</v>
      </c>
      <c r="H332" s="221"/>
      <c r="I332" s="177"/>
      <c r="J332" s="178">
        <f>ROUND(I332*H332,2)</f>
        <v>0</v>
      </c>
      <c r="K332" s="174" t="s">
        <v>183</v>
      </c>
      <c r="L332" s="37"/>
      <c r="M332" s="179" t="s">
        <v>1</v>
      </c>
      <c r="N332" s="180" t="s">
        <v>41</v>
      </c>
      <c r="O332" s="75"/>
      <c r="P332" s="181">
        <f>O332*H332</f>
        <v>0</v>
      </c>
      <c r="Q332" s="181">
        <v>0</v>
      </c>
      <c r="R332" s="181">
        <f>Q332*H332</f>
        <v>0</v>
      </c>
      <c r="S332" s="181">
        <v>0</v>
      </c>
      <c r="T332" s="182">
        <f>S332*H332</f>
        <v>0</v>
      </c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R332" s="183" t="s">
        <v>279</v>
      </c>
      <c r="AT332" s="183" t="s">
        <v>135</v>
      </c>
      <c r="AU332" s="183" t="s">
        <v>80</v>
      </c>
      <c r="AY332" s="17" t="s">
        <v>134</v>
      </c>
      <c r="BE332" s="184">
        <f>IF(N332="základní",J332,0)</f>
        <v>0</v>
      </c>
      <c r="BF332" s="184">
        <f>IF(N332="snížená",J332,0)</f>
        <v>0</v>
      </c>
      <c r="BG332" s="184">
        <f>IF(N332="zákl. přenesená",J332,0)</f>
        <v>0</v>
      </c>
      <c r="BH332" s="184">
        <f>IF(N332="sníž. přenesená",J332,0)</f>
        <v>0</v>
      </c>
      <c r="BI332" s="184">
        <f>IF(N332="nulová",J332,0)</f>
        <v>0</v>
      </c>
      <c r="BJ332" s="17" t="s">
        <v>83</v>
      </c>
      <c r="BK332" s="184">
        <f>ROUND(I332*H332,2)</f>
        <v>0</v>
      </c>
      <c r="BL332" s="17" t="s">
        <v>279</v>
      </c>
      <c r="BM332" s="183" t="s">
        <v>489</v>
      </c>
    </row>
    <row r="333" s="11" customFormat="1" ht="22.8" customHeight="1">
      <c r="A333" s="11"/>
      <c r="B333" s="160"/>
      <c r="C333" s="11"/>
      <c r="D333" s="161" t="s">
        <v>75</v>
      </c>
      <c r="E333" s="209" t="s">
        <v>490</v>
      </c>
      <c r="F333" s="209" t="s">
        <v>491</v>
      </c>
      <c r="G333" s="11"/>
      <c r="H333" s="11"/>
      <c r="I333" s="163"/>
      <c r="J333" s="210">
        <f>BK333</f>
        <v>0</v>
      </c>
      <c r="K333" s="11"/>
      <c r="L333" s="160"/>
      <c r="M333" s="165"/>
      <c r="N333" s="166"/>
      <c r="O333" s="166"/>
      <c r="P333" s="167">
        <f>SUM(P334:P348)</f>
        <v>0</v>
      </c>
      <c r="Q333" s="166"/>
      <c r="R333" s="167">
        <f>SUM(R334:R348)</f>
        <v>0.55816500000000002</v>
      </c>
      <c r="S333" s="166"/>
      <c r="T333" s="168">
        <f>SUM(T334:T348)</f>
        <v>0</v>
      </c>
      <c r="U333" s="11"/>
      <c r="V333" s="11"/>
      <c r="W333" s="11"/>
      <c r="X333" s="11"/>
      <c r="Y333" s="11"/>
      <c r="Z333" s="11"/>
      <c r="AA333" s="11"/>
      <c r="AB333" s="11"/>
      <c r="AC333" s="11"/>
      <c r="AD333" s="11"/>
      <c r="AE333" s="11"/>
      <c r="AR333" s="161" t="s">
        <v>80</v>
      </c>
      <c r="AT333" s="169" t="s">
        <v>75</v>
      </c>
      <c r="AU333" s="169" t="s">
        <v>83</v>
      </c>
      <c r="AY333" s="161" t="s">
        <v>134</v>
      </c>
      <c r="BK333" s="170">
        <f>SUM(BK334:BK348)</f>
        <v>0</v>
      </c>
    </row>
    <row r="334" s="2" customFormat="1" ht="24.15" customHeight="1">
      <c r="A334" s="36"/>
      <c r="B334" s="171"/>
      <c r="C334" s="172" t="s">
        <v>492</v>
      </c>
      <c r="D334" s="172" t="s">
        <v>135</v>
      </c>
      <c r="E334" s="173" t="s">
        <v>493</v>
      </c>
      <c r="F334" s="174" t="s">
        <v>494</v>
      </c>
      <c r="G334" s="175" t="s">
        <v>190</v>
      </c>
      <c r="H334" s="176">
        <v>8.4000000000000004</v>
      </c>
      <c r="I334" s="177"/>
      <c r="J334" s="178">
        <f>ROUND(I334*H334,2)</f>
        <v>0</v>
      </c>
      <c r="K334" s="174" t="s">
        <v>183</v>
      </c>
      <c r="L334" s="37"/>
      <c r="M334" s="179" t="s">
        <v>1</v>
      </c>
      <c r="N334" s="180" t="s">
        <v>41</v>
      </c>
      <c r="O334" s="75"/>
      <c r="P334" s="181">
        <f>O334*H334</f>
        <v>0</v>
      </c>
      <c r="Q334" s="181">
        <v>0.00038000000000000002</v>
      </c>
      <c r="R334" s="181">
        <f>Q334*H334</f>
        <v>0.0031920000000000004</v>
      </c>
      <c r="S334" s="181">
        <v>0</v>
      </c>
      <c r="T334" s="182">
        <f>S334*H334</f>
        <v>0</v>
      </c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R334" s="183" t="s">
        <v>279</v>
      </c>
      <c r="AT334" s="183" t="s">
        <v>135</v>
      </c>
      <c r="AU334" s="183" t="s">
        <v>80</v>
      </c>
      <c r="AY334" s="17" t="s">
        <v>134</v>
      </c>
      <c r="BE334" s="184">
        <f>IF(N334="základní",J334,0)</f>
        <v>0</v>
      </c>
      <c r="BF334" s="184">
        <f>IF(N334="snížená",J334,0)</f>
        <v>0</v>
      </c>
      <c r="BG334" s="184">
        <f>IF(N334="zákl. přenesená",J334,0)</f>
        <v>0</v>
      </c>
      <c r="BH334" s="184">
        <f>IF(N334="sníž. přenesená",J334,0)</f>
        <v>0</v>
      </c>
      <c r="BI334" s="184">
        <f>IF(N334="nulová",J334,0)</f>
        <v>0</v>
      </c>
      <c r="BJ334" s="17" t="s">
        <v>83</v>
      </c>
      <c r="BK334" s="184">
        <f>ROUND(I334*H334,2)</f>
        <v>0</v>
      </c>
      <c r="BL334" s="17" t="s">
        <v>279</v>
      </c>
      <c r="BM334" s="183" t="s">
        <v>495</v>
      </c>
    </row>
    <row r="335" s="12" customFormat="1">
      <c r="A335" s="12"/>
      <c r="B335" s="185"/>
      <c r="C335" s="12"/>
      <c r="D335" s="186" t="s">
        <v>141</v>
      </c>
      <c r="E335" s="187" t="s">
        <v>1</v>
      </c>
      <c r="F335" s="188" t="s">
        <v>496</v>
      </c>
      <c r="G335" s="12"/>
      <c r="H335" s="189">
        <v>8.4000000000000004</v>
      </c>
      <c r="I335" s="190"/>
      <c r="J335" s="12"/>
      <c r="K335" s="12"/>
      <c r="L335" s="185"/>
      <c r="M335" s="191"/>
      <c r="N335" s="192"/>
      <c r="O335" s="192"/>
      <c r="P335" s="192"/>
      <c r="Q335" s="192"/>
      <c r="R335" s="192"/>
      <c r="S335" s="192"/>
      <c r="T335" s="193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T335" s="187" t="s">
        <v>141</v>
      </c>
      <c r="AU335" s="187" t="s">
        <v>80</v>
      </c>
      <c r="AV335" s="12" t="s">
        <v>80</v>
      </c>
      <c r="AW335" s="12" t="s">
        <v>32</v>
      </c>
      <c r="AX335" s="12" t="s">
        <v>83</v>
      </c>
      <c r="AY335" s="187" t="s">
        <v>134</v>
      </c>
    </row>
    <row r="336" s="2" customFormat="1" ht="24.15" customHeight="1">
      <c r="A336" s="36"/>
      <c r="B336" s="171"/>
      <c r="C336" s="211" t="s">
        <v>497</v>
      </c>
      <c r="D336" s="211" t="s">
        <v>443</v>
      </c>
      <c r="E336" s="212" t="s">
        <v>498</v>
      </c>
      <c r="F336" s="213" t="s">
        <v>499</v>
      </c>
      <c r="G336" s="214" t="s">
        <v>190</v>
      </c>
      <c r="H336" s="215">
        <v>8.4000000000000004</v>
      </c>
      <c r="I336" s="216"/>
      <c r="J336" s="217">
        <f>ROUND(I336*H336,2)</f>
        <v>0</v>
      </c>
      <c r="K336" s="213" t="s">
        <v>183</v>
      </c>
      <c r="L336" s="218"/>
      <c r="M336" s="219" t="s">
        <v>1</v>
      </c>
      <c r="N336" s="220" t="s">
        <v>41</v>
      </c>
      <c r="O336" s="75"/>
      <c r="P336" s="181">
        <f>O336*H336</f>
        <v>0</v>
      </c>
      <c r="Q336" s="181">
        <v>0.027799999999999998</v>
      </c>
      <c r="R336" s="181">
        <f>Q336*H336</f>
        <v>0.23352000000000001</v>
      </c>
      <c r="S336" s="181">
        <v>0</v>
      </c>
      <c r="T336" s="182">
        <f>S336*H336</f>
        <v>0</v>
      </c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R336" s="183" t="s">
        <v>365</v>
      </c>
      <c r="AT336" s="183" t="s">
        <v>443</v>
      </c>
      <c r="AU336" s="183" t="s">
        <v>80</v>
      </c>
      <c r="AY336" s="17" t="s">
        <v>134</v>
      </c>
      <c r="BE336" s="184">
        <f>IF(N336="základní",J336,0)</f>
        <v>0</v>
      </c>
      <c r="BF336" s="184">
        <f>IF(N336="snížená",J336,0)</f>
        <v>0</v>
      </c>
      <c r="BG336" s="184">
        <f>IF(N336="zákl. přenesená",J336,0)</f>
        <v>0</v>
      </c>
      <c r="BH336" s="184">
        <f>IF(N336="sníž. přenesená",J336,0)</f>
        <v>0</v>
      </c>
      <c r="BI336" s="184">
        <f>IF(N336="nulová",J336,0)</f>
        <v>0</v>
      </c>
      <c r="BJ336" s="17" t="s">
        <v>83</v>
      </c>
      <c r="BK336" s="184">
        <f>ROUND(I336*H336,2)</f>
        <v>0</v>
      </c>
      <c r="BL336" s="17" t="s">
        <v>279</v>
      </c>
      <c r="BM336" s="183" t="s">
        <v>500</v>
      </c>
    </row>
    <row r="337" s="12" customFormat="1">
      <c r="A337" s="12"/>
      <c r="B337" s="185"/>
      <c r="C337" s="12"/>
      <c r="D337" s="186" t="s">
        <v>141</v>
      </c>
      <c r="E337" s="187" t="s">
        <v>1</v>
      </c>
      <c r="F337" s="188" t="s">
        <v>496</v>
      </c>
      <c r="G337" s="12"/>
      <c r="H337" s="189">
        <v>8.4000000000000004</v>
      </c>
      <c r="I337" s="190"/>
      <c r="J337" s="12"/>
      <c r="K337" s="12"/>
      <c r="L337" s="185"/>
      <c r="M337" s="191"/>
      <c r="N337" s="192"/>
      <c r="O337" s="192"/>
      <c r="P337" s="192"/>
      <c r="Q337" s="192"/>
      <c r="R337" s="192"/>
      <c r="S337" s="192"/>
      <c r="T337" s="193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T337" s="187" t="s">
        <v>141</v>
      </c>
      <c r="AU337" s="187" t="s">
        <v>80</v>
      </c>
      <c r="AV337" s="12" t="s">
        <v>80</v>
      </c>
      <c r="AW337" s="12" t="s">
        <v>32</v>
      </c>
      <c r="AX337" s="12" t="s">
        <v>83</v>
      </c>
      <c r="AY337" s="187" t="s">
        <v>134</v>
      </c>
    </row>
    <row r="338" s="2" customFormat="1" ht="24.15" customHeight="1">
      <c r="A338" s="36"/>
      <c r="B338" s="171"/>
      <c r="C338" s="172" t="s">
        <v>501</v>
      </c>
      <c r="D338" s="172" t="s">
        <v>135</v>
      </c>
      <c r="E338" s="173" t="s">
        <v>502</v>
      </c>
      <c r="F338" s="174" t="s">
        <v>503</v>
      </c>
      <c r="G338" s="175" t="s">
        <v>190</v>
      </c>
      <c r="H338" s="176">
        <v>5.25</v>
      </c>
      <c r="I338" s="177"/>
      <c r="J338" s="178">
        <f>ROUND(I338*H338,2)</f>
        <v>0</v>
      </c>
      <c r="K338" s="174" t="s">
        <v>183</v>
      </c>
      <c r="L338" s="37"/>
      <c r="M338" s="179" t="s">
        <v>1</v>
      </c>
      <c r="N338" s="180" t="s">
        <v>41</v>
      </c>
      <c r="O338" s="75"/>
      <c r="P338" s="181">
        <f>O338*H338</f>
        <v>0</v>
      </c>
      <c r="Q338" s="181">
        <v>0.00058</v>
      </c>
      <c r="R338" s="181">
        <f>Q338*H338</f>
        <v>0.003045</v>
      </c>
      <c r="S338" s="181">
        <v>0</v>
      </c>
      <c r="T338" s="182">
        <f>S338*H338</f>
        <v>0</v>
      </c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R338" s="183" t="s">
        <v>279</v>
      </c>
      <c r="AT338" s="183" t="s">
        <v>135</v>
      </c>
      <c r="AU338" s="183" t="s">
        <v>80</v>
      </c>
      <c r="AY338" s="17" t="s">
        <v>134</v>
      </c>
      <c r="BE338" s="184">
        <f>IF(N338="základní",J338,0)</f>
        <v>0</v>
      </c>
      <c r="BF338" s="184">
        <f>IF(N338="snížená",J338,0)</f>
        <v>0</v>
      </c>
      <c r="BG338" s="184">
        <f>IF(N338="zákl. přenesená",J338,0)</f>
        <v>0</v>
      </c>
      <c r="BH338" s="184">
        <f>IF(N338="sníž. přenesená",J338,0)</f>
        <v>0</v>
      </c>
      <c r="BI338" s="184">
        <f>IF(N338="nulová",J338,0)</f>
        <v>0</v>
      </c>
      <c r="BJ338" s="17" t="s">
        <v>83</v>
      </c>
      <c r="BK338" s="184">
        <f>ROUND(I338*H338,2)</f>
        <v>0</v>
      </c>
      <c r="BL338" s="17" t="s">
        <v>279</v>
      </c>
      <c r="BM338" s="183" t="s">
        <v>504</v>
      </c>
    </row>
    <row r="339" s="12" customFormat="1">
      <c r="A339" s="12"/>
      <c r="B339" s="185"/>
      <c r="C339" s="12"/>
      <c r="D339" s="186" t="s">
        <v>141</v>
      </c>
      <c r="E339" s="187" t="s">
        <v>1</v>
      </c>
      <c r="F339" s="188" t="s">
        <v>505</v>
      </c>
      <c r="G339" s="12"/>
      <c r="H339" s="189">
        <v>5.25</v>
      </c>
      <c r="I339" s="190"/>
      <c r="J339" s="12"/>
      <c r="K339" s="12"/>
      <c r="L339" s="185"/>
      <c r="M339" s="191"/>
      <c r="N339" s="192"/>
      <c r="O339" s="192"/>
      <c r="P339" s="192"/>
      <c r="Q339" s="192"/>
      <c r="R339" s="192"/>
      <c r="S339" s="192"/>
      <c r="T339" s="193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T339" s="187" t="s">
        <v>141</v>
      </c>
      <c r="AU339" s="187" t="s">
        <v>80</v>
      </c>
      <c r="AV339" s="12" t="s">
        <v>80</v>
      </c>
      <c r="AW339" s="12" t="s">
        <v>32</v>
      </c>
      <c r="AX339" s="12" t="s">
        <v>83</v>
      </c>
      <c r="AY339" s="187" t="s">
        <v>134</v>
      </c>
    </row>
    <row r="340" s="2" customFormat="1" ht="24.15" customHeight="1">
      <c r="A340" s="36"/>
      <c r="B340" s="171"/>
      <c r="C340" s="211" t="s">
        <v>506</v>
      </c>
      <c r="D340" s="211" t="s">
        <v>443</v>
      </c>
      <c r="E340" s="212" t="s">
        <v>498</v>
      </c>
      <c r="F340" s="213" t="s">
        <v>499</v>
      </c>
      <c r="G340" s="214" t="s">
        <v>190</v>
      </c>
      <c r="H340" s="215">
        <v>5.25</v>
      </c>
      <c r="I340" s="216"/>
      <c r="J340" s="217">
        <f>ROUND(I340*H340,2)</f>
        <v>0</v>
      </c>
      <c r="K340" s="213" t="s">
        <v>183</v>
      </c>
      <c r="L340" s="218"/>
      <c r="M340" s="219" t="s">
        <v>1</v>
      </c>
      <c r="N340" s="220" t="s">
        <v>41</v>
      </c>
      <c r="O340" s="75"/>
      <c r="P340" s="181">
        <f>O340*H340</f>
        <v>0</v>
      </c>
      <c r="Q340" s="181">
        <v>0.027799999999999998</v>
      </c>
      <c r="R340" s="181">
        <f>Q340*H340</f>
        <v>0.14595</v>
      </c>
      <c r="S340" s="181">
        <v>0</v>
      </c>
      <c r="T340" s="182">
        <f>S340*H340</f>
        <v>0</v>
      </c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R340" s="183" t="s">
        <v>365</v>
      </c>
      <c r="AT340" s="183" t="s">
        <v>443</v>
      </c>
      <c r="AU340" s="183" t="s">
        <v>80</v>
      </c>
      <c r="AY340" s="17" t="s">
        <v>134</v>
      </c>
      <c r="BE340" s="184">
        <f>IF(N340="základní",J340,0)</f>
        <v>0</v>
      </c>
      <c r="BF340" s="184">
        <f>IF(N340="snížená",J340,0)</f>
        <v>0</v>
      </c>
      <c r="BG340" s="184">
        <f>IF(N340="zákl. přenesená",J340,0)</f>
        <v>0</v>
      </c>
      <c r="BH340" s="184">
        <f>IF(N340="sníž. přenesená",J340,0)</f>
        <v>0</v>
      </c>
      <c r="BI340" s="184">
        <f>IF(N340="nulová",J340,0)</f>
        <v>0</v>
      </c>
      <c r="BJ340" s="17" t="s">
        <v>83</v>
      </c>
      <c r="BK340" s="184">
        <f>ROUND(I340*H340,2)</f>
        <v>0</v>
      </c>
      <c r="BL340" s="17" t="s">
        <v>279</v>
      </c>
      <c r="BM340" s="183" t="s">
        <v>507</v>
      </c>
    </row>
    <row r="341" s="12" customFormat="1">
      <c r="A341" s="12"/>
      <c r="B341" s="185"/>
      <c r="C341" s="12"/>
      <c r="D341" s="186" t="s">
        <v>141</v>
      </c>
      <c r="E341" s="187" t="s">
        <v>1</v>
      </c>
      <c r="F341" s="188" t="s">
        <v>505</v>
      </c>
      <c r="G341" s="12"/>
      <c r="H341" s="189">
        <v>5.25</v>
      </c>
      <c r="I341" s="190"/>
      <c r="J341" s="12"/>
      <c r="K341" s="12"/>
      <c r="L341" s="185"/>
      <c r="M341" s="191"/>
      <c r="N341" s="192"/>
      <c r="O341" s="192"/>
      <c r="P341" s="192"/>
      <c r="Q341" s="192"/>
      <c r="R341" s="192"/>
      <c r="S341" s="192"/>
      <c r="T341" s="193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T341" s="187" t="s">
        <v>141</v>
      </c>
      <c r="AU341" s="187" t="s">
        <v>80</v>
      </c>
      <c r="AV341" s="12" t="s">
        <v>80</v>
      </c>
      <c r="AW341" s="12" t="s">
        <v>32</v>
      </c>
      <c r="AX341" s="12" t="s">
        <v>83</v>
      </c>
      <c r="AY341" s="187" t="s">
        <v>134</v>
      </c>
    </row>
    <row r="342" s="2" customFormat="1" ht="24.15" customHeight="1">
      <c r="A342" s="36"/>
      <c r="B342" s="171"/>
      <c r="C342" s="172" t="s">
        <v>508</v>
      </c>
      <c r="D342" s="172" t="s">
        <v>135</v>
      </c>
      <c r="E342" s="173" t="s">
        <v>509</v>
      </c>
      <c r="F342" s="174" t="s">
        <v>510</v>
      </c>
      <c r="G342" s="175" t="s">
        <v>190</v>
      </c>
      <c r="H342" s="176">
        <v>6.5999999999999996</v>
      </c>
      <c r="I342" s="177"/>
      <c r="J342" s="178">
        <f>ROUND(I342*H342,2)</f>
        <v>0</v>
      </c>
      <c r="K342" s="174" t="s">
        <v>183</v>
      </c>
      <c r="L342" s="37"/>
      <c r="M342" s="179" t="s">
        <v>1</v>
      </c>
      <c r="N342" s="180" t="s">
        <v>41</v>
      </c>
      <c r="O342" s="75"/>
      <c r="P342" s="181">
        <f>O342*H342</f>
        <v>0</v>
      </c>
      <c r="Q342" s="181">
        <v>0.00012999999999999999</v>
      </c>
      <c r="R342" s="181">
        <f>Q342*H342</f>
        <v>0.00085799999999999993</v>
      </c>
      <c r="S342" s="181">
        <v>0</v>
      </c>
      <c r="T342" s="182">
        <f>S342*H342</f>
        <v>0</v>
      </c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R342" s="183" t="s">
        <v>279</v>
      </c>
      <c r="AT342" s="183" t="s">
        <v>135</v>
      </c>
      <c r="AU342" s="183" t="s">
        <v>80</v>
      </c>
      <c r="AY342" s="17" t="s">
        <v>134</v>
      </c>
      <c r="BE342" s="184">
        <f>IF(N342="základní",J342,0)</f>
        <v>0</v>
      </c>
      <c r="BF342" s="184">
        <f>IF(N342="snížená",J342,0)</f>
        <v>0</v>
      </c>
      <c r="BG342" s="184">
        <f>IF(N342="zákl. přenesená",J342,0)</f>
        <v>0</v>
      </c>
      <c r="BH342" s="184">
        <f>IF(N342="sníž. přenesená",J342,0)</f>
        <v>0</v>
      </c>
      <c r="BI342" s="184">
        <f>IF(N342="nulová",J342,0)</f>
        <v>0</v>
      </c>
      <c r="BJ342" s="17" t="s">
        <v>83</v>
      </c>
      <c r="BK342" s="184">
        <f>ROUND(I342*H342,2)</f>
        <v>0</v>
      </c>
      <c r="BL342" s="17" t="s">
        <v>279</v>
      </c>
      <c r="BM342" s="183" t="s">
        <v>511</v>
      </c>
    </row>
    <row r="343" s="12" customFormat="1">
      <c r="A343" s="12"/>
      <c r="B343" s="185"/>
      <c r="C343" s="12"/>
      <c r="D343" s="186" t="s">
        <v>141</v>
      </c>
      <c r="E343" s="187" t="s">
        <v>1</v>
      </c>
      <c r="F343" s="188" t="s">
        <v>512</v>
      </c>
      <c r="G343" s="12"/>
      <c r="H343" s="189">
        <v>3.6000000000000001</v>
      </c>
      <c r="I343" s="190"/>
      <c r="J343" s="12"/>
      <c r="K343" s="12"/>
      <c r="L343" s="185"/>
      <c r="M343" s="191"/>
      <c r="N343" s="192"/>
      <c r="O343" s="192"/>
      <c r="P343" s="192"/>
      <c r="Q343" s="192"/>
      <c r="R343" s="192"/>
      <c r="S343" s="192"/>
      <c r="T343" s="193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T343" s="187" t="s">
        <v>141</v>
      </c>
      <c r="AU343" s="187" t="s">
        <v>80</v>
      </c>
      <c r="AV343" s="12" t="s">
        <v>80</v>
      </c>
      <c r="AW343" s="12" t="s">
        <v>32</v>
      </c>
      <c r="AX343" s="12" t="s">
        <v>76</v>
      </c>
      <c r="AY343" s="187" t="s">
        <v>134</v>
      </c>
    </row>
    <row r="344" s="12" customFormat="1">
      <c r="A344" s="12"/>
      <c r="B344" s="185"/>
      <c r="C344" s="12"/>
      <c r="D344" s="186" t="s">
        <v>141</v>
      </c>
      <c r="E344" s="187" t="s">
        <v>1</v>
      </c>
      <c r="F344" s="188" t="s">
        <v>513</v>
      </c>
      <c r="G344" s="12"/>
      <c r="H344" s="189">
        <v>3</v>
      </c>
      <c r="I344" s="190"/>
      <c r="J344" s="12"/>
      <c r="K344" s="12"/>
      <c r="L344" s="185"/>
      <c r="M344" s="191"/>
      <c r="N344" s="192"/>
      <c r="O344" s="192"/>
      <c r="P344" s="192"/>
      <c r="Q344" s="192"/>
      <c r="R344" s="192"/>
      <c r="S344" s="192"/>
      <c r="T344" s="193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T344" s="187" t="s">
        <v>141</v>
      </c>
      <c r="AU344" s="187" t="s">
        <v>80</v>
      </c>
      <c r="AV344" s="12" t="s">
        <v>80</v>
      </c>
      <c r="AW344" s="12" t="s">
        <v>32</v>
      </c>
      <c r="AX344" s="12" t="s">
        <v>76</v>
      </c>
      <c r="AY344" s="187" t="s">
        <v>134</v>
      </c>
    </row>
    <row r="345" s="2" customFormat="1" ht="24.15" customHeight="1">
      <c r="A345" s="36"/>
      <c r="B345" s="171"/>
      <c r="C345" s="211" t="s">
        <v>514</v>
      </c>
      <c r="D345" s="211" t="s">
        <v>443</v>
      </c>
      <c r="E345" s="212" t="s">
        <v>515</v>
      </c>
      <c r="F345" s="213" t="s">
        <v>516</v>
      </c>
      <c r="G345" s="214" t="s">
        <v>190</v>
      </c>
      <c r="H345" s="215">
        <v>6.5999999999999996</v>
      </c>
      <c r="I345" s="216"/>
      <c r="J345" s="217">
        <f>ROUND(I345*H345,2)</f>
        <v>0</v>
      </c>
      <c r="K345" s="213" t="s">
        <v>183</v>
      </c>
      <c r="L345" s="218"/>
      <c r="M345" s="219" t="s">
        <v>1</v>
      </c>
      <c r="N345" s="220" t="s">
        <v>41</v>
      </c>
      <c r="O345" s="75"/>
      <c r="P345" s="181">
        <f>O345*H345</f>
        <v>0</v>
      </c>
      <c r="Q345" s="181">
        <v>0.025999999999999999</v>
      </c>
      <c r="R345" s="181">
        <f>Q345*H345</f>
        <v>0.17159999999999998</v>
      </c>
      <c r="S345" s="181">
        <v>0</v>
      </c>
      <c r="T345" s="182">
        <f>S345*H345</f>
        <v>0</v>
      </c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R345" s="183" t="s">
        <v>365</v>
      </c>
      <c r="AT345" s="183" t="s">
        <v>443</v>
      </c>
      <c r="AU345" s="183" t="s">
        <v>80</v>
      </c>
      <c r="AY345" s="17" t="s">
        <v>134</v>
      </c>
      <c r="BE345" s="184">
        <f>IF(N345="základní",J345,0)</f>
        <v>0</v>
      </c>
      <c r="BF345" s="184">
        <f>IF(N345="snížená",J345,0)</f>
        <v>0</v>
      </c>
      <c r="BG345" s="184">
        <f>IF(N345="zákl. přenesená",J345,0)</f>
        <v>0</v>
      </c>
      <c r="BH345" s="184">
        <f>IF(N345="sníž. přenesená",J345,0)</f>
        <v>0</v>
      </c>
      <c r="BI345" s="184">
        <f>IF(N345="nulová",J345,0)</f>
        <v>0</v>
      </c>
      <c r="BJ345" s="17" t="s">
        <v>83</v>
      </c>
      <c r="BK345" s="184">
        <f>ROUND(I345*H345,2)</f>
        <v>0</v>
      </c>
      <c r="BL345" s="17" t="s">
        <v>279</v>
      </c>
      <c r="BM345" s="183" t="s">
        <v>517</v>
      </c>
    </row>
    <row r="346" s="12" customFormat="1">
      <c r="A346" s="12"/>
      <c r="B346" s="185"/>
      <c r="C346" s="12"/>
      <c r="D346" s="186" t="s">
        <v>141</v>
      </c>
      <c r="E346" s="187" t="s">
        <v>1</v>
      </c>
      <c r="F346" s="188" t="s">
        <v>512</v>
      </c>
      <c r="G346" s="12"/>
      <c r="H346" s="189">
        <v>3.6000000000000001</v>
      </c>
      <c r="I346" s="190"/>
      <c r="J346" s="12"/>
      <c r="K346" s="12"/>
      <c r="L346" s="185"/>
      <c r="M346" s="191"/>
      <c r="N346" s="192"/>
      <c r="O346" s="192"/>
      <c r="P346" s="192"/>
      <c r="Q346" s="192"/>
      <c r="R346" s="192"/>
      <c r="S346" s="192"/>
      <c r="T346" s="193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T346" s="187" t="s">
        <v>141</v>
      </c>
      <c r="AU346" s="187" t="s">
        <v>80</v>
      </c>
      <c r="AV346" s="12" t="s">
        <v>80</v>
      </c>
      <c r="AW346" s="12" t="s">
        <v>32</v>
      </c>
      <c r="AX346" s="12" t="s">
        <v>76</v>
      </c>
      <c r="AY346" s="187" t="s">
        <v>134</v>
      </c>
    </row>
    <row r="347" s="12" customFormat="1">
      <c r="A347" s="12"/>
      <c r="B347" s="185"/>
      <c r="C347" s="12"/>
      <c r="D347" s="186" t="s">
        <v>141</v>
      </c>
      <c r="E347" s="187" t="s">
        <v>1</v>
      </c>
      <c r="F347" s="188" t="s">
        <v>513</v>
      </c>
      <c r="G347" s="12"/>
      <c r="H347" s="189">
        <v>3</v>
      </c>
      <c r="I347" s="190"/>
      <c r="J347" s="12"/>
      <c r="K347" s="12"/>
      <c r="L347" s="185"/>
      <c r="M347" s="191"/>
      <c r="N347" s="192"/>
      <c r="O347" s="192"/>
      <c r="P347" s="192"/>
      <c r="Q347" s="192"/>
      <c r="R347" s="192"/>
      <c r="S347" s="192"/>
      <c r="T347" s="193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T347" s="187" t="s">
        <v>141</v>
      </c>
      <c r="AU347" s="187" t="s">
        <v>80</v>
      </c>
      <c r="AV347" s="12" t="s">
        <v>80</v>
      </c>
      <c r="AW347" s="12" t="s">
        <v>32</v>
      </c>
      <c r="AX347" s="12" t="s">
        <v>76</v>
      </c>
      <c r="AY347" s="187" t="s">
        <v>134</v>
      </c>
    </row>
    <row r="348" s="2" customFormat="1" ht="24.15" customHeight="1">
      <c r="A348" s="36"/>
      <c r="B348" s="171"/>
      <c r="C348" s="172" t="s">
        <v>518</v>
      </c>
      <c r="D348" s="172" t="s">
        <v>135</v>
      </c>
      <c r="E348" s="173" t="s">
        <v>519</v>
      </c>
      <c r="F348" s="174" t="s">
        <v>520</v>
      </c>
      <c r="G348" s="175" t="s">
        <v>451</v>
      </c>
      <c r="H348" s="221"/>
      <c r="I348" s="177"/>
      <c r="J348" s="178">
        <f>ROUND(I348*H348,2)</f>
        <v>0</v>
      </c>
      <c r="K348" s="174" t="s">
        <v>183</v>
      </c>
      <c r="L348" s="37"/>
      <c r="M348" s="179" t="s">
        <v>1</v>
      </c>
      <c r="N348" s="180" t="s">
        <v>41</v>
      </c>
      <c r="O348" s="75"/>
      <c r="P348" s="181">
        <f>O348*H348</f>
        <v>0</v>
      </c>
      <c r="Q348" s="181">
        <v>0</v>
      </c>
      <c r="R348" s="181">
        <f>Q348*H348</f>
        <v>0</v>
      </c>
      <c r="S348" s="181">
        <v>0</v>
      </c>
      <c r="T348" s="182">
        <f>S348*H348</f>
        <v>0</v>
      </c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R348" s="183" t="s">
        <v>279</v>
      </c>
      <c r="AT348" s="183" t="s">
        <v>135</v>
      </c>
      <c r="AU348" s="183" t="s">
        <v>80</v>
      </c>
      <c r="AY348" s="17" t="s">
        <v>134</v>
      </c>
      <c r="BE348" s="184">
        <f>IF(N348="základní",J348,0)</f>
        <v>0</v>
      </c>
      <c r="BF348" s="184">
        <f>IF(N348="snížená",J348,0)</f>
        <v>0</v>
      </c>
      <c r="BG348" s="184">
        <f>IF(N348="zákl. přenesená",J348,0)</f>
        <v>0</v>
      </c>
      <c r="BH348" s="184">
        <f>IF(N348="sníž. přenesená",J348,0)</f>
        <v>0</v>
      </c>
      <c r="BI348" s="184">
        <f>IF(N348="nulová",J348,0)</f>
        <v>0</v>
      </c>
      <c r="BJ348" s="17" t="s">
        <v>83</v>
      </c>
      <c r="BK348" s="184">
        <f>ROUND(I348*H348,2)</f>
        <v>0</v>
      </c>
      <c r="BL348" s="17" t="s">
        <v>279</v>
      </c>
      <c r="BM348" s="183" t="s">
        <v>521</v>
      </c>
    </row>
    <row r="349" s="11" customFormat="1" ht="22.8" customHeight="1">
      <c r="A349" s="11"/>
      <c r="B349" s="160"/>
      <c r="C349" s="11"/>
      <c r="D349" s="161" t="s">
        <v>75</v>
      </c>
      <c r="E349" s="209" t="s">
        <v>522</v>
      </c>
      <c r="F349" s="209" t="s">
        <v>523</v>
      </c>
      <c r="G349" s="11"/>
      <c r="H349" s="11"/>
      <c r="I349" s="163"/>
      <c r="J349" s="210">
        <f>BK349</f>
        <v>0</v>
      </c>
      <c r="K349" s="11"/>
      <c r="L349" s="160"/>
      <c r="M349" s="165"/>
      <c r="N349" s="166"/>
      <c r="O349" s="166"/>
      <c r="P349" s="167">
        <f>SUM(P350:P376)</f>
        <v>0</v>
      </c>
      <c r="Q349" s="166"/>
      <c r="R349" s="167">
        <f>SUM(R350:R376)</f>
        <v>1.4702025600000002</v>
      </c>
      <c r="S349" s="166"/>
      <c r="T349" s="168">
        <f>SUM(T350:T376)</f>
        <v>0</v>
      </c>
      <c r="U349" s="11"/>
      <c r="V349" s="11"/>
      <c r="W349" s="11"/>
      <c r="X349" s="11"/>
      <c r="Y349" s="11"/>
      <c r="Z349" s="11"/>
      <c r="AA349" s="11"/>
      <c r="AB349" s="11"/>
      <c r="AC349" s="11"/>
      <c r="AD349" s="11"/>
      <c r="AE349" s="11"/>
      <c r="AR349" s="161" t="s">
        <v>80</v>
      </c>
      <c r="AT349" s="169" t="s">
        <v>75</v>
      </c>
      <c r="AU349" s="169" t="s">
        <v>83</v>
      </c>
      <c r="AY349" s="161" t="s">
        <v>134</v>
      </c>
      <c r="BK349" s="170">
        <f>SUM(BK350:BK376)</f>
        <v>0</v>
      </c>
    </row>
    <row r="350" s="2" customFormat="1" ht="16.5" customHeight="1">
      <c r="A350" s="36"/>
      <c r="B350" s="171"/>
      <c r="C350" s="172" t="s">
        <v>524</v>
      </c>
      <c r="D350" s="172" t="s">
        <v>135</v>
      </c>
      <c r="E350" s="173" t="s">
        <v>525</v>
      </c>
      <c r="F350" s="174" t="s">
        <v>526</v>
      </c>
      <c r="G350" s="175" t="s">
        <v>190</v>
      </c>
      <c r="H350" s="176">
        <v>45.920000000000002</v>
      </c>
      <c r="I350" s="177"/>
      <c r="J350" s="178">
        <f>ROUND(I350*H350,2)</f>
        <v>0</v>
      </c>
      <c r="K350" s="174" t="s">
        <v>183</v>
      </c>
      <c r="L350" s="37"/>
      <c r="M350" s="179" t="s">
        <v>1</v>
      </c>
      <c r="N350" s="180" t="s">
        <v>41</v>
      </c>
      <c r="O350" s="75"/>
      <c r="P350" s="181">
        <f>O350*H350</f>
        <v>0</v>
      </c>
      <c r="Q350" s="181">
        <v>0</v>
      </c>
      <c r="R350" s="181">
        <f>Q350*H350</f>
        <v>0</v>
      </c>
      <c r="S350" s="181">
        <v>0</v>
      </c>
      <c r="T350" s="182">
        <f>S350*H350</f>
        <v>0</v>
      </c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R350" s="183" t="s">
        <v>279</v>
      </c>
      <c r="AT350" s="183" t="s">
        <v>135</v>
      </c>
      <c r="AU350" s="183" t="s">
        <v>80</v>
      </c>
      <c r="AY350" s="17" t="s">
        <v>134</v>
      </c>
      <c r="BE350" s="184">
        <f>IF(N350="základní",J350,0)</f>
        <v>0</v>
      </c>
      <c r="BF350" s="184">
        <f>IF(N350="snížená",J350,0)</f>
        <v>0</v>
      </c>
      <c r="BG350" s="184">
        <f>IF(N350="zákl. přenesená",J350,0)</f>
        <v>0</v>
      </c>
      <c r="BH350" s="184">
        <f>IF(N350="sníž. přenesená",J350,0)</f>
        <v>0</v>
      </c>
      <c r="BI350" s="184">
        <f>IF(N350="nulová",J350,0)</f>
        <v>0</v>
      </c>
      <c r="BJ350" s="17" t="s">
        <v>83</v>
      </c>
      <c r="BK350" s="184">
        <f>ROUND(I350*H350,2)</f>
        <v>0</v>
      </c>
      <c r="BL350" s="17" t="s">
        <v>279</v>
      </c>
      <c r="BM350" s="183" t="s">
        <v>527</v>
      </c>
    </row>
    <row r="351" s="12" customFormat="1">
      <c r="A351" s="12"/>
      <c r="B351" s="185"/>
      <c r="C351" s="12"/>
      <c r="D351" s="186" t="s">
        <v>141</v>
      </c>
      <c r="E351" s="187" t="s">
        <v>1</v>
      </c>
      <c r="F351" s="188" t="s">
        <v>528</v>
      </c>
      <c r="G351" s="12"/>
      <c r="H351" s="189">
        <v>45.920000000000002</v>
      </c>
      <c r="I351" s="190"/>
      <c r="J351" s="12"/>
      <c r="K351" s="12"/>
      <c r="L351" s="185"/>
      <c r="M351" s="191"/>
      <c r="N351" s="192"/>
      <c r="O351" s="192"/>
      <c r="P351" s="192"/>
      <c r="Q351" s="192"/>
      <c r="R351" s="192"/>
      <c r="S351" s="192"/>
      <c r="T351" s="193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T351" s="187" t="s">
        <v>141</v>
      </c>
      <c r="AU351" s="187" t="s">
        <v>80</v>
      </c>
      <c r="AV351" s="12" t="s">
        <v>80</v>
      </c>
      <c r="AW351" s="12" t="s">
        <v>32</v>
      </c>
      <c r="AX351" s="12" t="s">
        <v>83</v>
      </c>
      <c r="AY351" s="187" t="s">
        <v>134</v>
      </c>
    </row>
    <row r="352" s="2" customFormat="1" ht="16.5" customHeight="1">
      <c r="A352" s="36"/>
      <c r="B352" s="171"/>
      <c r="C352" s="172" t="s">
        <v>529</v>
      </c>
      <c r="D352" s="172" t="s">
        <v>135</v>
      </c>
      <c r="E352" s="173" t="s">
        <v>530</v>
      </c>
      <c r="F352" s="174" t="s">
        <v>531</v>
      </c>
      <c r="G352" s="175" t="s">
        <v>190</v>
      </c>
      <c r="H352" s="176">
        <v>45.920000000000002</v>
      </c>
      <c r="I352" s="177"/>
      <c r="J352" s="178">
        <f>ROUND(I352*H352,2)</f>
        <v>0</v>
      </c>
      <c r="K352" s="174" t="s">
        <v>183</v>
      </c>
      <c r="L352" s="37"/>
      <c r="M352" s="179" t="s">
        <v>1</v>
      </c>
      <c r="N352" s="180" t="s">
        <v>41</v>
      </c>
      <c r="O352" s="75"/>
      <c r="P352" s="181">
        <f>O352*H352</f>
        <v>0</v>
      </c>
      <c r="Q352" s="181">
        <v>0.00029999999999999997</v>
      </c>
      <c r="R352" s="181">
        <f>Q352*H352</f>
        <v>0.013776</v>
      </c>
      <c r="S352" s="181">
        <v>0</v>
      </c>
      <c r="T352" s="182">
        <f>S352*H352</f>
        <v>0</v>
      </c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R352" s="183" t="s">
        <v>279</v>
      </c>
      <c r="AT352" s="183" t="s">
        <v>135</v>
      </c>
      <c r="AU352" s="183" t="s">
        <v>80</v>
      </c>
      <c r="AY352" s="17" t="s">
        <v>134</v>
      </c>
      <c r="BE352" s="184">
        <f>IF(N352="základní",J352,0)</f>
        <v>0</v>
      </c>
      <c r="BF352" s="184">
        <f>IF(N352="snížená",J352,0)</f>
        <v>0</v>
      </c>
      <c r="BG352" s="184">
        <f>IF(N352="zákl. přenesená",J352,0)</f>
        <v>0</v>
      </c>
      <c r="BH352" s="184">
        <f>IF(N352="sníž. přenesená",J352,0)</f>
        <v>0</v>
      </c>
      <c r="BI352" s="184">
        <f>IF(N352="nulová",J352,0)</f>
        <v>0</v>
      </c>
      <c r="BJ352" s="17" t="s">
        <v>83</v>
      </c>
      <c r="BK352" s="184">
        <f>ROUND(I352*H352,2)</f>
        <v>0</v>
      </c>
      <c r="BL352" s="17" t="s">
        <v>279</v>
      </c>
      <c r="BM352" s="183" t="s">
        <v>532</v>
      </c>
    </row>
    <row r="353" s="2" customFormat="1" ht="33" customHeight="1">
      <c r="A353" s="36"/>
      <c r="B353" s="171"/>
      <c r="C353" s="172" t="s">
        <v>533</v>
      </c>
      <c r="D353" s="172" t="s">
        <v>135</v>
      </c>
      <c r="E353" s="173" t="s">
        <v>534</v>
      </c>
      <c r="F353" s="174" t="s">
        <v>535</v>
      </c>
      <c r="G353" s="175" t="s">
        <v>231</v>
      </c>
      <c r="H353" s="176">
        <v>37.619999999999997</v>
      </c>
      <c r="I353" s="177"/>
      <c r="J353" s="178">
        <f>ROUND(I353*H353,2)</f>
        <v>0</v>
      </c>
      <c r="K353" s="174" t="s">
        <v>183</v>
      </c>
      <c r="L353" s="37"/>
      <c r="M353" s="179" t="s">
        <v>1</v>
      </c>
      <c r="N353" s="180" t="s">
        <v>41</v>
      </c>
      <c r="O353" s="75"/>
      <c r="P353" s="181">
        <f>O353*H353</f>
        <v>0</v>
      </c>
      <c r="Q353" s="181">
        <v>0.00042999999999999999</v>
      </c>
      <c r="R353" s="181">
        <f>Q353*H353</f>
        <v>0.016176599999999999</v>
      </c>
      <c r="S353" s="181">
        <v>0</v>
      </c>
      <c r="T353" s="182">
        <f>S353*H353</f>
        <v>0</v>
      </c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R353" s="183" t="s">
        <v>279</v>
      </c>
      <c r="AT353" s="183" t="s">
        <v>135</v>
      </c>
      <c r="AU353" s="183" t="s">
        <v>80</v>
      </c>
      <c r="AY353" s="17" t="s">
        <v>134</v>
      </c>
      <c r="BE353" s="184">
        <f>IF(N353="základní",J353,0)</f>
        <v>0</v>
      </c>
      <c r="BF353" s="184">
        <f>IF(N353="snížená",J353,0)</f>
        <v>0</v>
      </c>
      <c r="BG353" s="184">
        <f>IF(N353="zákl. přenesená",J353,0)</f>
        <v>0</v>
      </c>
      <c r="BH353" s="184">
        <f>IF(N353="sníž. přenesená",J353,0)</f>
        <v>0</v>
      </c>
      <c r="BI353" s="184">
        <f>IF(N353="nulová",J353,0)</f>
        <v>0</v>
      </c>
      <c r="BJ353" s="17" t="s">
        <v>83</v>
      </c>
      <c r="BK353" s="184">
        <f>ROUND(I353*H353,2)</f>
        <v>0</v>
      </c>
      <c r="BL353" s="17" t="s">
        <v>279</v>
      </c>
      <c r="BM353" s="183" t="s">
        <v>536</v>
      </c>
    </row>
    <row r="354" s="12" customFormat="1">
      <c r="A354" s="12"/>
      <c r="B354" s="185"/>
      <c r="C354" s="12"/>
      <c r="D354" s="186" t="s">
        <v>141</v>
      </c>
      <c r="E354" s="187" t="s">
        <v>1</v>
      </c>
      <c r="F354" s="188" t="s">
        <v>537</v>
      </c>
      <c r="G354" s="12"/>
      <c r="H354" s="189">
        <v>7.96</v>
      </c>
      <c r="I354" s="190"/>
      <c r="J354" s="12"/>
      <c r="K354" s="12"/>
      <c r="L354" s="185"/>
      <c r="M354" s="191"/>
      <c r="N354" s="192"/>
      <c r="O354" s="192"/>
      <c r="P354" s="192"/>
      <c r="Q354" s="192"/>
      <c r="R354" s="192"/>
      <c r="S354" s="192"/>
      <c r="T354" s="193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T354" s="187" t="s">
        <v>141</v>
      </c>
      <c r="AU354" s="187" t="s">
        <v>80</v>
      </c>
      <c r="AV354" s="12" t="s">
        <v>80</v>
      </c>
      <c r="AW354" s="12" t="s">
        <v>32</v>
      </c>
      <c r="AX354" s="12" t="s">
        <v>76</v>
      </c>
      <c r="AY354" s="187" t="s">
        <v>134</v>
      </c>
    </row>
    <row r="355" s="12" customFormat="1">
      <c r="A355" s="12"/>
      <c r="B355" s="185"/>
      <c r="C355" s="12"/>
      <c r="D355" s="186" t="s">
        <v>141</v>
      </c>
      <c r="E355" s="187" t="s">
        <v>1</v>
      </c>
      <c r="F355" s="188" t="s">
        <v>255</v>
      </c>
      <c r="G355" s="12"/>
      <c r="H355" s="189">
        <v>-1.8</v>
      </c>
      <c r="I355" s="190"/>
      <c r="J355" s="12"/>
      <c r="K355" s="12"/>
      <c r="L355" s="185"/>
      <c r="M355" s="191"/>
      <c r="N355" s="192"/>
      <c r="O355" s="192"/>
      <c r="P355" s="192"/>
      <c r="Q355" s="192"/>
      <c r="R355" s="192"/>
      <c r="S355" s="192"/>
      <c r="T355" s="193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T355" s="187" t="s">
        <v>141</v>
      </c>
      <c r="AU355" s="187" t="s">
        <v>80</v>
      </c>
      <c r="AV355" s="12" t="s">
        <v>80</v>
      </c>
      <c r="AW355" s="12" t="s">
        <v>32</v>
      </c>
      <c r="AX355" s="12" t="s">
        <v>76</v>
      </c>
      <c r="AY355" s="187" t="s">
        <v>134</v>
      </c>
    </row>
    <row r="356" s="12" customFormat="1">
      <c r="A356" s="12"/>
      <c r="B356" s="185"/>
      <c r="C356" s="12"/>
      <c r="D356" s="186" t="s">
        <v>141</v>
      </c>
      <c r="E356" s="187" t="s">
        <v>1</v>
      </c>
      <c r="F356" s="188" t="s">
        <v>538</v>
      </c>
      <c r="G356" s="12"/>
      <c r="H356" s="189">
        <v>-1.3</v>
      </c>
      <c r="I356" s="190"/>
      <c r="J356" s="12"/>
      <c r="K356" s="12"/>
      <c r="L356" s="185"/>
      <c r="M356" s="191"/>
      <c r="N356" s="192"/>
      <c r="O356" s="192"/>
      <c r="P356" s="192"/>
      <c r="Q356" s="192"/>
      <c r="R356" s="192"/>
      <c r="S356" s="192"/>
      <c r="T356" s="193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T356" s="187" t="s">
        <v>141</v>
      </c>
      <c r="AU356" s="187" t="s">
        <v>80</v>
      </c>
      <c r="AV356" s="12" t="s">
        <v>80</v>
      </c>
      <c r="AW356" s="12" t="s">
        <v>32</v>
      </c>
      <c r="AX356" s="12" t="s">
        <v>76</v>
      </c>
      <c r="AY356" s="187" t="s">
        <v>134</v>
      </c>
    </row>
    <row r="357" s="12" customFormat="1">
      <c r="A357" s="12"/>
      <c r="B357" s="185"/>
      <c r="C357" s="12"/>
      <c r="D357" s="186" t="s">
        <v>141</v>
      </c>
      <c r="E357" s="187" t="s">
        <v>1</v>
      </c>
      <c r="F357" s="188" t="s">
        <v>539</v>
      </c>
      <c r="G357" s="12"/>
      <c r="H357" s="189">
        <v>16.300000000000001</v>
      </c>
      <c r="I357" s="190"/>
      <c r="J357" s="12"/>
      <c r="K357" s="12"/>
      <c r="L357" s="185"/>
      <c r="M357" s="191"/>
      <c r="N357" s="192"/>
      <c r="O357" s="192"/>
      <c r="P357" s="192"/>
      <c r="Q357" s="192"/>
      <c r="R357" s="192"/>
      <c r="S357" s="192"/>
      <c r="T357" s="193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T357" s="187" t="s">
        <v>141</v>
      </c>
      <c r="AU357" s="187" t="s">
        <v>80</v>
      </c>
      <c r="AV357" s="12" t="s">
        <v>80</v>
      </c>
      <c r="AW357" s="12" t="s">
        <v>32</v>
      </c>
      <c r="AX357" s="12" t="s">
        <v>76</v>
      </c>
      <c r="AY357" s="187" t="s">
        <v>134</v>
      </c>
    </row>
    <row r="358" s="12" customFormat="1">
      <c r="A358" s="12"/>
      <c r="B358" s="185"/>
      <c r="C358" s="12"/>
      <c r="D358" s="186" t="s">
        <v>141</v>
      </c>
      <c r="E358" s="187" t="s">
        <v>1</v>
      </c>
      <c r="F358" s="188" t="s">
        <v>540</v>
      </c>
      <c r="G358" s="12"/>
      <c r="H358" s="189">
        <v>-3.2000000000000002</v>
      </c>
      <c r="I358" s="190"/>
      <c r="J358" s="12"/>
      <c r="K358" s="12"/>
      <c r="L358" s="185"/>
      <c r="M358" s="191"/>
      <c r="N358" s="192"/>
      <c r="O358" s="192"/>
      <c r="P358" s="192"/>
      <c r="Q358" s="192"/>
      <c r="R358" s="192"/>
      <c r="S358" s="192"/>
      <c r="T358" s="193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T358" s="187" t="s">
        <v>141</v>
      </c>
      <c r="AU358" s="187" t="s">
        <v>80</v>
      </c>
      <c r="AV358" s="12" t="s">
        <v>80</v>
      </c>
      <c r="AW358" s="12" t="s">
        <v>32</v>
      </c>
      <c r="AX358" s="12" t="s">
        <v>76</v>
      </c>
      <c r="AY358" s="187" t="s">
        <v>134</v>
      </c>
    </row>
    <row r="359" s="12" customFormat="1">
      <c r="A359" s="12"/>
      <c r="B359" s="185"/>
      <c r="C359" s="12"/>
      <c r="D359" s="186" t="s">
        <v>141</v>
      </c>
      <c r="E359" s="187" t="s">
        <v>1</v>
      </c>
      <c r="F359" s="188" t="s">
        <v>541</v>
      </c>
      <c r="G359" s="12"/>
      <c r="H359" s="189">
        <v>-0.90000000000000002</v>
      </c>
      <c r="I359" s="190"/>
      <c r="J359" s="12"/>
      <c r="K359" s="12"/>
      <c r="L359" s="185"/>
      <c r="M359" s="191"/>
      <c r="N359" s="192"/>
      <c r="O359" s="192"/>
      <c r="P359" s="192"/>
      <c r="Q359" s="192"/>
      <c r="R359" s="192"/>
      <c r="S359" s="192"/>
      <c r="T359" s="193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T359" s="187" t="s">
        <v>141</v>
      </c>
      <c r="AU359" s="187" t="s">
        <v>80</v>
      </c>
      <c r="AV359" s="12" t="s">
        <v>80</v>
      </c>
      <c r="AW359" s="12" t="s">
        <v>32</v>
      </c>
      <c r="AX359" s="12" t="s">
        <v>76</v>
      </c>
      <c r="AY359" s="187" t="s">
        <v>134</v>
      </c>
    </row>
    <row r="360" s="12" customFormat="1">
      <c r="A360" s="12"/>
      <c r="B360" s="185"/>
      <c r="C360" s="12"/>
      <c r="D360" s="186" t="s">
        <v>141</v>
      </c>
      <c r="E360" s="187" t="s">
        <v>1</v>
      </c>
      <c r="F360" s="188" t="s">
        <v>542</v>
      </c>
      <c r="G360" s="12"/>
      <c r="H360" s="189">
        <v>10.119999999999999</v>
      </c>
      <c r="I360" s="190"/>
      <c r="J360" s="12"/>
      <c r="K360" s="12"/>
      <c r="L360" s="185"/>
      <c r="M360" s="191"/>
      <c r="N360" s="192"/>
      <c r="O360" s="192"/>
      <c r="P360" s="192"/>
      <c r="Q360" s="192"/>
      <c r="R360" s="192"/>
      <c r="S360" s="192"/>
      <c r="T360" s="193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T360" s="187" t="s">
        <v>141</v>
      </c>
      <c r="AU360" s="187" t="s">
        <v>80</v>
      </c>
      <c r="AV360" s="12" t="s">
        <v>80</v>
      </c>
      <c r="AW360" s="12" t="s">
        <v>32</v>
      </c>
      <c r="AX360" s="12" t="s">
        <v>76</v>
      </c>
      <c r="AY360" s="187" t="s">
        <v>134</v>
      </c>
    </row>
    <row r="361" s="12" customFormat="1">
      <c r="A361" s="12"/>
      <c r="B361" s="185"/>
      <c r="C361" s="12"/>
      <c r="D361" s="186" t="s">
        <v>141</v>
      </c>
      <c r="E361" s="187" t="s">
        <v>1</v>
      </c>
      <c r="F361" s="188" t="s">
        <v>543</v>
      </c>
      <c r="G361" s="12"/>
      <c r="H361" s="189">
        <v>-2.7000000000000002</v>
      </c>
      <c r="I361" s="190"/>
      <c r="J361" s="12"/>
      <c r="K361" s="12"/>
      <c r="L361" s="185"/>
      <c r="M361" s="191"/>
      <c r="N361" s="192"/>
      <c r="O361" s="192"/>
      <c r="P361" s="192"/>
      <c r="Q361" s="192"/>
      <c r="R361" s="192"/>
      <c r="S361" s="192"/>
      <c r="T361" s="193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T361" s="187" t="s">
        <v>141</v>
      </c>
      <c r="AU361" s="187" t="s">
        <v>80</v>
      </c>
      <c r="AV361" s="12" t="s">
        <v>80</v>
      </c>
      <c r="AW361" s="12" t="s">
        <v>32</v>
      </c>
      <c r="AX361" s="12" t="s">
        <v>76</v>
      </c>
      <c r="AY361" s="187" t="s">
        <v>134</v>
      </c>
    </row>
    <row r="362" s="12" customFormat="1">
      <c r="A362" s="12"/>
      <c r="B362" s="185"/>
      <c r="C362" s="12"/>
      <c r="D362" s="186" t="s">
        <v>141</v>
      </c>
      <c r="E362" s="187" t="s">
        <v>1</v>
      </c>
      <c r="F362" s="188" t="s">
        <v>544</v>
      </c>
      <c r="G362" s="12"/>
      <c r="H362" s="189">
        <v>7.8200000000000003</v>
      </c>
      <c r="I362" s="190"/>
      <c r="J362" s="12"/>
      <c r="K362" s="12"/>
      <c r="L362" s="185"/>
      <c r="M362" s="191"/>
      <c r="N362" s="192"/>
      <c r="O362" s="192"/>
      <c r="P362" s="192"/>
      <c r="Q362" s="192"/>
      <c r="R362" s="192"/>
      <c r="S362" s="192"/>
      <c r="T362" s="193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T362" s="187" t="s">
        <v>141</v>
      </c>
      <c r="AU362" s="187" t="s">
        <v>80</v>
      </c>
      <c r="AV362" s="12" t="s">
        <v>80</v>
      </c>
      <c r="AW362" s="12" t="s">
        <v>32</v>
      </c>
      <c r="AX362" s="12" t="s">
        <v>76</v>
      </c>
      <c r="AY362" s="187" t="s">
        <v>134</v>
      </c>
    </row>
    <row r="363" s="12" customFormat="1">
      <c r="A363" s="12"/>
      <c r="B363" s="185"/>
      <c r="C363" s="12"/>
      <c r="D363" s="186" t="s">
        <v>141</v>
      </c>
      <c r="E363" s="187" t="s">
        <v>1</v>
      </c>
      <c r="F363" s="188" t="s">
        <v>541</v>
      </c>
      <c r="G363" s="12"/>
      <c r="H363" s="189">
        <v>-0.90000000000000002</v>
      </c>
      <c r="I363" s="190"/>
      <c r="J363" s="12"/>
      <c r="K363" s="12"/>
      <c r="L363" s="185"/>
      <c r="M363" s="191"/>
      <c r="N363" s="192"/>
      <c r="O363" s="192"/>
      <c r="P363" s="192"/>
      <c r="Q363" s="192"/>
      <c r="R363" s="192"/>
      <c r="S363" s="192"/>
      <c r="T363" s="193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T363" s="187" t="s">
        <v>141</v>
      </c>
      <c r="AU363" s="187" t="s">
        <v>80</v>
      </c>
      <c r="AV363" s="12" t="s">
        <v>80</v>
      </c>
      <c r="AW363" s="12" t="s">
        <v>32</v>
      </c>
      <c r="AX363" s="12" t="s">
        <v>76</v>
      </c>
      <c r="AY363" s="187" t="s">
        <v>134</v>
      </c>
    </row>
    <row r="364" s="12" customFormat="1">
      <c r="A364" s="12"/>
      <c r="B364" s="185"/>
      <c r="C364" s="12"/>
      <c r="D364" s="186" t="s">
        <v>141</v>
      </c>
      <c r="E364" s="187" t="s">
        <v>1</v>
      </c>
      <c r="F364" s="188" t="s">
        <v>545</v>
      </c>
      <c r="G364" s="12"/>
      <c r="H364" s="189">
        <v>-0.80000000000000004</v>
      </c>
      <c r="I364" s="190"/>
      <c r="J364" s="12"/>
      <c r="K364" s="12"/>
      <c r="L364" s="185"/>
      <c r="M364" s="191"/>
      <c r="N364" s="192"/>
      <c r="O364" s="192"/>
      <c r="P364" s="192"/>
      <c r="Q364" s="192"/>
      <c r="R364" s="192"/>
      <c r="S364" s="192"/>
      <c r="T364" s="193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T364" s="187" t="s">
        <v>141</v>
      </c>
      <c r="AU364" s="187" t="s">
        <v>80</v>
      </c>
      <c r="AV364" s="12" t="s">
        <v>80</v>
      </c>
      <c r="AW364" s="12" t="s">
        <v>32</v>
      </c>
      <c r="AX364" s="12" t="s">
        <v>76</v>
      </c>
      <c r="AY364" s="187" t="s">
        <v>134</v>
      </c>
    </row>
    <row r="365" s="12" customFormat="1">
      <c r="A365" s="12"/>
      <c r="B365" s="185"/>
      <c r="C365" s="12"/>
      <c r="D365" s="186" t="s">
        <v>141</v>
      </c>
      <c r="E365" s="187" t="s">
        <v>1</v>
      </c>
      <c r="F365" s="188" t="s">
        <v>546</v>
      </c>
      <c r="G365" s="12"/>
      <c r="H365" s="189">
        <v>-0.69999999999999996</v>
      </c>
      <c r="I365" s="190"/>
      <c r="J365" s="12"/>
      <c r="K365" s="12"/>
      <c r="L365" s="185"/>
      <c r="M365" s="191"/>
      <c r="N365" s="192"/>
      <c r="O365" s="192"/>
      <c r="P365" s="192"/>
      <c r="Q365" s="192"/>
      <c r="R365" s="192"/>
      <c r="S365" s="192"/>
      <c r="T365" s="193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T365" s="187" t="s">
        <v>141</v>
      </c>
      <c r="AU365" s="187" t="s">
        <v>80</v>
      </c>
      <c r="AV365" s="12" t="s">
        <v>80</v>
      </c>
      <c r="AW365" s="12" t="s">
        <v>32</v>
      </c>
      <c r="AX365" s="12" t="s">
        <v>76</v>
      </c>
      <c r="AY365" s="187" t="s">
        <v>134</v>
      </c>
    </row>
    <row r="366" s="12" customFormat="1">
      <c r="A366" s="12"/>
      <c r="B366" s="185"/>
      <c r="C366" s="12"/>
      <c r="D366" s="186" t="s">
        <v>141</v>
      </c>
      <c r="E366" s="187" t="s">
        <v>1</v>
      </c>
      <c r="F366" s="188" t="s">
        <v>547</v>
      </c>
      <c r="G366" s="12"/>
      <c r="H366" s="189">
        <v>10.119999999999999</v>
      </c>
      <c r="I366" s="190"/>
      <c r="J366" s="12"/>
      <c r="K366" s="12"/>
      <c r="L366" s="185"/>
      <c r="M366" s="191"/>
      <c r="N366" s="192"/>
      <c r="O366" s="192"/>
      <c r="P366" s="192"/>
      <c r="Q366" s="192"/>
      <c r="R366" s="192"/>
      <c r="S366" s="192"/>
      <c r="T366" s="193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T366" s="187" t="s">
        <v>141</v>
      </c>
      <c r="AU366" s="187" t="s">
        <v>80</v>
      </c>
      <c r="AV366" s="12" t="s">
        <v>80</v>
      </c>
      <c r="AW366" s="12" t="s">
        <v>32</v>
      </c>
      <c r="AX366" s="12" t="s">
        <v>76</v>
      </c>
      <c r="AY366" s="187" t="s">
        <v>134</v>
      </c>
    </row>
    <row r="367" s="12" customFormat="1">
      <c r="A367" s="12"/>
      <c r="B367" s="185"/>
      <c r="C367" s="12"/>
      <c r="D367" s="186" t="s">
        <v>141</v>
      </c>
      <c r="E367" s="187" t="s">
        <v>1</v>
      </c>
      <c r="F367" s="188" t="s">
        <v>541</v>
      </c>
      <c r="G367" s="12"/>
      <c r="H367" s="189">
        <v>-0.90000000000000002</v>
      </c>
      <c r="I367" s="190"/>
      <c r="J367" s="12"/>
      <c r="K367" s="12"/>
      <c r="L367" s="185"/>
      <c r="M367" s="191"/>
      <c r="N367" s="192"/>
      <c r="O367" s="192"/>
      <c r="P367" s="192"/>
      <c r="Q367" s="192"/>
      <c r="R367" s="192"/>
      <c r="S367" s="192"/>
      <c r="T367" s="193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T367" s="187" t="s">
        <v>141</v>
      </c>
      <c r="AU367" s="187" t="s">
        <v>80</v>
      </c>
      <c r="AV367" s="12" t="s">
        <v>80</v>
      </c>
      <c r="AW367" s="12" t="s">
        <v>32</v>
      </c>
      <c r="AX367" s="12" t="s">
        <v>76</v>
      </c>
      <c r="AY367" s="187" t="s">
        <v>134</v>
      </c>
    </row>
    <row r="368" s="12" customFormat="1">
      <c r="A368" s="12"/>
      <c r="B368" s="185"/>
      <c r="C368" s="12"/>
      <c r="D368" s="186" t="s">
        <v>141</v>
      </c>
      <c r="E368" s="187" t="s">
        <v>1</v>
      </c>
      <c r="F368" s="188" t="s">
        <v>545</v>
      </c>
      <c r="G368" s="12"/>
      <c r="H368" s="189">
        <v>-0.80000000000000004</v>
      </c>
      <c r="I368" s="190"/>
      <c r="J368" s="12"/>
      <c r="K368" s="12"/>
      <c r="L368" s="185"/>
      <c r="M368" s="191"/>
      <c r="N368" s="192"/>
      <c r="O368" s="192"/>
      <c r="P368" s="192"/>
      <c r="Q368" s="192"/>
      <c r="R368" s="192"/>
      <c r="S368" s="192"/>
      <c r="T368" s="193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T368" s="187" t="s">
        <v>141</v>
      </c>
      <c r="AU368" s="187" t="s">
        <v>80</v>
      </c>
      <c r="AV368" s="12" t="s">
        <v>80</v>
      </c>
      <c r="AW368" s="12" t="s">
        <v>32</v>
      </c>
      <c r="AX368" s="12" t="s">
        <v>76</v>
      </c>
      <c r="AY368" s="187" t="s">
        <v>134</v>
      </c>
    </row>
    <row r="369" s="12" customFormat="1">
      <c r="A369" s="12"/>
      <c r="B369" s="185"/>
      <c r="C369" s="12"/>
      <c r="D369" s="186" t="s">
        <v>141</v>
      </c>
      <c r="E369" s="187" t="s">
        <v>1</v>
      </c>
      <c r="F369" s="188" t="s">
        <v>546</v>
      </c>
      <c r="G369" s="12"/>
      <c r="H369" s="189">
        <v>-0.69999999999999996</v>
      </c>
      <c r="I369" s="190"/>
      <c r="J369" s="12"/>
      <c r="K369" s="12"/>
      <c r="L369" s="185"/>
      <c r="M369" s="191"/>
      <c r="N369" s="192"/>
      <c r="O369" s="192"/>
      <c r="P369" s="192"/>
      <c r="Q369" s="192"/>
      <c r="R369" s="192"/>
      <c r="S369" s="192"/>
      <c r="T369" s="193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T369" s="187" t="s">
        <v>141</v>
      </c>
      <c r="AU369" s="187" t="s">
        <v>80</v>
      </c>
      <c r="AV369" s="12" t="s">
        <v>80</v>
      </c>
      <c r="AW369" s="12" t="s">
        <v>32</v>
      </c>
      <c r="AX369" s="12" t="s">
        <v>76</v>
      </c>
      <c r="AY369" s="187" t="s">
        <v>134</v>
      </c>
    </row>
    <row r="370" s="2" customFormat="1" ht="24.15" customHeight="1">
      <c r="A370" s="36"/>
      <c r="B370" s="171"/>
      <c r="C370" s="211" t="s">
        <v>548</v>
      </c>
      <c r="D370" s="211" t="s">
        <v>443</v>
      </c>
      <c r="E370" s="212" t="s">
        <v>549</v>
      </c>
      <c r="F370" s="213" t="s">
        <v>550</v>
      </c>
      <c r="G370" s="214" t="s">
        <v>231</v>
      </c>
      <c r="H370" s="215">
        <v>41.381999999999998</v>
      </c>
      <c r="I370" s="216"/>
      <c r="J370" s="217">
        <f>ROUND(I370*H370,2)</f>
        <v>0</v>
      </c>
      <c r="K370" s="213" t="s">
        <v>183</v>
      </c>
      <c r="L370" s="218"/>
      <c r="M370" s="219" t="s">
        <v>1</v>
      </c>
      <c r="N370" s="220" t="s">
        <v>41</v>
      </c>
      <c r="O370" s="75"/>
      <c r="P370" s="181">
        <f>O370*H370</f>
        <v>0</v>
      </c>
      <c r="Q370" s="181">
        <v>0.00198</v>
      </c>
      <c r="R370" s="181">
        <f>Q370*H370</f>
        <v>0.08193636</v>
      </c>
      <c r="S370" s="181">
        <v>0</v>
      </c>
      <c r="T370" s="182">
        <f>S370*H370</f>
        <v>0</v>
      </c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R370" s="183" t="s">
        <v>365</v>
      </c>
      <c r="AT370" s="183" t="s">
        <v>443</v>
      </c>
      <c r="AU370" s="183" t="s">
        <v>80</v>
      </c>
      <c r="AY370" s="17" t="s">
        <v>134</v>
      </c>
      <c r="BE370" s="184">
        <f>IF(N370="základní",J370,0)</f>
        <v>0</v>
      </c>
      <c r="BF370" s="184">
        <f>IF(N370="snížená",J370,0)</f>
        <v>0</v>
      </c>
      <c r="BG370" s="184">
        <f>IF(N370="zákl. přenesená",J370,0)</f>
        <v>0</v>
      </c>
      <c r="BH370" s="184">
        <f>IF(N370="sníž. přenesená",J370,0)</f>
        <v>0</v>
      </c>
      <c r="BI370" s="184">
        <f>IF(N370="nulová",J370,0)</f>
        <v>0</v>
      </c>
      <c r="BJ370" s="17" t="s">
        <v>83</v>
      </c>
      <c r="BK370" s="184">
        <f>ROUND(I370*H370,2)</f>
        <v>0</v>
      </c>
      <c r="BL370" s="17" t="s">
        <v>279</v>
      </c>
      <c r="BM370" s="183" t="s">
        <v>551</v>
      </c>
    </row>
    <row r="371" s="12" customFormat="1">
      <c r="A371" s="12"/>
      <c r="B371" s="185"/>
      <c r="C371" s="12"/>
      <c r="D371" s="186" t="s">
        <v>141</v>
      </c>
      <c r="E371" s="12"/>
      <c r="F371" s="188" t="s">
        <v>552</v>
      </c>
      <c r="G371" s="12"/>
      <c r="H371" s="189">
        <v>41.381999999999998</v>
      </c>
      <c r="I371" s="190"/>
      <c r="J371" s="12"/>
      <c r="K371" s="12"/>
      <c r="L371" s="185"/>
      <c r="M371" s="191"/>
      <c r="N371" s="192"/>
      <c r="O371" s="192"/>
      <c r="P371" s="192"/>
      <c r="Q371" s="192"/>
      <c r="R371" s="192"/>
      <c r="S371" s="192"/>
      <c r="T371" s="193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T371" s="187" t="s">
        <v>141</v>
      </c>
      <c r="AU371" s="187" t="s">
        <v>80</v>
      </c>
      <c r="AV371" s="12" t="s">
        <v>80</v>
      </c>
      <c r="AW371" s="12" t="s">
        <v>3</v>
      </c>
      <c r="AX371" s="12" t="s">
        <v>83</v>
      </c>
      <c r="AY371" s="187" t="s">
        <v>134</v>
      </c>
    </row>
    <row r="372" s="2" customFormat="1" ht="33" customHeight="1">
      <c r="A372" s="36"/>
      <c r="B372" s="171"/>
      <c r="C372" s="172" t="s">
        <v>553</v>
      </c>
      <c r="D372" s="172" t="s">
        <v>135</v>
      </c>
      <c r="E372" s="173" t="s">
        <v>554</v>
      </c>
      <c r="F372" s="174" t="s">
        <v>555</v>
      </c>
      <c r="G372" s="175" t="s">
        <v>190</v>
      </c>
      <c r="H372" s="176">
        <v>45.920000000000002</v>
      </c>
      <c r="I372" s="177"/>
      <c r="J372" s="178">
        <f>ROUND(I372*H372,2)</f>
        <v>0</v>
      </c>
      <c r="K372" s="174" t="s">
        <v>183</v>
      </c>
      <c r="L372" s="37"/>
      <c r="M372" s="179" t="s">
        <v>1</v>
      </c>
      <c r="N372" s="180" t="s">
        <v>41</v>
      </c>
      <c r="O372" s="75"/>
      <c r="P372" s="181">
        <f>O372*H372</f>
        <v>0</v>
      </c>
      <c r="Q372" s="181">
        <v>0.0053800000000000002</v>
      </c>
      <c r="R372" s="181">
        <f>Q372*H372</f>
        <v>0.24704960000000001</v>
      </c>
      <c r="S372" s="181">
        <v>0</v>
      </c>
      <c r="T372" s="182">
        <f>S372*H372</f>
        <v>0</v>
      </c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R372" s="183" t="s">
        <v>279</v>
      </c>
      <c r="AT372" s="183" t="s">
        <v>135</v>
      </c>
      <c r="AU372" s="183" t="s">
        <v>80</v>
      </c>
      <c r="AY372" s="17" t="s">
        <v>134</v>
      </c>
      <c r="BE372" s="184">
        <f>IF(N372="základní",J372,0)</f>
        <v>0</v>
      </c>
      <c r="BF372" s="184">
        <f>IF(N372="snížená",J372,0)</f>
        <v>0</v>
      </c>
      <c r="BG372" s="184">
        <f>IF(N372="zákl. přenesená",J372,0)</f>
        <v>0</v>
      </c>
      <c r="BH372" s="184">
        <f>IF(N372="sníž. přenesená",J372,0)</f>
        <v>0</v>
      </c>
      <c r="BI372" s="184">
        <f>IF(N372="nulová",J372,0)</f>
        <v>0</v>
      </c>
      <c r="BJ372" s="17" t="s">
        <v>83</v>
      </c>
      <c r="BK372" s="184">
        <f>ROUND(I372*H372,2)</f>
        <v>0</v>
      </c>
      <c r="BL372" s="17" t="s">
        <v>279</v>
      </c>
      <c r="BM372" s="183" t="s">
        <v>556</v>
      </c>
    </row>
    <row r="373" s="2" customFormat="1" ht="24.15" customHeight="1">
      <c r="A373" s="36"/>
      <c r="B373" s="171"/>
      <c r="C373" s="211" t="s">
        <v>557</v>
      </c>
      <c r="D373" s="211" t="s">
        <v>443</v>
      </c>
      <c r="E373" s="212" t="s">
        <v>558</v>
      </c>
      <c r="F373" s="213" t="s">
        <v>559</v>
      </c>
      <c r="G373" s="214" t="s">
        <v>190</v>
      </c>
      <c r="H373" s="215">
        <v>50.512</v>
      </c>
      <c r="I373" s="216"/>
      <c r="J373" s="217">
        <f>ROUND(I373*H373,2)</f>
        <v>0</v>
      </c>
      <c r="K373" s="213" t="s">
        <v>183</v>
      </c>
      <c r="L373" s="218"/>
      <c r="M373" s="219" t="s">
        <v>1</v>
      </c>
      <c r="N373" s="220" t="s">
        <v>41</v>
      </c>
      <c r="O373" s="75"/>
      <c r="P373" s="181">
        <f>O373*H373</f>
        <v>0</v>
      </c>
      <c r="Q373" s="181">
        <v>0.021999999999999999</v>
      </c>
      <c r="R373" s="181">
        <f>Q373*H373</f>
        <v>1.111264</v>
      </c>
      <c r="S373" s="181">
        <v>0</v>
      </c>
      <c r="T373" s="182">
        <f>S373*H373</f>
        <v>0</v>
      </c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R373" s="183" t="s">
        <v>365</v>
      </c>
      <c r="AT373" s="183" t="s">
        <v>443</v>
      </c>
      <c r="AU373" s="183" t="s">
        <v>80</v>
      </c>
      <c r="AY373" s="17" t="s">
        <v>134</v>
      </c>
      <c r="BE373" s="184">
        <f>IF(N373="základní",J373,0)</f>
        <v>0</v>
      </c>
      <c r="BF373" s="184">
        <f>IF(N373="snížená",J373,0)</f>
        <v>0</v>
      </c>
      <c r="BG373" s="184">
        <f>IF(N373="zákl. přenesená",J373,0)</f>
        <v>0</v>
      </c>
      <c r="BH373" s="184">
        <f>IF(N373="sníž. přenesená",J373,0)</f>
        <v>0</v>
      </c>
      <c r="BI373" s="184">
        <f>IF(N373="nulová",J373,0)</f>
        <v>0</v>
      </c>
      <c r="BJ373" s="17" t="s">
        <v>83</v>
      </c>
      <c r="BK373" s="184">
        <f>ROUND(I373*H373,2)</f>
        <v>0</v>
      </c>
      <c r="BL373" s="17" t="s">
        <v>279</v>
      </c>
      <c r="BM373" s="183" t="s">
        <v>560</v>
      </c>
    </row>
    <row r="374" s="12" customFormat="1">
      <c r="A374" s="12"/>
      <c r="B374" s="185"/>
      <c r="C374" s="12"/>
      <c r="D374" s="186" t="s">
        <v>141</v>
      </c>
      <c r="E374" s="12"/>
      <c r="F374" s="188" t="s">
        <v>561</v>
      </c>
      <c r="G374" s="12"/>
      <c r="H374" s="189">
        <v>50.512</v>
      </c>
      <c r="I374" s="190"/>
      <c r="J374" s="12"/>
      <c r="K374" s="12"/>
      <c r="L374" s="185"/>
      <c r="M374" s="191"/>
      <c r="N374" s="192"/>
      <c r="O374" s="192"/>
      <c r="P374" s="192"/>
      <c r="Q374" s="192"/>
      <c r="R374" s="192"/>
      <c r="S374" s="192"/>
      <c r="T374" s="193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T374" s="187" t="s">
        <v>141</v>
      </c>
      <c r="AU374" s="187" t="s">
        <v>80</v>
      </c>
      <c r="AV374" s="12" t="s">
        <v>80</v>
      </c>
      <c r="AW374" s="12" t="s">
        <v>3</v>
      </c>
      <c r="AX374" s="12" t="s">
        <v>83</v>
      </c>
      <c r="AY374" s="187" t="s">
        <v>134</v>
      </c>
    </row>
    <row r="375" s="2" customFormat="1" ht="24.15" customHeight="1">
      <c r="A375" s="36"/>
      <c r="B375" s="171"/>
      <c r="C375" s="172" t="s">
        <v>562</v>
      </c>
      <c r="D375" s="172" t="s">
        <v>135</v>
      </c>
      <c r="E375" s="173" t="s">
        <v>563</v>
      </c>
      <c r="F375" s="174" t="s">
        <v>564</v>
      </c>
      <c r="G375" s="175" t="s">
        <v>451</v>
      </c>
      <c r="H375" s="221"/>
      <c r="I375" s="177"/>
      <c r="J375" s="178">
        <f>ROUND(I375*H375,2)</f>
        <v>0</v>
      </c>
      <c r="K375" s="174" t="s">
        <v>183</v>
      </c>
      <c r="L375" s="37"/>
      <c r="M375" s="179" t="s">
        <v>1</v>
      </c>
      <c r="N375" s="180" t="s">
        <v>41</v>
      </c>
      <c r="O375" s="75"/>
      <c r="P375" s="181">
        <f>O375*H375</f>
        <v>0</v>
      </c>
      <c r="Q375" s="181">
        <v>0</v>
      </c>
      <c r="R375" s="181">
        <f>Q375*H375</f>
        <v>0</v>
      </c>
      <c r="S375" s="181">
        <v>0</v>
      </c>
      <c r="T375" s="182">
        <f>S375*H375</f>
        <v>0</v>
      </c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R375" s="183" t="s">
        <v>279</v>
      </c>
      <c r="AT375" s="183" t="s">
        <v>135</v>
      </c>
      <c r="AU375" s="183" t="s">
        <v>80</v>
      </c>
      <c r="AY375" s="17" t="s">
        <v>134</v>
      </c>
      <c r="BE375" s="184">
        <f>IF(N375="základní",J375,0)</f>
        <v>0</v>
      </c>
      <c r="BF375" s="184">
        <f>IF(N375="snížená",J375,0)</f>
        <v>0</v>
      </c>
      <c r="BG375" s="184">
        <f>IF(N375="zákl. přenesená",J375,0)</f>
        <v>0</v>
      </c>
      <c r="BH375" s="184">
        <f>IF(N375="sníž. přenesená",J375,0)</f>
        <v>0</v>
      </c>
      <c r="BI375" s="184">
        <f>IF(N375="nulová",J375,0)</f>
        <v>0</v>
      </c>
      <c r="BJ375" s="17" t="s">
        <v>83</v>
      </c>
      <c r="BK375" s="184">
        <f>ROUND(I375*H375,2)</f>
        <v>0</v>
      </c>
      <c r="BL375" s="17" t="s">
        <v>279</v>
      </c>
      <c r="BM375" s="183" t="s">
        <v>565</v>
      </c>
    </row>
    <row r="376" s="2" customFormat="1" ht="24.15" customHeight="1">
      <c r="A376" s="36"/>
      <c r="B376" s="171"/>
      <c r="C376" s="172" t="s">
        <v>566</v>
      </c>
      <c r="D376" s="172" t="s">
        <v>135</v>
      </c>
      <c r="E376" s="173" t="s">
        <v>567</v>
      </c>
      <c r="F376" s="174" t="s">
        <v>568</v>
      </c>
      <c r="G376" s="175" t="s">
        <v>451</v>
      </c>
      <c r="H376" s="221"/>
      <c r="I376" s="177"/>
      <c r="J376" s="178">
        <f>ROUND(I376*H376,2)</f>
        <v>0</v>
      </c>
      <c r="K376" s="174" t="s">
        <v>183</v>
      </c>
      <c r="L376" s="37"/>
      <c r="M376" s="179" t="s">
        <v>1</v>
      </c>
      <c r="N376" s="180" t="s">
        <v>41</v>
      </c>
      <c r="O376" s="75"/>
      <c r="P376" s="181">
        <f>O376*H376</f>
        <v>0</v>
      </c>
      <c r="Q376" s="181">
        <v>0</v>
      </c>
      <c r="R376" s="181">
        <f>Q376*H376</f>
        <v>0</v>
      </c>
      <c r="S376" s="181">
        <v>0</v>
      </c>
      <c r="T376" s="182">
        <f>S376*H376</f>
        <v>0</v>
      </c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R376" s="183" t="s">
        <v>279</v>
      </c>
      <c r="AT376" s="183" t="s">
        <v>135</v>
      </c>
      <c r="AU376" s="183" t="s">
        <v>80</v>
      </c>
      <c r="AY376" s="17" t="s">
        <v>134</v>
      </c>
      <c r="BE376" s="184">
        <f>IF(N376="základní",J376,0)</f>
        <v>0</v>
      </c>
      <c r="BF376" s="184">
        <f>IF(N376="snížená",J376,0)</f>
        <v>0</v>
      </c>
      <c r="BG376" s="184">
        <f>IF(N376="zákl. přenesená",J376,0)</f>
        <v>0</v>
      </c>
      <c r="BH376" s="184">
        <f>IF(N376="sníž. přenesená",J376,0)</f>
        <v>0</v>
      </c>
      <c r="BI376" s="184">
        <f>IF(N376="nulová",J376,0)</f>
        <v>0</v>
      </c>
      <c r="BJ376" s="17" t="s">
        <v>83</v>
      </c>
      <c r="BK376" s="184">
        <f>ROUND(I376*H376,2)</f>
        <v>0</v>
      </c>
      <c r="BL376" s="17" t="s">
        <v>279</v>
      </c>
      <c r="BM376" s="183" t="s">
        <v>569</v>
      </c>
    </row>
    <row r="377" s="11" customFormat="1" ht="22.8" customHeight="1">
      <c r="A377" s="11"/>
      <c r="B377" s="160"/>
      <c r="C377" s="11"/>
      <c r="D377" s="161" t="s">
        <v>75</v>
      </c>
      <c r="E377" s="209" t="s">
        <v>570</v>
      </c>
      <c r="F377" s="209" t="s">
        <v>571</v>
      </c>
      <c r="G377" s="11"/>
      <c r="H377" s="11"/>
      <c r="I377" s="163"/>
      <c r="J377" s="210">
        <f>BK377</f>
        <v>0</v>
      </c>
      <c r="K377" s="11"/>
      <c r="L377" s="160"/>
      <c r="M377" s="165"/>
      <c r="N377" s="166"/>
      <c r="O377" s="166"/>
      <c r="P377" s="167">
        <f>SUM(P378:P399)</f>
        <v>0</v>
      </c>
      <c r="Q377" s="166"/>
      <c r="R377" s="167">
        <f>SUM(R378:R399)</f>
        <v>1.1207540999999999</v>
      </c>
      <c r="S377" s="166"/>
      <c r="T377" s="168">
        <f>SUM(T378:T399)</f>
        <v>0</v>
      </c>
      <c r="U377" s="11"/>
      <c r="V377" s="11"/>
      <c r="W377" s="11"/>
      <c r="X377" s="11"/>
      <c r="Y377" s="11"/>
      <c r="Z377" s="11"/>
      <c r="AA377" s="11"/>
      <c r="AB377" s="11"/>
      <c r="AC377" s="11"/>
      <c r="AD377" s="11"/>
      <c r="AE377" s="11"/>
      <c r="AR377" s="161" t="s">
        <v>80</v>
      </c>
      <c r="AT377" s="169" t="s">
        <v>75</v>
      </c>
      <c r="AU377" s="169" t="s">
        <v>83</v>
      </c>
      <c r="AY377" s="161" t="s">
        <v>134</v>
      </c>
      <c r="BK377" s="170">
        <f>SUM(BK378:BK399)</f>
        <v>0</v>
      </c>
    </row>
    <row r="378" s="2" customFormat="1" ht="21.75" customHeight="1">
      <c r="A378" s="36"/>
      <c r="B378" s="171"/>
      <c r="C378" s="172" t="s">
        <v>572</v>
      </c>
      <c r="D378" s="172" t="s">
        <v>135</v>
      </c>
      <c r="E378" s="173" t="s">
        <v>573</v>
      </c>
      <c r="F378" s="174" t="s">
        <v>574</v>
      </c>
      <c r="G378" s="175" t="s">
        <v>190</v>
      </c>
      <c r="H378" s="176">
        <v>87.299999999999997</v>
      </c>
      <c r="I378" s="177"/>
      <c r="J378" s="178">
        <f>ROUND(I378*H378,2)</f>
        <v>0</v>
      </c>
      <c r="K378" s="174" t="s">
        <v>183</v>
      </c>
      <c r="L378" s="37"/>
      <c r="M378" s="179" t="s">
        <v>1</v>
      </c>
      <c r="N378" s="180" t="s">
        <v>41</v>
      </c>
      <c r="O378" s="75"/>
      <c r="P378" s="181">
        <f>O378*H378</f>
        <v>0</v>
      </c>
      <c r="Q378" s="181">
        <v>0</v>
      </c>
      <c r="R378" s="181">
        <f>Q378*H378</f>
        <v>0</v>
      </c>
      <c r="S378" s="181">
        <v>0</v>
      </c>
      <c r="T378" s="182">
        <f>S378*H378</f>
        <v>0</v>
      </c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R378" s="183" t="s">
        <v>279</v>
      </c>
      <c r="AT378" s="183" t="s">
        <v>135</v>
      </c>
      <c r="AU378" s="183" t="s">
        <v>80</v>
      </c>
      <c r="AY378" s="17" t="s">
        <v>134</v>
      </c>
      <c r="BE378" s="184">
        <f>IF(N378="základní",J378,0)</f>
        <v>0</v>
      </c>
      <c r="BF378" s="184">
        <f>IF(N378="snížená",J378,0)</f>
        <v>0</v>
      </c>
      <c r="BG378" s="184">
        <f>IF(N378="zákl. přenesená",J378,0)</f>
        <v>0</v>
      </c>
      <c r="BH378" s="184">
        <f>IF(N378="sníž. přenesená",J378,0)</f>
        <v>0</v>
      </c>
      <c r="BI378" s="184">
        <f>IF(N378="nulová",J378,0)</f>
        <v>0</v>
      </c>
      <c r="BJ378" s="17" t="s">
        <v>83</v>
      </c>
      <c r="BK378" s="184">
        <f>ROUND(I378*H378,2)</f>
        <v>0</v>
      </c>
      <c r="BL378" s="17" t="s">
        <v>279</v>
      </c>
      <c r="BM378" s="183" t="s">
        <v>575</v>
      </c>
    </row>
    <row r="379" s="12" customFormat="1">
      <c r="A379" s="12"/>
      <c r="B379" s="185"/>
      <c r="C379" s="12"/>
      <c r="D379" s="186" t="s">
        <v>141</v>
      </c>
      <c r="E379" s="187" t="s">
        <v>1</v>
      </c>
      <c r="F379" s="188" t="s">
        <v>576</v>
      </c>
      <c r="G379" s="12"/>
      <c r="H379" s="189">
        <v>87.299999999999997</v>
      </c>
      <c r="I379" s="190"/>
      <c r="J379" s="12"/>
      <c r="K379" s="12"/>
      <c r="L379" s="185"/>
      <c r="M379" s="191"/>
      <c r="N379" s="192"/>
      <c r="O379" s="192"/>
      <c r="P379" s="192"/>
      <c r="Q379" s="192"/>
      <c r="R379" s="192"/>
      <c r="S379" s="192"/>
      <c r="T379" s="193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T379" s="187" t="s">
        <v>141</v>
      </c>
      <c r="AU379" s="187" t="s">
        <v>80</v>
      </c>
      <c r="AV379" s="12" t="s">
        <v>80</v>
      </c>
      <c r="AW379" s="12" t="s">
        <v>32</v>
      </c>
      <c r="AX379" s="12" t="s">
        <v>83</v>
      </c>
      <c r="AY379" s="187" t="s">
        <v>134</v>
      </c>
    </row>
    <row r="380" s="2" customFormat="1" ht="16.5" customHeight="1">
      <c r="A380" s="36"/>
      <c r="B380" s="171"/>
      <c r="C380" s="172" t="s">
        <v>577</v>
      </c>
      <c r="D380" s="172" t="s">
        <v>135</v>
      </c>
      <c r="E380" s="173" t="s">
        <v>578</v>
      </c>
      <c r="F380" s="174" t="s">
        <v>579</v>
      </c>
      <c r="G380" s="175" t="s">
        <v>190</v>
      </c>
      <c r="H380" s="176">
        <v>87.299999999999997</v>
      </c>
      <c r="I380" s="177"/>
      <c r="J380" s="178">
        <f>ROUND(I380*H380,2)</f>
        <v>0</v>
      </c>
      <c r="K380" s="174" t="s">
        <v>183</v>
      </c>
      <c r="L380" s="37"/>
      <c r="M380" s="179" t="s">
        <v>1</v>
      </c>
      <c r="N380" s="180" t="s">
        <v>41</v>
      </c>
      <c r="O380" s="75"/>
      <c r="P380" s="181">
        <f>O380*H380</f>
        <v>0</v>
      </c>
      <c r="Q380" s="181">
        <v>0</v>
      </c>
      <c r="R380" s="181">
        <f>Q380*H380</f>
        <v>0</v>
      </c>
      <c r="S380" s="181">
        <v>0</v>
      </c>
      <c r="T380" s="182">
        <f>S380*H380</f>
        <v>0</v>
      </c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R380" s="183" t="s">
        <v>279</v>
      </c>
      <c r="AT380" s="183" t="s">
        <v>135</v>
      </c>
      <c r="AU380" s="183" t="s">
        <v>80</v>
      </c>
      <c r="AY380" s="17" t="s">
        <v>134</v>
      </c>
      <c r="BE380" s="184">
        <f>IF(N380="základní",J380,0)</f>
        <v>0</v>
      </c>
      <c r="BF380" s="184">
        <f>IF(N380="snížená",J380,0)</f>
        <v>0</v>
      </c>
      <c r="BG380" s="184">
        <f>IF(N380="zákl. přenesená",J380,0)</f>
        <v>0</v>
      </c>
      <c r="BH380" s="184">
        <f>IF(N380="sníž. přenesená",J380,0)</f>
        <v>0</v>
      </c>
      <c r="BI380" s="184">
        <f>IF(N380="nulová",J380,0)</f>
        <v>0</v>
      </c>
      <c r="BJ380" s="17" t="s">
        <v>83</v>
      </c>
      <c r="BK380" s="184">
        <f>ROUND(I380*H380,2)</f>
        <v>0</v>
      </c>
      <c r="BL380" s="17" t="s">
        <v>279</v>
      </c>
      <c r="BM380" s="183" t="s">
        <v>580</v>
      </c>
    </row>
    <row r="381" s="2" customFormat="1" ht="24.15" customHeight="1">
      <c r="A381" s="36"/>
      <c r="B381" s="171"/>
      <c r="C381" s="172" t="s">
        <v>581</v>
      </c>
      <c r="D381" s="172" t="s">
        <v>135</v>
      </c>
      <c r="E381" s="173" t="s">
        <v>582</v>
      </c>
      <c r="F381" s="174" t="s">
        <v>583</v>
      </c>
      <c r="G381" s="175" t="s">
        <v>190</v>
      </c>
      <c r="H381" s="176">
        <v>87.299999999999997</v>
      </c>
      <c r="I381" s="177"/>
      <c r="J381" s="178">
        <f>ROUND(I381*H381,2)</f>
        <v>0</v>
      </c>
      <c r="K381" s="174" t="s">
        <v>183</v>
      </c>
      <c r="L381" s="37"/>
      <c r="M381" s="179" t="s">
        <v>1</v>
      </c>
      <c r="N381" s="180" t="s">
        <v>41</v>
      </c>
      <c r="O381" s="75"/>
      <c r="P381" s="181">
        <f>O381*H381</f>
        <v>0</v>
      </c>
      <c r="Q381" s="181">
        <v>3.0000000000000001E-05</v>
      </c>
      <c r="R381" s="181">
        <f>Q381*H381</f>
        <v>0.0026189999999999998</v>
      </c>
      <c r="S381" s="181">
        <v>0</v>
      </c>
      <c r="T381" s="182">
        <f>S381*H381</f>
        <v>0</v>
      </c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  <c r="AR381" s="183" t="s">
        <v>279</v>
      </c>
      <c r="AT381" s="183" t="s">
        <v>135</v>
      </c>
      <c r="AU381" s="183" t="s">
        <v>80</v>
      </c>
      <c r="AY381" s="17" t="s">
        <v>134</v>
      </c>
      <c r="BE381" s="184">
        <f>IF(N381="základní",J381,0)</f>
        <v>0</v>
      </c>
      <c r="BF381" s="184">
        <f>IF(N381="snížená",J381,0)</f>
        <v>0</v>
      </c>
      <c r="BG381" s="184">
        <f>IF(N381="zákl. přenesená",J381,0)</f>
        <v>0</v>
      </c>
      <c r="BH381" s="184">
        <f>IF(N381="sníž. přenesená",J381,0)</f>
        <v>0</v>
      </c>
      <c r="BI381" s="184">
        <f>IF(N381="nulová",J381,0)</f>
        <v>0</v>
      </c>
      <c r="BJ381" s="17" t="s">
        <v>83</v>
      </c>
      <c r="BK381" s="184">
        <f>ROUND(I381*H381,2)</f>
        <v>0</v>
      </c>
      <c r="BL381" s="17" t="s">
        <v>279</v>
      </c>
      <c r="BM381" s="183" t="s">
        <v>584</v>
      </c>
    </row>
    <row r="382" s="2" customFormat="1" ht="33" customHeight="1">
      <c r="A382" s="36"/>
      <c r="B382" s="171"/>
      <c r="C382" s="172" t="s">
        <v>585</v>
      </c>
      <c r="D382" s="172" t="s">
        <v>135</v>
      </c>
      <c r="E382" s="173" t="s">
        <v>586</v>
      </c>
      <c r="F382" s="174" t="s">
        <v>587</v>
      </c>
      <c r="G382" s="175" t="s">
        <v>190</v>
      </c>
      <c r="H382" s="176">
        <v>87.299999999999997</v>
      </c>
      <c r="I382" s="177"/>
      <c r="J382" s="178">
        <f>ROUND(I382*H382,2)</f>
        <v>0</v>
      </c>
      <c r="K382" s="174" t="s">
        <v>183</v>
      </c>
      <c r="L382" s="37"/>
      <c r="M382" s="179" t="s">
        <v>1</v>
      </c>
      <c r="N382" s="180" t="s">
        <v>41</v>
      </c>
      <c r="O382" s="75"/>
      <c r="P382" s="181">
        <f>O382*H382</f>
        <v>0</v>
      </c>
      <c r="Q382" s="181">
        <v>0.0074999999999999997</v>
      </c>
      <c r="R382" s="181">
        <f>Q382*H382</f>
        <v>0.65474999999999994</v>
      </c>
      <c r="S382" s="181">
        <v>0</v>
      </c>
      <c r="T382" s="182">
        <f>S382*H382</f>
        <v>0</v>
      </c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R382" s="183" t="s">
        <v>279</v>
      </c>
      <c r="AT382" s="183" t="s">
        <v>135</v>
      </c>
      <c r="AU382" s="183" t="s">
        <v>80</v>
      </c>
      <c r="AY382" s="17" t="s">
        <v>134</v>
      </c>
      <c r="BE382" s="184">
        <f>IF(N382="základní",J382,0)</f>
        <v>0</v>
      </c>
      <c r="BF382" s="184">
        <f>IF(N382="snížená",J382,0)</f>
        <v>0</v>
      </c>
      <c r="BG382" s="184">
        <f>IF(N382="zákl. přenesená",J382,0)</f>
        <v>0</v>
      </c>
      <c r="BH382" s="184">
        <f>IF(N382="sníž. přenesená",J382,0)</f>
        <v>0</v>
      </c>
      <c r="BI382" s="184">
        <f>IF(N382="nulová",J382,0)</f>
        <v>0</v>
      </c>
      <c r="BJ382" s="17" t="s">
        <v>83</v>
      </c>
      <c r="BK382" s="184">
        <f>ROUND(I382*H382,2)</f>
        <v>0</v>
      </c>
      <c r="BL382" s="17" t="s">
        <v>279</v>
      </c>
      <c r="BM382" s="183" t="s">
        <v>588</v>
      </c>
    </row>
    <row r="383" s="2" customFormat="1" ht="21.75" customHeight="1">
      <c r="A383" s="36"/>
      <c r="B383" s="171"/>
      <c r="C383" s="172" t="s">
        <v>589</v>
      </c>
      <c r="D383" s="172" t="s">
        <v>135</v>
      </c>
      <c r="E383" s="173" t="s">
        <v>590</v>
      </c>
      <c r="F383" s="174" t="s">
        <v>591</v>
      </c>
      <c r="G383" s="175" t="s">
        <v>190</v>
      </c>
      <c r="H383" s="176">
        <v>87.299999999999997</v>
      </c>
      <c r="I383" s="177"/>
      <c r="J383" s="178">
        <f>ROUND(I383*H383,2)</f>
        <v>0</v>
      </c>
      <c r="K383" s="174" t="s">
        <v>183</v>
      </c>
      <c r="L383" s="37"/>
      <c r="M383" s="179" t="s">
        <v>1</v>
      </c>
      <c r="N383" s="180" t="s">
        <v>41</v>
      </c>
      <c r="O383" s="75"/>
      <c r="P383" s="181">
        <f>O383*H383</f>
        <v>0</v>
      </c>
      <c r="Q383" s="181">
        <v>0.00029999999999999997</v>
      </c>
      <c r="R383" s="181">
        <f>Q383*H383</f>
        <v>0.026189999999999998</v>
      </c>
      <c r="S383" s="181">
        <v>0</v>
      </c>
      <c r="T383" s="182">
        <f>S383*H383</f>
        <v>0</v>
      </c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R383" s="183" t="s">
        <v>279</v>
      </c>
      <c r="AT383" s="183" t="s">
        <v>135</v>
      </c>
      <c r="AU383" s="183" t="s">
        <v>80</v>
      </c>
      <c r="AY383" s="17" t="s">
        <v>134</v>
      </c>
      <c r="BE383" s="184">
        <f>IF(N383="základní",J383,0)</f>
        <v>0</v>
      </c>
      <c r="BF383" s="184">
        <f>IF(N383="snížená",J383,0)</f>
        <v>0</v>
      </c>
      <c r="BG383" s="184">
        <f>IF(N383="zákl. přenesená",J383,0)</f>
        <v>0</v>
      </c>
      <c r="BH383" s="184">
        <f>IF(N383="sníž. přenesená",J383,0)</f>
        <v>0</v>
      </c>
      <c r="BI383" s="184">
        <f>IF(N383="nulová",J383,0)</f>
        <v>0</v>
      </c>
      <c r="BJ383" s="17" t="s">
        <v>83</v>
      </c>
      <c r="BK383" s="184">
        <f>ROUND(I383*H383,2)</f>
        <v>0</v>
      </c>
      <c r="BL383" s="17" t="s">
        <v>279</v>
      </c>
      <c r="BM383" s="183" t="s">
        <v>592</v>
      </c>
    </row>
    <row r="384" s="2" customFormat="1" ht="44.25" customHeight="1">
      <c r="A384" s="36"/>
      <c r="B384" s="171"/>
      <c r="C384" s="211" t="s">
        <v>593</v>
      </c>
      <c r="D384" s="211" t="s">
        <v>443</v>
      </c>
      <c r="E384" s="212" t="s">
        <v>594</v>
      </c>
      <c r="F384" s="213" t="s">
        <v>595</v>
      </c>
      <c r="G384" s="214" t="s">
        <v>190</v>
      </c>
      <c r="H384" s="215">
        <v>96.030000000000001</v>
      </c>
      <c r="I384" s="216"/>
      <c r="J384" s="217">
        <f>ROUND(I384*H384,2)</f>
        <v>0</v>
      </c>
      <c r="K384" s="213" t="s">
        <v>183</v>
      </c>
      <c r="L384" s="218"/>
      <c r="M384" s="219" t="s">
        <v>1</v>
      </c>
      <c r="N384" s="220" t="s">
        <v>41</v>
      </c>
      <c r="O384" s="75"/>
      <c r="P384" s="181">
        <f>O384*H384</f>
        <v>0</v>
      </c>
      <c r="Q384" s="181">
        <v>0.0042900000000000004</v>
      </c>
      <c r="R384" s="181">
        <f>Q384*H384</f>
        <v>0.41196870000000002</v>
      </c>
      <c r="S384" s="181">
        <v>0</v>
      </c>
      <c r="T384" s="182">
        <f>S384*H384</f>
        <v>0</v>
      </c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R384" s="183" t="s">
        <v>365</v>
      </c>
      <c r="AT384" s="183" t="s">
        <v>443</v>
      </c>
      <c r="AU384" s="183" t="s">
        <v>80</v>
      </c>
      <c r="AY384" s="17" t="s">
        <v>134</v>
      </c>
      <c r="BE384" s="184">
        <f>IF(N384="základní",J384,0)</f>
        <v>0</v>
      </c>
      <c r="BF384" s="184">
        <f>IF(N384="snížená",J384,0)</f>
        <v>0</v>
      </c>
      <c r="BG384" s="184">
        <f>IF(N384="zákl. přenesená",J384,0)</f>
        <v>0</v>
      </c>
      <c r="BH384" s="184">
        <f>IF(N384="sníž. přenesená",J384,0)</f>
        <v>0</v>
      </c>
      <c r="BI384" s="184">
        <f>IF(N384="nulová",J384,0)</f>
        <v>0</v>
      </c>
      <c r="BJ384" s="17" t="s">
        <v>83</v>
      </c>
      <c r="BK384" s="184">
        <f>ROUND(I384*H384,2)</f>
        <v>0</v>
      </c>
      <c r="BL384" s="17" t="s">
        <v>279</v>
      </c>
      <c r="BM384" s="183" t="s">
        <v>596</v>
      </c>
    </row>
    <row r="385" s="12" customFormat="1">
      <c r="A385" s="12"/>
      <c r="B385" s="185"/>
      <c r="C385" s="12"/>
      <c r="D385" s="186" t="s">
        <v>141</v>
      </c>
      <c r="E385" s="12"/>
      <c r="F385" s="188" t="s">
        <v>597</v>
      </c>
      <c r="G385" s="12"/>
      <c r="H385" s="189">
        <v>96.030000000000001</v>
      </c>
      <c r="I385" s="190"/>
      <c r="J385" s="12"/>
      <c r="K385" s="12"/>
      <c r="L385" s="185"/>
      <c r="M385" s="191"/>
      <c r="N385" s="192"/>
      <c r="O385" s="192"/>
      <c r="P385" s="192"/>
      <c r="Q385" s="192"/>
      <c r="R385" s="192"/>
      <c r="S385" s="192"/>
      <c r="T385" s="193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T385" s="187" t="s">
        <v>141</v>
      </c>
      <c r="AU385" s="187" t="s">
        <v>80</v>
      </c>
      <c r="AV385" s="12" t="s">
        <v>80</v>
      </c>
      <c r="AW385" s="12" t="s">
        <v>3</v>
      </c>
      <c r="AX385" s="12" t="s">
        <v>83</v>
      </c>
      <c r="AY385" s="187" t="s">
        <v>134</v>
      </c>
    </row>
    <row r="386" s="2" customFormat="1" ht="16.5" customHeight="1">
      <c r="A386" s="36"/>
      <c r="B386" s="171"/>
      <c r="C386" s="172" t="s">
        <v>598</v>
      </c>
      <c r="D386" s="172" t="s">
        <v>135</v>
      </c>
      <c r="E386" s="173" t="s">
        <v>599</v>
      </c>
      <c r="F386" s="174" t="s">
        <v>600</v>
      </c>
      <c r="G386" s="175" t="s">
        <v>231</v>
      </c>
      <c r="H386" s="176">
        <v>79.829999999999998</v>
      </c>
      <c r="I386" s="177"/>
      <c r="J386" s="178">
        <f>ROUND(I386*H386,2)</f>
        <v>0</v>
      </c>
      <c r="K386" s="174" t="s">
        <v>183</v>
      </c>
      <c r="L386" s="37"/>
      <c r="M386" s="179" t="s">
        <v>1</v>
      </c>
      <c r="N386" s="180" t="s">
        <v>41</v>
      </c>
      <c r="O386" s="75"/>
      <c r="P386" s="181">
        <f>O386*H386</f>
        <v>0</v>
      </c>
      <c r="Q386" s="181">
        <v>1.0000000000000001E-05</v>
      </c>
      <c r="R386" s="181">
        <f>Q386*H386</f>
        <v>0.00079830000000000005</v>
      </c>
      <c r="S386" s="181">
        <v>0</v>
      </c>
      <c r="T386" s="182">
        <f>S386*H386</f>
        <v>0</v>
      </c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R386" s="183" t="s">
        <v>279</v>
      </c>
      <c r="AT386" s="183" t="s">
        <v>135</v>
      </c>
      <c r="AU386" s="183" t="s">
        <v>80</v>
      </c>
      <c r="AY386" s="17" t="s">
        <v>134</v>
      </c>
      <c r="BE386" s="184">
        <f>IF(N386="základní",J386,0)</f>
        <v>0</v>
      </c>
      <c r="BF386" s="184">
        <f>IF(N386="snížená",J386,0)</f>
        <v>0</v>
      </c>
      <c r="BG386" s="184">
        <f>IF(N386="zákl. přenesená",J386,0)</f>
        <v>0</v>
      </c>
      <c r="BH386" s="184">
        <f>IF(N386="sníž. přenesená",J386,0)</f>
        <v>0</v>
      </c>
      <c r="BI386" s="184">
        <f>IF(N386="nulová",J386,0)</f>
        <v>0</v>
      </c>
      <c r="BJ386" s="17" t="s">
        <v>83</v>
      </c>
      <c r="BK386" s="184">
        <f>ROUND(I386*H386,2)</f>
        <v>0</v>
      </c>
      <c r="BL386" s="17" t="s">
        <v>279</v>
      </c>
      <c r="BM386" s="183" t="s">
        <v>601</v>
      </c>
    </row>
    <row r="387" s="12" customFormat="1">
      <c r="A387" s="12"/>
      <c r="B387" s="185"/>
      <c r="C387" s="12"/>
      <c r="D387" s="186" t="s">
        <v>141</v>
      </c>
      <c r="E387" s="187" t="s">
        <v>1</v>
      </c>
      <c r="F387" s="188" t="s">
        <v>602</v>
      </c>
      <c r="G387" s="12"/>
      <c r="H387" s="189">
        <v>14.380000000000001</v>
      </c>
      <c r="I387" s="190"/>
      <c r="J387" s="12"/>
      <c r="K387" s="12"/>
      <c r="L387" s="185"/>
      <c r="M387" s="191"/>
      <c r="N387" s="192"/>
      <c r="O387" s="192"/>
      <c r="P387" s="192"/>
      <c r="Q387" s="192"/>
      <c r="R387" s="192"/>
      <c r="S387" s="192"/>
      <c r="T387" s="193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T387" s="187" t="s">
        <v>141</v>
      </c>
      <c r="AU387" s="187" t="s">
        <v>80</v>
      </c>
      <c r="AV387" s="12" t="s">
        <v>80</v>
      </c>
      <c r="AW387" s="12" t="s">
        <v>32</v>
      </c>
      <c r="AX387" s="12" t="s">
        <v>76</v>
      </c>
      <c r="AY387" s="187" t="s">
        <v>134</v>
      </c>
    </row>
    <row r="388" s="12" customFormat="1">
      <c r="A388" s="12"/>
      <c r="B388" s="185"/>
      <c r="C388" s="12"/>
      <c r="D388" s="186" t="s">
        <v>141</v>
      </c>
      <c r="E388" s="187" t="s">
        <v>1</v>
      </c>
      <c r="F388" s="188" t="s">
        <v>545</v>
      </c>
      <c r="G388" s="12"/>
      <c r="H388" s="189">
        <v>-0.80000000000000004</v>
      </c>
      <c r="I388" s="190"/>
      <c r="J388" s="12"/>
      <c r="K388" s="12"/>
      <c r="L388" s="185"/>
      <c r="M388" s="191"/>
      <c r="N388" s="192"/>
      <c r="O388" s="192"/>
      <c r="P388" s="192"/>
      <c r="Q388" s="192"/>
      <c r="R388" s="192"/>
      <c r="S388" s="192"/>
      <c r="T388" s="193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T388" s="187" t="s">
        <v>141</v>
      </c>
      <c r="AU388" s="187" t="s">
        <v>80</v>
      </c>
      <c r="AV388" s="12" t="s">
        <v>80</v>
      </c>
      <c r="AW388" s="12" t="s">
        <v>32</v>
      </c>
      <c r="AX388" s="12" t="s">
        <v>76</v>
      </c>
      <c r="AY388" s="187" t="s">
        <v>134</v>
      </c>
    </row>
    <row r="389" s="12" customFormat="1">
      <c r="A389" s="12"/>
      <c r="B389" s="185"/>
      <c r="C389" s="12"/>
      <c r="D389" s="186" t="s">
        <v>141</v>
      </c>
      <c r="E389" s="187" t="s">
        <v>1</v>
      </c>
      <c r="F389" s="188" t="s">
        <v>603</v>
      </c>
      <c r="G389" s="12"/>
      <c r="H389" s="189">
        <v>20.210000000000001</v>
      </c>
      <c r="I389" s="190"/>
      <c r="J389" s="12"/>
      <c r="K389" s="12"/>
      <c r="L389" s="185"/>
      <c r="M389" s="191"/>
      <c r="N389" s="192"/>
      <c r="O389" s="192"/>
      <c r="P389" s="192"/>
      <c r="Q389" s="192"/>
      <c r="R389" s="192"/>
      <c r="S389" s="192"/>
      <c r="T389" s="193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T389" s="187" t="s">
        <v>141</v>
      </c>
      <c r="AU389" s="187" t="s">
        <v>80</v>
      </c>
      <c r="AV389" s="12" t="s">
        <v>80</v>
      </c>
      <c r="AW389" s="12" t="s">
        <v>32</v>
      </c>
      <c r="AX389" s="12" t="s">
        <v>76</v>
      </c>
      <c r="AY389" s="187" t="s">
        <v>134</v>
      </c>
    </row>
    <row r="390" s="12" customFormat="1">
      <c r="A390" s="12"/>
      <c r="B390" s="185"/>
      <c r="C390" s="12"/>
      <c r="D390" s="186" t="s">
        <v>141</v>
      </c>
      <c r="E390" s="187" t="s">
        <v>1</v>
      </c>
      <c r="F390" s="188" t="s">
        <v>545</v>
      </c>
      <c r="G390" s="12"/>
      <c r="H390" s="189">
        <v>-0.80000000000000004</v>
      </c>
      <c r="I390" s="190"/>
      <c r="J390" s="12"/>
      <c r="K390" s="12"/>
      <c r="L390" s="185"/>
      <c r="M390" s="191"/>
      <c r="N390" s="192"/>
      <c r="O390" s="192"/>
      <c r="P390" s="192"/>
      <c r="Q390" s="192"/>
      <c r="R390" s="192"/>
      <c r="S390" s="192"/>
      <c r="T390" s="193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T390" s="187" t="s">
        <v>141</v>
      </c>
      <c r="AU390" s="187" t="s">
        <v>80</v>
      </c>
      <c r="AV390" s="12" t="s">
        <v>80</v>
      </c>
      <c r="AW390" s="12" t="s">
        <v>32</v>
      </c>
      <c r="AX390" s="12" t="s">
        <v>76</v>
      </c>
      <c r="AY390" s="187" t="s">
        <v>134</v>
      </c>
    </row>
    <row r="391" s="12" customFormat="1">
      <c r="A391" s="12"/>
      <c r="B391" s="185"/>
      <c r="C391" s="12"/>
      <c r="D391" s="186" t="s">
        <v>141</v>
      </c>
      <c r="E391" s="187" t="s">
        <v>1</v>
      </c>
      <c r="F391" s="188" t="s">
        <v>604</v>
      </c>
      <c r="G391" s="12"/>
      <c r="H391" s="189">
        <v>15.119999999999999</v>
      </c>
      <c r="I391" s="190"/>
      <c r="J391" s="12"/>
      <c r="K391" s="12"/>
      <c r="L391" s="185"/>
      <c r="M391" s="191"/>
      <c r="N391" s="192"/>
      <c r="O391" s="192"/>
      <c r="P391" s="192"/>
      <c r="Q391" s="192"/>
      <c r="R391" s="192"/>
      <c r="S391" s="192"/>
      <c r="T391" s="193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T391" s="187" t="s">
        <v>141</v>
      </c>
      <c r="AU391" s="187" t="s">
        <v>80</v>
      </c>
      <c r="AV391" s="12" t="s">
        <v>80</v>
      </c>
      <c r="AW391" s="12" t="s">
        <v>32</v>
      </c>
      <c r="AX391" s="12" t="s">
        <v>76</v>
      </c>
      <c r="AY391" s="187" t="s">
        <v>134</v>
      </c>
    </row>
    <row r="392" s="12" customFormat="1">
      <c r="A392" s="12"/>
      <c r="B392" s="185"/>
      <c r="C392" s="12"/>
      <c r="D392" s="186" t="s">
        <v>141</v>
      </c>
      <c r="E392" s="187" t="s">
        <v>1</v>
      </c>
      <c r="F392" s="188" t="s">
        <v>545</v>
      </c>
      <c r="G392" s="12"/>
      <c r="H392" s="189">
        <v>-0.80000000000000004</v>
      </c>
      <c r="I392" s="190"/>
      <c r="J392" s="12"/>
      <c r="K392" s="12"/>
      <c r="L392" s="185"/>
      <c r="M392" s="191"/>
      <c r="N392" s="192"/>
      <c r="O392" s="192"/>
      <c r="P392" s="192"/>
      <c r="Q392" s="192"/>
      <c r="R392" s="192"/>
      <c r="S392" s="192"/>
      <c r="T392" s="193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T392" s="187" t="s">
        <v>141</v>
      </c>
      <c r="AU392" s="187" t="s">
        <v>80</v>
      </c>
      <c r="AV392" s="12" t="s">
        <v>80</v>
      </c>
      <c r="AW392" s="12" t="s">
        <v>32</v>
      </c>
      <c r="AX392" s="12" t="s">
        <v>76</v>
      </c>
      <c r="AY392" s="187" t="s">
        <v>134</v>
      </c>
    </row>
    <row r="393" s="12" customFormat="1">
      <c r="A393" s="12"/>
      <c r="B393" s="185"/>
      <c r="C393" s="12"/>
      <c r="D393" s="186" t="s">
        <v>141</v>
      </c>
      <c r="E393" s="187" t="s">
        <v>1</v>
      </c>
      <c r="F393" s="188" t="s">
        <v>605</v>
      </c>
      <c r="G393" s="12"/>
      <c r="H393" s="189">
        <v>16.120000000000001</v>
      </c>
      <c r="I393" s="190"/>
      <c r="J393" s="12"/>
      <c r="K393" s="12"/>
      <c r="L393" s="185"/>
      <c r="M393" s="191"/>
      <c r="N393" s="192"/>
      <c r="O393" s="192"/>
      <c r="P393" s="192"/>
      <c r="Q393" s="192"/>
      <c r="R393" s="192"/>
      <c r="S393" s="192"/>
      <c r="T393" s="193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T393" s="187" t="s">
        <v>141</v>
      </c>
      <c r="AU393" s="187" t="s">
        <v>80</v>
      </c>
      <c r="AV393" s="12" t="s">
        <v>80</v>
      </c>
      <c r="AW393" s="12" t="s">
        <v>32</v>
      </c>
      <c r="AX393" s="12" t="s">
        <v>76</v>
      </c>
      <c r="AY393" s="187" t="s">
        <v>134</v>
      </c>
    </row>
    <row r="394" s="12" customFormat="1">
      <c r="A394" s="12"/>
      <c r="B394" s="185"/>
      <c r="C394" s="12"/>
      <c r="D394" s="186" t="s">
        <v>141</v>
      </c>
      <c r="E394" s="187" t="s">
        <v>1</v>
      </c>
      <c r="F394" s="188" t="s">
        <v>545</v>
      </c>
      <c r="G394" s="12"/>
      <c r="H394" s="189">
        <v>-0.80000000000000004</v>
      </c>
      <c r="I394" s="190"/>
      <c r="J394" s="12"/>
      <c r="K394" s="12"/>
      <c r="L394" s="185"/>
      <c r="M394" s="191"/>
      <c r="N394" s="192"/>
      <c r="O394" s="192"/>
      <c r="P394" s="192"/>
      <c r="Q394" s="192"/>
      <c r="R394" s="192"/>
      <c r="S394" s="192"/>
      <c r="T394" s="193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T394" s="187" t="s">
        <v>141</v>
      </c>
      <c r="AU394" s="187" t="s">
        <v>80</v>
      </c>
      <c r="AV394" s="12" t="s">
        <v>80</v>
      </c>
      <c r="AW394" s="12" t="s">
        <v>32</v>
      </c>
      <c r="AX394" s="12" t="s">
        <v>76</v>
      </c>
      <c r="AY394" s="187" t="s">
        <v>134</v>
      </c>
    </row>
    <row r="395" s="12" customFormat="1">
      <c r="A395" s="12"/>
      <c r="B395" s="185"/>
      <c r="C395" s="12"/>
      <c r="D395" s="186" t="s">
        <v>141</v>
      </c>
      <c r="E395" s="187" t="s">
        <v>1</v>
      </c>
      <c r="F395" s="188" t="s">
        <v>606</v>
      </c>
      <c r="G395" s="12"/>
      <c r="H395" s="189">
        <v>18</v>
      </c>
      <c r="I395" s="190"/>
      <c r="J395" s="12"/>
      <c r="K395" s="12"/>
      <c r="L395" s="185"/>
      <c r="M395" s="191"/>
      <c r="N395" s="192"/>
      <c r="O395" s="192"/>
      <c r="P395" s="192"/>
      <c r="Q395" s="192"/>
      <c r="R395" s="192"/>
      <c r="S395" s="192"/>
      <c r="T395" s="193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T395" s="187" t="s">
        <v>141</v>
      </c>
      <c r="AU395" s="187" t="s">
        <v>80</v>
      </c>
      <c r="AV395" s="12" t="s">
        <v>80</v>
      </c>
      <c r="AW395" s="12" t="s">
        <v>32</v>
      </c>
      <c r="AX395" s="12" t="s">
        <v>76</v>
      </c>
      <c r="AY395" s="187" t="s">
        <v>134</v>
      </c>
    </row>
    <row r="396" s="12" customFormat="1">
      <c r="A396" s="12"/>
      <c r="B396" s="185"/>
      <c r="C396" s="12"/>
      <c r="D396" s="186" t="s">
        <v>141</v>
      </c>
      <c r="E396" s="187" t="s">
        <v>1</v>
      </c>
      <c r="F396" s="188" t="s">
        <v>545</v>
      </c>
      <c r="G396" s="12"/>
      <c r="H396" s="189">
        <v>-0.80000000000000004</v>
      </c>
      <c r="I396" s="190"/>
      <c r="J396" s="12"/>
      <c r="K396" s="12"/>
      <c r="L396" s="185"/>
      <c r="M396" s="191"/>
      <c r="N396" s="192"/>
      <c r="O396" s="192"/>
      <c r="P396" s="192"/>
      <c r="Q396" s="192"/>
      <c r="R396" s="192"/>
      <c r="S396" s="192"/>
      <c r="T396" s="193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T396" s="187" t="s">
        <v>141</v>
      </c>
      <c r="AU396" s="187" t="s">
        <v>80</v>
      </c>
      <c r="AV396" s="12" t="s">
        <v>80</v>
      </c>
      <c r="AW396" s="12" t="s">
        <v>32</v>
      </c>
      <c r="AX396" s="12" t="s">
        <v>76</v>
      </c>
      <c r="AY396" s="187" t="s">
        <v>134</v>
      </c>
    </row>
    <row r="397" s="2" customFormat="1" ht="16.5" customHeight="1">
      <c r="A397" s="36"/>
      <c r="B397" s="171"/>
      <c r="C397" s="211" t="s">
        <v>607</v>
      </c>
      <c r="D397" s="211" t="s">
        <v>443</v>
      </c>
      <c r="E397" s="212" t="s">
        <v>608</v>
      </c>
      <c r="F397" s="213" t="s">
        <v>609</v>
      </c>
      <c r="G397" s="214" t="s">
        <v>231</v>
      </c>
      <c r="H397" s="215">
        <v>81.427000000000007</v>
      </c>
      <c r="I397" s="216"/>
      <c r="J397" s="217">
        <f>ROUND(I397*H397,2)</f>
        <v>0</v>
      </c>
      <c r="K397" s="213" t="s">
        <v>183</v>
      </c>
      <c r="L397" s="218"/>
      <c r="M397" s="219" t="s">
        <v>1</v>
      </c>
      <c r="N397" s="220" t="s">
        <v>41</v>
      </c>
      <c r="O397" s="75"/>
      <c r="P397" s="181">
        <f>O397*H397</f>
        <v>0</v>
      </c>
      <c r="Q397" s="181">
        <v>0.00029999999999999997</v>
      </c>
      <c r="R397" s="181">
        <f>Q397*H397</f>
        <v>0.024428100000000001</v>
      </c>
      <c r="S397" s="181">
        <v>0</v>
      </c>
      <c r="T397" s="182">
        <f>S397*H397</f>
        <v>0</v>
      </c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R397" s="183" t="s">
        <v>365</v>
      </c>
      <c r="AT397" s="183" t="s">
        <v>443</v>
      </c>
      <c r="AU397" s="183" t="s">
        <v>80</v>
      </c>
      <c r="AY397" s="17" t="s">
        <v>134</v>
      </c>
      <c r="BE397" s="184">
        <f>IF(N397="základní",J397,0)</f>
        <v>0</v>
      </c>
      <c r="BF397" s="184">
        <f>IF(N397="snížená",J397,0)</f>
        <v>0</v>
      </c>
      <c r="BG397" s="184">
        <f>IF(N397="zákl. přenesená",J397,0)</f>
        <v>0</v>
      </c>
      <c r="BH397" s="184">
        <f>IF(N397="sníž. přenesená",J397,0)</f>
        <v>0</v>
      </c>
      <c r="BI397" s="184">
        <f>IF(N397="nulová",J397,0)</f>
        <v>0</v>
      </c>
      <c r="BJ397" s="17" t="s">
        <v>83</v>
      </c>
      <c r="BK397" s="184">
        <f>ROUND(I397*H397,2)</f>
        <v>0</v>
      </c>
      <c r="BL397" s="17" t="s">
        <v>279</v>
      </c>
      <c r="BM397" s="183" t="s">
        <v>610</v>
      </c>
    </row>
    <row r="398" s="12" customFormat="1">
      <c r="A398" s="12"/>
      <c r="B398" s="185"/>
      <c r="C398" s="12"/>
      <c r="D398" s="186" t="s">
        <v>141</v>
      </c>
      <c r="E398" s="12"/>
      <c r="F398" s="188" t="s">
        <v>611</v>
      </c>
      <c r="G398" s="12"/>
      <c r="H398" s="189">
        <v>81.427000000000007</v>
      </c>
      <c r="I398" s="190"/>
      <c r="J398" s="12"/>
      <c r="K398" s="12"/>
      <c r="L398" s="185"/>
      <c r="M398" s="191"/>
      <c r="N398" s="192"/>
      <c r="O398" s="192"/>
      <c r="P398" s="192"/>
      <c r="Q398" s="192"/>
      <c r="R398" s="192"/>
      <c r="S398" s="192"/>
      <c r="T398" s="193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T398" s="187" t="s">
        <v>141</v>
      </c>
      <c r="AU398" s="187" t="s">
        <v>80</v>
      </c>
      <c r="AV398" s="12" t="s">
        <v>80</v>
      </c>
      <c r="AW398" s="12" t="s">
        <v>3</v>
      </c>
      <c r="AX398" s="12" t="s">
        <v>83</v>
      </c>
      <c r="AY398" s="187" t="s">
        <v>134</v>
      </c>
    </row>
    <row r="399" s="2" customFormat="1" ht="24.15" customHeight="1">
      <c r="A399" s="36"/>
      <c r="B399" s="171"/>
      <c r="C399" s="172" t="s">
        <v>612</v>
      </c>
      <c r="D399" s="172" t="s">
        <v>135</v>
      </c>
      <c r="E399" s="173" t="s">
        <v>613</v>
      </c>
      <c r="F399" s="174" t="s">
        <v>614</v>
      </c>
      <c r="G399" s="175" t="s">
        <v>451</v>
      </c>
      <c r="H399" s="221"/>
      <c r="I399" s="177"/>
      <c r="J399" s="178">
        <f>ROUND(I399*H399,2)</f>
        <v>0</v>
      </c>
      <c r="K399" s="174" t="s">
        <v>183</v>
      </c>
      <c r="L399" s="37"/>
      <c r="M399" s="179" t="s">
        <v>1</v>
      </c>
      <c r="N399" s="180" t="s">
        <v>41</v>
      </c>
      <c r="O399" s="75"/>
      <c r="P399" s="181">
        <f>O399*H399</f>
        <v>0</v>
      </c>
      <c r="Q399" s="181">
        <v>0</v>
      </c>
      <c r="R399" s="181">
        <f>Q399*H399</f>
        <v>0</v>
      </c>
      <c r="S399" s="181">
        <v>0</v>
      </c>
      <c r="T399" s="182">
        <f>S399*H399</f>
        <v>0</v>
      </c>
      <c r="U399" s="36"/>
      <c r="V399" s="36"/>
      <c r="W399" s="36"/>
      <c r="X399" s="36"/>
      <c r="Y399" s="36"/>
      <c r="Z399" s="36"/>
      <c r="AA399" s="36"/>
      <c r="AB399" s="36"/>
      <c r="AC399" s="36"/>
      <c r="AD399" s="36"/>
      <c r="AE399" s="36"/>
      <c r="AR399" s="183" t="s">
        <v>279</v>
      </c>
      <c r="AT399" s="183" t="s">
        <v>135</v>
      </c>
      <c r="AU399" s="183" t="s">
        <v>80</v>
      </c>
      <c r="AY399" s="17" t="s">
        <v>134</v>
      </c>
      <c r="BE399" s="184">
        <f>IF(N399="základní",J399,0)</f>
        <v>0</v>
      </c>
      <c r="BF399" s="184">
        <f>IF(N399="snížená",J399,0)</f>
        <v>0</v>
      </c>
      <c r="BG399" s="184">
        <f>IF(N399="zákl. přenesená",J399,0)</f>
        <v>0</v>
      </c>
      <c r="BH399" s="184">
        <f>IF(N399="sníž. přenesená",J399,0)</f>
        <v>0</v>
      </c>
      <c r="BI399" s="184">
        <f>IF(N399="nulová",J399,0)</f>
        <v>0</v>
      </c>
      <c r="BJ399" s="17" t="s">
        <v>83</v>
      </c>
      <c r="BK399" s="184">
        <f>ROUND(I399*H399,2)</f>
        <v>0</v>
      </c>
      <c r="BL399" s="17" t="s">
        <v>279</v>
      </c>
      <c r="BM399" s="183" t="s">
        <v>615</v>
      </c>
    </row>
    <row r="400" s="11" customFormat="1" ht="22.8" customHeight="1">
      <c r="A400" s="11"/>
      <c r="B400" s="160"/>
      <c r="C400" s="11"/>
      <c r="D400" s="161" t="s">
        <v>75</v>
      </c>
      <c r="E400" s="209" t="s">
        <v>616</v>
      </c>
      <c r="F400" s="209" t="s">
        <v>617</v>
      </c>
      <c r="G400" s="11"/>
      <c r="H400" s="11"/>
      <c r="I400" s="163"/>
      <c r="J400" s="210">
        <f>BK400</f>
        <v>0</v>
      </c>
      <c r="K400" s="11"/>
      <c r="L400" s="160"/>
      <c r="M400" s="165"/>
      <c r="N400" s="166"/>
      <c r="O400" s="166"/>
      <c r="P400" s="167">
        <f>SUM(P401:P422)</f>
        <v>0</v>
      </c>
      <c r="Q400" s="166"/>
      <c r="R400" s="167">
        <f>SUM(R401:R422)</f>
        <v>1.5660600000000002</v>
      </c>
      <c r="S400" s="166"/>
      <c r="T400" s="168">
        <f>SUM(T401:T422)</f>
        <v>0</v>
      </c>
      <c r="U400" s="11"/>
      <c r="V400" s="11"/>
      <c r="W400" s="11"/>
      <c r="X400" s="11"/>
      <c r="Y400" s="11"/>
      <c r="Z400" s="11"/>
      <c r="AA400" s="11"/>
      <c r="AB400" s="11"/>
      <c r="AC400" s="11"/>
      <c r="AD400" s="11"/>
      <c r="AE400" s="11"/>
      <c r="AR400" s="161" t="s">
        <v>80</v>
      </c>
      <c r="AT400" s="169" t="s">
        <v>75</v>
      </c>
      <c r="AU400" s="169" t="s">
        <v>83</v>
      </c>
      <c r="AY400" s="161" t="s">
        <v>134</v>
      </c>
      <c r="BK400" s="170">
        <f>SUM(BK401:BK422)</f>
        <v>0</v>
      </c>
    </row>
    <row r="401" s="2" customFormat="1" ht="16.5" customHeight="1">
      <c r="A401" s="36"/>
      <c r="B401" s="171"/>
      <c r="C401" s="172" t="s">
        <v>618</v>
      </c>
      <c r="D401" s="172" t="s">
        <v>135</v>
      </c>
      <c r="E401" s="173" t="s">
        <v>619</v>
      </c>
      <c r="F401" s="174" t="s">
        <v>620</v>
      </c>
      <c r="G401" s="175" t="s">
        <v>190</v>
      </c>
      <c r="H401" s="176">
        <v>79.799999999999997</v>
      </c>
      <c r="I401" s="177"/>
      <c r="J401" s="178">
        <f>ROUND(I401*H401,2)</f>
        <v>0</v>
      </c>
      <c r="K401" s="174" t="s">
        <v>183</v>
      </c>
      <c r="L401" s="37"/>
      <c r="M401" s="179" t="s">
        <v>1</v>
      </c>
      <c r="N401" s="180" t="s">
        <v>41</v>
      </c>
      <c r="O401" s="75"/>
      <c r="P401" s="181">
        <f>O401*H401</f>
        <v>0</v>
      </c>
      <c r="Q401" s="181">
        <v>0</v>
      </c>
      <c r="R401" s="181">
        <f>Q401*H401</f>
        <v>0</v>
      </c>
      <c r="S401" s="181">
        <v>0</v>
      </c>
      <c r="T401" s="182">
        <f>S401*H401</f>
        <v>0</v>
      </c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R401" s="183" t="s">
        <v>279</v>
      </c>
      <c r="AT401" s="183" t="s">
        <v>135</v>
      </c>
      <c r="AU401" s="183" t="s">
        <v>80</v>
      </c>
      <c r="AY401" s="17" t="s">
        <v>134</v>
      </c>
      <c r="BE401" s="184">
        <f>IF(N401="základní",J401,0)</f>
        <v>0</v>
      </c>
      <c r="BF401" s="184">
        <f>IF(N401="snížená",J401,0)</f>
        <v>0</v>
      </c>
      <c r="BG401" s="184">
        <f>IF(N401="zákl. přenesená",J401,0)</f>
        <v>0</v>
      </c>
      <c r="BH401" s="184">
        <f>IF(N401="sníž. přenesená",J401,0)</f>
        <v>0</v>
      </c>
      <c r="BI401" s="184">
        <f>IF(N401="nulová",J401,0)</f>
        <v>0</v>
      </c>
      <c r="BJ401" s="17" t="s">
        <v>83</v>
      </c>
      <c r="BK401" s="184">
        <f>ROUND(I401*H401,2)</f>
        <v>0</v>
      </c>
      <c r="BL401" s="17" t="s">
        <v>279</v>
      </c>
      <c r="BM401" s="183" t="s">
        <v>621</v>
      </c>
    </row>
    <row r="402" s="12" customFormat="1">
      <c r="A402" s="12"/>
      <c r="B402" s="185"/>
      <c r="C402" s="12"/>
      <c r="D402" s="186" t="s">
        <v>141</v>
      </c>
      <c r="E402" s="187" t="s">
        <v>1</v>
      </c>
      <c r="F402" s="188" t="s">
        <v>260</v>
      </c>
      <c r="G402" s="12"/>
      <c r="H402" s="189">
        <v>24.440000000000001</v>
      </c>
      <c r="I402" s="190"/>
      <c r="J402" s="12"/>
      <c r="K402" s="12"/>
      <c r="L402" s="185"/>
      <c r="M402" s="191"/>
      <c r="N402" s="192"/>
      <c r="O402" s="192"/>
      <c r="P402" s="192"/>
      <c r="Q402" s="192"/>
      <c r="R402" s="192"/>
      <c r="S402" s="192"/>
      <c r="T402" s="193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T402" s="187" t="s">
        <v>141</v>
      </c>
      <c r="AU402" s="187" t="s">
        <v>80</v>
      </c>
      <c r="AV402" s="12" t="s">
        <v>80</v>
      </c>
      <c r="AW402" s="12" t="s">
        <v>32</v>
      </c>
      <c r="AX402" s="12" t="s">
        <v>76</v>
      </c>
      <c r="AY402" s="187" t="s">
        <v>134</v>
      </c>
    </row>
    <row r="403" s="12" customFormat="1">
      <c r="A403" s="12"/>
      <c r="B403" s="185"/>
      <c r="C403" s="12"/>
      <c r="D403" s="186" t="s">
        <v>141</v>
      </c>
      <c r="E403" s="187" t="s">
        <v>1</v>
      </c>
      <c r="F403" s="188" t="s">
        <v>261</v>
      </c>
      <c r="G403" s="12"/>
      <c r="H403" s="189">
        <v>-1.6799999999999999</v>
      </c>
      <c r="I403" s="190"/>
      <c r="J403" s="12"/>
      <c r="K403" s="12"/>
      <c r="L403" s="185"/>
      <c r="M403" s="191"/>
      <c r="N403" s="192"/>
      <c r="O403" s="192"/>
      <c r="P403" s="192"/>
      <c r="Q403" s="192"/>
      <c r="R403" s="192"/>
      <c r="S403" s="192"/>
      <c r="T403" s="193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T403" s="187" t="s">
        <v>141</v>
      </c>
      <c r="AU403" s="187" t="s">
        <v>80</v>
      </c>
      <c r="AV403" s="12" t="s">
        <v>80</v>
      </c>
      <c r="AW403" s="12" t="s">
        <v>32</v>
      </c>
      <c r="AX403" s="12" t="s">
        <v>76</v>
      </c>
      <c r="AY403" s="187" t="s">
        <v>134</v>
      </c>
    </row>
    <row r="404" s="12" customFormat="1">
      <c r="A404" s="12"/>
      <c r="B404" s="185"/>
      <c r="C404" s="12"/>
      <c r="D404" s="186" t="s">
        <v>141</v>
      </c>
      <c r="E404" s="187" t="s">
        <v>1</v>
      </c>
      <c r="F404" s="188" t="s">
        <v>219</v>
      </c>
      <c r="G404" s="12"/>
      <c r="H404" s="189">
        <v>-1.47</v>
      </c>
      <c r="I404" s="190"/>
      <c r="J404" s="12"/>
      <c r="K404" s="12"/>
      <c r="L404" s="185"/>
      <c r="M404" s="191"/>
      <c r="N404" s="192"/>
      <c r="O404" s="192"/>
      <c r="P404" s="192"/>
      <c r="Q404" s="192"/>
      <c r="R404" s="192"/>
      <c r="S404" s="192"/>
      <c r="T404" s="193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T404" s="187" t="s">
        <v>141</v>
      </c>
      <c r="AU404" s="187" t="s">
        <v>80</v>
      </c>
      <c r="AV404" s="12" t="s">
        <v>80</v>
      </c>
      <c r="AW404" s="12" t="s">
        <v>32</v>
      </c>
      <c r="AX404" s="12" t="s">
        <v>76</v>
      </c>
      <c r="AY404" s="187" t="s">
        <v>134</v>
      </c>
    </row>
    <row r="405" s="12" customFormat="1">
      <c r="A405" s="12"/>
      <c r="B405" s="185"/>
      <c r="C405" s="12"/>
      <c r="D405" s="186" t="s">
        <v>141</v>
      </c>
      <c r="E405" s="187" t="s">
        <v>1</v>
      </c>
      <c r="F405" s="188" t="s">
        <v>622</v>
      </c>
      <c r="G405" s="12"/>
      <c r="H405" s="189">
        <v>16.640000000000001</v>
      </c>
      <c r="I405" s="190"/>
      <c r="J405" s="12"/>
      <c r="K405" s="12"/>
      <c r="L405" s="185"/>
      <c r="M405" s="191"/>
      <c r="N405" s="192"/>
      <c r="O405" s="192"/>
      <c r="P405" s="192"/>
      <c r="Q405" s="192"/>
      <c r="R405" s="192"/>
      <c r="S405" s="192"/>
      <c r="T405" s="193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T405" s="187" t="s">
        <v>141</v>
      </c>
      <c r="AU405" s="187" t="s">
        <v>80</v>
      </c>
      <c r="AV405" s="12" t="s">
        <v>80</v>
      </c>
      <c r="AW405" s="12" t="s">
        <v>32</v>
      </c>
      <c r="AX405" s="12" t="s">
        <v>76</v>
      </c>
      <c r="AY405" s="187" t="s">
        <v>134</v>
      </c>
    </row>
    <row r="406" s="12" customFormat="1">
      <c r="A406" s="12"/>
      <c r="B406" s="185"/>
      <c r="C406" s="12"/>
      <c r="D406" s="186" t="s">
        <v>141</v>
      </c>
      <c r="E406" s="187" t="s">
        <v>1</v>
      </c>
      <c r="F406" s="188" t="s">
        <v>219</v>
      </c>
      <c r="G406" s="12"/>
      <c r="H406" s="189">
        <v>-1.47</v>
      </c>
      <c r="I406" s="190"/>
      <c r="J406" s="12"/>
      <c r="K406" s="12"/>
      <c r="L406" s="185"/>
      <c r="M406" s="191"/>
      <c r="N406" s="192"/>
      <c r="O406" s="192"/>
      <c r="P406" s="192"/>
      <c r="Q406" s="192"/>
      <c r="R406" s="192"/>
      <c r="S406" s="192"/>
      <c r="T406" s="193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T406" s="187" t="s">
        <v>141</v>
      </c>
      <c r="AU406" s="187" t="s">
        <v>80</v>
      </c>
      <c r="AV406" s="12" t="s">
        <v>80</v>
      </c>
      <c r="AW406" s="12" t="s">
        <v>32</v>
      </c>
      <c r="AX406" s="12" t="s">
        <v>76</v>
      </c>
      <c r="AY406" s="187" t="s">
        <v>134</v>
      </c>
    </row>
    <row r="407" s="12" customFormat="1">
      <c r="A407" s="12"/>
      <c r="B407" s="185"/>
      <c r="C407" s="12"/>
      <c r="D407" s="186" t="s">
        <v>141</v>
      </c>
      <c r="E407" s="187" t="s">
        <v>1</v>
      </c>
      <c r="F407" s="188" t="s">
        <v>623</v>
      </c>
      <c r="G407" s="12"/>
      <c r="H407" s="189">
        <v>21.84</v>
      </c>
      <c r="I407" s="190"/>
      <c r="J407" s="12"/>
      <c r="K407" s="12"/>
      <c r="L407" s="185"/>
      <c r="M407" s="191"/>
      <c r="N407" s="192"/>
      <c r="O407" s="192"/>
      <c r="P407" s="192"/>
      <c r="Q407" s="192"/>
      <c r="R407" s="192"/>
      <c r="S407" s="192"/>
      <c r="T407" s="193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T407" s="187" t="s">
        <v>141</v>
      </c>
      <c r="AU407" s="187" t="s">
        <v>80</v>
      </c>
      <c r="AV407" s="12" t="s">
        <v>80</v>
      </c>
      <c r="AW407" s="12" t="s">
        <v>32</v>
      </c>
      <c r="AX407" s="12" t="s">
        <v>76</v>
      </c>
      <c r="AY407" s="187" t="s">
        <v>134</v>
      </c>
    </row>
    <row r="408" s="12" customFormat="1">
      <c r="A408" s="12"/>
      <c r="B408" s="185"/>
      <c r="C408" s="12"/>
      <c r="D408" s="186" t="s">
        <v>141</v>
      </c>
      <c r="E408" s="187" t="s">
        <v>1</v>
      </c>
      <c r="F408" s="188" t="s">
        <v>219</v>
      </c>
      <c r="G408" s="12"/>
      <c r="H408" s="189">
        <v>-1.47</v>
      </c>
      <c r="I408" s="190"/>
      <c r="J408" s="12"/>
      <c r="K408" s="12"/>
      <c r="L408" s="185"/>
      <c r="M408" s="191"/>
      <c r="N408" s="192"/>
      <c r="O408" s="192"/>
      <c r="P408" s="192"/>
      <c r="Q408" s="192"/>
      <c r="R408" s="192"/>
      <c r="S408" s="192"/>
      <c r="T408" s="193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T408" s="187" t="s">
        <v>141</v>
      </c>
      <c r="AU408" s="187" t="s">
        <v>80</v>
      </c>
      <c r="AV408" s="12" t="s">
        <v>80</v>
      </c>
      <c r="AW408" s="12" t="s">
        <v>32</v>
      </c>
      <c r="AX408" s="12" t="s">
        <v>76</v>
      </c>
      <c r="AY408" s="187" t="s">
        <v>134</v>
      </c>
    </row>
    <row r="409" s="12" customFormat="1">
      <c r="A409" s="12"/>
      <c r="B409" s="185"/>
      <c r="C409" s="12"/>
      <c r="D409" s="186" t="s">
        <v>141</v>
      </c>
      <c r="E409" s="187" t="s">
        <v>1</v>
      </c>
      <c r="F409" s="188" t="s">
        <v>624</v>
      </c>
      <c r="G409" s="12"/>
      <c r="H409" s="189">
        <v>24.440000000000001</v>
      </c>
      <c r="I409" s="190"/>
      <c r="J409" s="12"/>
      <c r="K409" s="12"/>
      <c r="L409" s="185"/>
      <c r="M409" s="191"/>
      <c r="N409" s="192"/>
      <c r="O409" s="192"/>
      <c r="P409" s="192"/>
      <c r="Q409" s="192"/>
      <c r="R409" s="192"/>
      <c r="S409" s="192"/>
      <c r="T409" s="193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T409" s="187" t="s">
        <v>141</v>
      </c>
      <c r="AU409" s="187" t="s">
        <v>80</v>
      </c>
      <c r="AV409" s="12" t="s">
        <v>80</v>
      </c>
      <c r="AW409" s="12" t="s">
        <v>32</v>
      </c>
      <c r="AX409" s="12" t="s">
        <v>76</v>
      </c>
      <c r="AY409" s="187" t="s">
        <v>134</v>
      </c>
    </row>
    <row r="410" s="12" customFormat="1">
      <c r="A410" s="12"/>
      <c r="B410" s="185"/>
      <c r="C410" s="12"/>
      <c r="D410" s="186" t="s">
        <v>141</v>
      </c>
      <c r="E410" s="187" t="s">
        <v>1</v>
      </c>
      <c r="F410" s="188" t="s">
        <v>219</v>
      </c>
      <c r="G410" s="12"/>
      <c r="H410" s="189">
        <v>-1.47</v>
      </c>
      <c r="I410" s="190"/>
      <c r="J410" s="12"/>
      <c r="K410" s="12"/>
      <c r="L410" s="185"/>
      <c r="M410" s="191"/>
      <c r="N410" s="192"/>
      <c r="O410" s="192"/>
      <c r="P410" s="192"/>
      <c r="Q410" s="192"/>
      <c r="R410" s="192"/>
      <c r="S410" s="192"/>
      <c r="T410" s="193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T410" s="187" t="s">
        <v>141</v>
      </c>
      <c r="AU410" s="187" t="s">
        <v>80</v>
      </c>
      <c r="AV410" s="12" t="s">
        <v>80</v>
      </c>
      <c r="AW410" s="12" t="s">
        <v>32</v>
      </c>
      <c r="AX410" s="12" t="s">
        <v>76</v>
      </c>
      <c r="AY410" s="187" t="s">
        <v>134</v>
      </c>
    </row>
    <row r="411" s="2" customFormat="1" ht="16.5" customHeight="1">
      <c r="A411" s="36"/>
      <c r="B411" s="171"/>
      <c r="C411" s="172" t="s">
        <v>625</v>
      </c>
      <c r="D411" s="172" t="s">
        <v>135</v>
      </c>
      <c r="E411" s="173" t="s">
        <v>626</v>
      </c>
      <c r="F411" s="174" t="s">
        <v>627</v>
      </c>
      <c r="G411" s="175" t="s">
        <v>190</v>
      </c>
      <c r="H411" s="176">
        <v>79.799999999999997</v>
      </c>
      <c r="I411" s="177"/>
      <c r="J411" s="178">
        <f>ROUND(I411*H411,2)</f>
        <v>0</v>
      </c>
      <c r="K411" s="174" t="s">
        <v>183</v>
      </c>
      <c r="L411" s="37"/>
      <c r="M411" s="179" t="s">
        <v>1</v>
      </c>
      <c r="N411" s="180" t="s">
        <v>41</v>
      </c>
      <c r="O411" s="75"/>
      <c r="P411" s="181">
        <f>O411*H411</f>
        <v>0</v>
      </c>
      <c r="Q411" s="181">
        <v>0.00029999999999999997</v>
      </c>
      <c r="R411" s="181">
        <f>Q411*H411</f>
        <v>0.023939999999999996</v>
      </c>
      <c r="S411" s="181">
        <v>0</v>
      </c>
      <c r="T411" s="182">
        <f>S411*H411</f>
        <v>0</v>
      </c>
      <c r="U411" s="36"/>
      <c r="V411" s="36"/>
      <c r="W411" s="36"/>
      <c r="X411" s="36"/>
      <c r="Y411" s="36"/>
      <c r="Z411" s="36"/>
      <c r="AA411" s="36"/>
      <c r="AB411" s="36"/>
      <c r="AC411" s="36"/>
      <c r="AD411" s="36"/>
      <c r="AE411" s="36"/>
      <c r="AR411" s="183" t="s">
        <v>279</v>
      </c>
      <c r="AT411" s="183" t="s">
        <v>135</v>
      </c>
      <c r="AU411" s="183" t="s">
        <v>80</v>
      </c>
      <c r="AY411" s="17" t="s">
        <v>134</v>
      </c>
      <c r="BE411" s="184">
        <f>IF(N411="základní",J411,0)</f>
        <v>0</v>
      </c>
      <c r="BF411" s="184">
        <f>IF(N411="snížená",J411,0)</f>
        <v>0</v>
      </c>
      <c r="BG411" s="184">
        <f>IF(N411="zákl. přenesená",J411,0)</f>
        <v>0</v>
      </c>
      <c r="BH411" s="184">
        <f>IF(N411="sníž. přenesená",J411,0)</f>
        <v>0</v>
      </c>
      <c r="BI411" s="184">
        <f>IF(N411="nulová",J411,0)</f>
        <v>0</v>
      </c>
      <c r="BJ411" s="17" t="s">
        <v>83</v>
      </c>
      <c r="BK411" s="184">
        <f>ROUND(I411*H411,2)</f>
        <v>0</v>
      </c>
      <c r="BL411" s="17" t="s">
        <v>279</v>
      </c>
      <c r="BM411" s="183" t="s">
        <v>628</v>
      </c>
    </row>
    <row r="412" s="2" customFormat="1" ht="33" customHeight="1">
      <c r="A412" s="36"/>
      <c r="B412" s="171"/>
      <c r="C412" s="172" t="s">
        <v>629</v>
      </c>
      <c r="D412" s="172" t="s">
        <v>135</v>
      </c>
      <c r="E412" s="173" t="s">
        <v>630</v>
      </c>
      <c r="F412" s="174" t="s">
        <v>631</v>
      </c>
      <c r="G412" s="175" t="s">
        <v>190</v>
      </c>
      <c r="H412" s="176">
        <v>79.799999999999997</v>
      </c>
      <c r="I412" s="177"/>
      <c r="J412" s="178">
        <f>ROUND(I412*H412,2)</f>
        <v>0</v>
      </c>
      <c r="K412" s="174" t="s">
        <v>183</v>
      </c>
      <c r="L412" s="37"/>
      <c r="M412" s="179" t="s">
        <v>1</v>
      </c>
      <c r="N412" s="180" t="s">
        <v>41</v>
      </c>
      <c r="O412" s="75"/>
      <c r="P412" s="181">
        <f>O412*H412</f>
        <v>0</v>
      </c>
      <c r="Q412" s="181">
        <v>0.0053800000000000002</v>
      </c>
      <c r="R412" s="181">
        <f>Q412*H412</f>
        <v>0.42932399999999998</v>
      </c>
      <c r="S412" s="181">
        <v>0</v>
      </c>
      <c r="T412" s="182">
        <f>S412*H412</f>
        <v>0</v>
      </c>
      <c r="U412" s="36"/>
      <c r="V412" s="36"/>
      <c r="W412" s="36"/>
      <c r="X412" s="36"/>
      <c r="Y412" s="36"/>
      <c r="Z412" s="36"/>
      <c r="AA412" s="36"/>
      <c r="AB412" s="36"/>
      <c r="AC412" s="36"/>
      <c r="AD412" s="36"/>
      <c r="AE412" s="36"/>
      <c r="AR412" s="183" t="s">
        <v>279</v>
      </c>
      <c r="AT412" s="183" t="s">
        <v>135</v>
      </c>
      <c r="AU412" s="183" t="s">
        <v>80</v>
      </c>
      <c r="AY412" s="17" t="s">
        <v>134</v>
      </c>
      <c r="BE412" s="184">
        <f>IF(N412="základní",J412,0)</f>
        <v>0</v>
      </c>
      <c r="BF412" s="184">
        <f>IF(N412="snížená",J412,0)</f>
        <v>0</v>
      </c>
      <c r="BG412" s="184">
        <f>IF(N412="zákl. přenesená",J412,0)</f>
        <v>0</v>
      </c>
      <c r="BH412" s="184">
        <f>IF(N412="sníž. přenesená",J412,0)</f>
        <v>0</v>
      </c>
      <c r="BI412" s="184">
        <f>IF(N412="nulová",J412,0)</f>
        <v>0</v>
      </c>
      <c r="BJ412" s="17" t="s">
        <v>83</v>
      </c>
      <c r="BK412" s="184">
        <f>ROUND(I412*H412,2)</f>
        <v>0</v>
      </c>
      <c r="BL412" s="17" t="s">
        <v>279</v>
      </c>
      <c r="BM412" s="183" t="s">
        <v>632</v>
      </c>
    </row>
    <row r="413" s="2" customFormat="1" ht="16.5" customHeight="1">
      <c r="A413" s="36"/>
      <c r="B413" s="171"/>
      <c r="C413" s="211" t="s">
        <v>633</v>
      </c>
      <c r="D413" s="211" t="s">
        <v>443</v>
      </c>
      <c r="E413" s="212" t="s">
        <v>634</v>
      </c>
      <c r="F413" s="213" t="s">
        <v>635</v>
      </c>
      <c r="G413" s="214" t="s">
        <v>190</v>
      </c>
      <c r="H413" s="215">
        <v>87.780000000000001</v>
      </c>
      <c r="I413" s="216"/>
      <c r="J413" s="217">
        <f>ROUND(I413*H413,2)</f>
        <v>0</v>
      </c>
      <c r="K413" s="213" t="s">
        <v>422</v>
      </c>
      <c r="L413" s="218"/>
      <c r="M413" s="219" t="s">
        <v>1</v>
      </c>
      <c r="N413" s="220" t="s">
        <v>41</v>
      </c>
      <c r="O413" s="75"/>
      <c r="P413" s="181">
        <f>O413*H413</f>
        <v>0</v>
      </c>
      <c r="Q413" s="181">
        <v>0.0126</v>
      </c>
      <c r="R413" s="181">
        <f>Q413*H413</f>
        <v>1.106028</v>
      </c>
      <c r="S413" s="181">
        <v>0</v>
      </c>
      <c r="T413" s="182">
        <f>S413*H413</f>
        <v>0</v>
      </c>
      <c r="U413" s="36"/>
      <c r="V413" s="36"/>
      <c r="W413" s="36"/>
      <c r="X413" s="36"/>
      <c r="Y413" s="36"/>
      <c r="Z413" s="36"/>
      <c r="AA413" s="36"/>
      <c r="AB413" s="36"/>
      <c r="AC413" s="36"/>
      <c r="AD413" s="36"/>
      <c r="AE413" s="36"/>
      <c r="AR413" s="183" t="s">
        <v>365</v>
      </c>
      <c r="AT413" s="183" t="s">
        <v>443</v>
      </c>
      <c r="AU413" s="183" t="s">
        <v>80</v>
      </c>
      <c r="AY413" s="17" t="s">
        <v>134</v>
      </c>
      <c r="BE413" s="184">
        <f>IF(N413="základní",J413,0)</f>
        <v>0</v>
      </c>
      <c r="BF413" s="184">
        <f>IF(N413="snížená",J413,0)</f>
        <v>0</v>
      </c>
      <c r="BG413" s="184">
        <f>IF(N413="zákl. přenesená",J413,0)</f>
        <v>0</v>
      </c>
      <c r="BH413" s="184">
        <f>IF(N413="sníž. přenesená",J413,0)</f>
        <v>0</v>
      </c>
      <c r="BI413" s="184">
        <f>IF(N413="nulová",J413,0)</f>
        <v>0</v>
      </c>
      <c r="BJ413" s="17" t="s">
        <v>83</v>
      </c>
      <c r="BK413" s="184">
        <f>ROUND(I413*H413,2)</f>
        <v>0</v>
      </c>
      <c r="BL413" s="17" t="s">
        <v>279</v>
      </c>
      <c r="BM413" s="183" t="s">
        <v>636</v>
      </c>
    </row>
    <row r="414" s="12" customFormat="1">
      <c r="A414" s="12"/>
      <c r="B414" s="185"/>
      <c r="C414" s="12"/>
      <c r="D414" s="186" t="s">
        <v>141</v>
      </c>
      <c r="E414" s="12"/>
      <c r="F414" s="188" t="s">
        <v>637</v>
      </c>
      <c r="G414" s="12"/>
      <c r="H414" s="189">
        <v>87.780000000000001</v>
      </c>
      <c r="I414" s="190"/>
      <c r="J414" s="12"/>
      <c r="K414" s="12"/>
      <c r="L414" s="185"/>
      <c r="M414" s="191"/>
      <c r="N414" s="192"/>
      <c r="O414" s="192"/>
      <c r="P414" s="192"/>
      <c r="Q414" s="192"/>
      <c r="R414" s="192"/>
      <c r="S414" s="192"/>
      <c r="T414" s="193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T414" s="187" t="s">
        <v>141</v>
      </c>
      <c r="AU414" s="187" t="s">
        <v>80</v>
      </c>
      <c r="AV414" s="12" t="s">
        <v>80</v>
      </c>
      <c r="AW414" s="12" t="s">
        <v>3</v>
      </c>
      <c r="AX414" s="12" t="s">
        <v>83</v>
      </c>
      <c r="AY414" s="187" t="s">
        <v>134</v>
      </c>
    </row>
    <row r="415" s="2" customFormat="1" ht="24.15" customHeight="1">
      <c r="A415" s="36"/>
      <c r="B415" s="171"/>
      <c r="C415" s="172" t="s">
        <v>638</v>
      </c>
      <c r="D415" s="172" t="s">
        <v>135</v>
      </c>
      <c r="E415" s="173" t="s">
        <v>639</v>
      </c>
      <c r="F415" s="174" t="s">
        <v>640</v>
      </c>
      <c r="G415" s="175" t="s">
        <v>190</v>
      </c>
      <c r="H415" s="176">
        <v>79.799999999999997</v>
      </c>
      <c r="I415" s="177"/>
      <c r="J415" s="178">
        <f>ROUND(I415*H415,2)</f>
        <v>0</v>
      </c>
      <c r="K415" s="174" t="s">
        <v>422</v>
      </c>
      <c r="L415" s="37"/>
      <c r="M415" s="179" t="s">
        <v>1</v>
      </c>
      <c r="N415" s="180" t="s">
        <v>41</v>
      </c>
      <c r="O415" s="75"/>
      <c r="P415" s="181">
        <f>O415*H415</f>
        <v>0</v>
      </c>
      <c r="Q415" s="181">
        <v>0</v>
      </c>
      <c r="R415" s="181">
        <f>Q415*H415</f>
        <v>0</v>
      </c>
      <c r="S415" s="181">
        <v>0</v>
      </c>
      <c r="T415" s="182">
        <f>S415*H415</f>
        <v>0</v>
      </c>
      <c r="U415" s="36"/>
      <c r="V415" s="36"/>
      <c r="W415" s="36"/>
      <c r="X415" s="36"/>
      <c r="Y415" s="36"/>
      <c r="Z415" s="36"/>
      <c r="AA415" s="36"/>
      <c r="AB415" s="36"/>
      <c r="AC415" s="36"/>
      <c r="AD415" s="36"/>
      <c r="AE415" s="36"/>
      <c r="AR415" s="183" t="s">
        <v>279</v>
      </c>
      <c r="AT415" s="183" t="s">
        <v>135</v>
      </c>
      <c r="AU415" s="183" t="s">
        <v>80</v>
      </c>
      <c r="AY415" s="17" t="s">
        <v>134</v>
      </c>
      <c r="BE415" s="184">
        <f>IF(N415="základní",J415,0)</f>
        <v>0</v>
      </c>
      <c r="BF415" s="184">
        <f>IF(N415="snížená",J415,0)</f>
        <v>0</v>
      </c>
      <c r="BG415" s="184">
        <f>IF(N415="zákl. přenesená",J415,0)</f>
        <v>0</v>
      </c>
      <c r="BH415" s="184">
        <f>IF(N415="sníž. přenesená",J415,0)</f>
        <v>0</v>
      </c>
      <c r="BI415" s="184">
        <f>IF(N415="nulová",J415,0)</f>
        <v>0</v>
      </c>
      <c r="BJ415" s="17" t="s">
        <v>83</v>
      </c>
      <c r="BK415" s="184">
        <f>ROUND(I415*H415,2)</f>
        <v>0</v>
      </c>
      <c r="BL415" s="17" t="s">
        <v>279</v>
      </c>
      <c r="BM415" s="183" t="s">
        <v>641</v>
      </c>
    </row>
    <row r="416" s="2" customFormat="1" ht="16.5" customHeight="1">
      <c r="A416" s="36"/>
      <c r="B416" s="171"/>
      <c r="C416" s="172" t="s">
        <v>642</v>
      </c>
      <c r="D416" s="172" t="s">
        <v>135</v>
      </c>
      <c r="E416" s="173" t="s">
        <v>643</v>
      </c>
      <c r="F416" s="174" t="s">
        <v>644</v>
      </c>
      <c r="G416" s="175" t="s">
        <v>231</v>
      </c>
      <c r="H416" s="176">
        <v>75.200000000000003</v>
      </c>
      <c r="I416" s="177"/>
      <c r="J416" s="178">
        <f>ROUND(I416*H416,2)</f>
        <v>0</v>
      </c>
      <c r="K416" s="174" t="s">
        <v>183</v>
      </c>
      <c r="L416" s="37"/>
      <c r="M416" s="179" t="s">
        <v>1</v>
      </c>
      <c r="N416" s="180" t="s">
        <v>41</v>
      </c>
      <c r="O416" s="75"/>
      <c r="P416" s="181">
        <f>O416*H416</f>
        <v>0</v>
      </c>
      <c r="Q416" s="181">
        <v>9.0000000000000006E-05</v>
      </c>
      <c r="R416" s="181">
        <f>Q416*H416</f>
        <v>0.0067680000000000006</v>
      </c>
      <c r="S416" s="181">
        <v>0</v>
      </c>
      <c r="T416" s="182">
        <f>S416*H416</f>
        <v>0</v>
      </c>
      <c r="U416" s="36"/>
      <c r="V416" s="36"/>
      <c r="W416" s="36"/>
      <c r="X416" s="36"/>
      <c r="Y416" s="36"/>
      <c r="Z416" s="36"/>
      <c r="AA416" s="36"/>
      <c r="AB416" s="36"/>
      <c r="AC416" s="36"/>
      <c r="AD416" s="36"/>
      <c r="AE416" s="36"/>
      <c r="AR416" s="183" t="s">
        <v>279</v>
      </c>
      <c r="AT416" s="183" t="s">
        <v>135</v>
      </c>
      <c r="AU416" s="183" t="s">
        <v>80</v>
      </c>
      <c r="AY416" s="17" t="s">
        <v>134</v>
      </c>
      <c r="BE416" s="184">
        <f>IF(N416="základní",J416,0)</f>
        <v>0</v>
      </c>
      <c r="BF416" s="184">
        <f>IF(N416="snížená",J416,0)</f>
        <v>0</v>
      </c>
      <c r="BG416" s="184">
        <f>IF(N416="zákl. přenesená",J416,0)</f>
        <v>0</v>
      </c>
      <c r="BH416" s="184">
        <f>IF(N416="sníž. přenesená",J416,0)</f>
        <v>0</v>
      </c>
      <c r="BI416" s="184">
        <f>IF(N416="nulová",J416,0)</f>
        <v>0</v>
      </c>
      <c r="BJ416" s="17" t="s">
        <v>83</v>
      </c>
      <c r="BK416" s="184">
        <f>ROUND(I416*H416,2)</f>
        <v>0</v>
      </c>
      <c r="BL416" s="17" t="s">
        <v>279</v>
      </c>
      <c r="BM416" s="183" t="s">
        <v>645</v>
      </c>
    </row>
    <row r="417" s="12" customFormat="1">
      <c r="A417" s="12"/>
      <c r="B417" s="185"/>
      <c r="C417" s="12"/>
      <c r="D417" s="186" t="s">
        <v>141</v>
      </c>
      <c r="E417" s="187" t="s">
        <v>1</v>
      </c>
      <c r="F417" s="188" t="s">
        <v>646</v>
      </c>
      <c r="G417" s="12"/>
      <c r="H417" s="189">
        <v>9.4000000000000004</v>
      </c>
      <c r="I417" s="190"/>
      <c r="J417" s="12"/>
      <c r="K417" s="12"/>
      <c r="L417" s="185"/>
      <c r="M417" s="191"/>
      <c r="N417" s="192"/>
      <c r="O417" s="192"/>
      <c r="P417" s="192"/>
      <c r="Q417" s="192"/>
      <c r="R417" s="192"/>
      <c r="S417" s="192"/>
      <c r="T417" s="193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T417" s="187" t="s">
        <v>141</v>
      </c>
      <c r="AU417" s="187" t="s">
        <v>80</v>
      </c>
      <c r="AV417" s="12" t="s">
        <v>80</v>
      </c>
      <c r="AW417" s="12" t="s">
        <v>32</v>
      </c>
      <c r="AX417" s="12" t="s">
        <v>76</v>
      </c>
      <c r="AY417" s="187" t="s">
        <v>134</v>
      </c>
    </row>
    <row r="418" s="12" customFormat="1">
      <c r="A418" s="12"/>
      <c r="B418" s="185"/>
      <c r="C418" s="12"/>
      <c r="D418" s="186" t="s">
        <v>141</v>
      </c>
      <c r="E418" s="187" t="s">
        <v>1</v>
      </c>
      <c r="F418" s="188" t="s">
        <v>647</v>
      </c>
      <c r="G418" s="12"/>
      <c r="H418" s="189">
        <v>6.4000000000000004</v>
      </c>
      <c r="I418" s="190"/>
      <c r="J418" s="12"/>
      <c r="K418" s="12"/>
      <c r="L418" s="185"/>
      <c r="M418" s="191"/>
      <c r="N418" s="192"/>
      <c r="O418" s="192"/>
      <c r="P418" s="192"/>
      <c r="Q418" s="192"/>
      <c r="R418" s="192"/>
      <c r="S418" s="192"/>
      <c r="T418" s="193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T418" s="187" t="s">
        <v>141</v>
      </c>
      <c r="AU418" s="187" t="s">
        <v>80</v>
      </c>
      <c r="AV418" s="12" t="s">
        <v>80</v>
      </c>
      <c r="AW418" s="12" t="s">
        <v>32</v>
      </c>
      <c r="AX418" s="12" t="s">
        <v>76</v>
      </c>
      <c r="AY418" s="187" t="s">
        <v>134</v>
      </c>
    </row>
    <row r="419" s="12" customFormat="1">
      <c r="A419" s="12"/>
      <c r="B419" s="185"/>
      <c r="C419" s="12"/>
      <c r="D419" s="186" t="s">
        <v>141</v>
      </c>
      <c r="E419" s="187" t="s">
        <v>1</v>
      </c>
      <c r="F419" s="188" t="s">
        <v>648</v>
      </c>
      <c r="G419" s="12"/>
      <c r="H419" s="189">
        <v>8.4000000000000004</v>
      </c>
      <c r="I419" s="190"/>
      <c r="J419" s="12"/>
      <c r="K419" s="12"/>
      <c r="L419" s="185"/>
      <c r="M419" s="191"/>
      <c r="N419" s="192"/>
      <c r="O419" s="192"/>
      <c r="P419" s="192"/>
      <c r="Q419" s="192"/>
      <c r="R419" s="192"/>
      <c r="S419" s="192"/>
      <c r="T419" s="193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T419" s="187" t="s">
        <v>141</v>
      </c>
      <c r="AU419" s="187" t="s">
        <v>80</v>
      </c>
      <c r="AV419" s="12" t="s">
        <v>80</v>
      </c>
      <c r="AW419" s="12" t="s">
        <v>32</v>
      </c>
      <c r="AX419" s="12" t="s">
        <v>76</v>
      </c>
      <c r="AY419" s="187" t="s">
        <v>134</v>
      </c>
    </row>
    <row r="420" s="12" customFormat="1">
      <c r="A420" s="12"/>
      <c r="B420" s="185"/>
      <c r="C420" s="12"/>
      <c r="D420" s="186" t="s">
        <v>141</v>
      </c>
      <c r="E420" s="187" t="s">
        <v>1</v>
      </c>
      <c r="F420" s="188" t="s">
        <v>649</v>
      </c>
      <c r="G420" s="12"/>
      <c r="H420" s="189">
        <v>9.4000000000000004</v>
      </c>
      <c r="I420" s="190"/>
      <c r="J420" s="12"/>
      <c r="K420" s="12"/>
      <c r="L420" s="185"/>
      <c r="M420" s="191"/>
      <c r="N420" s="192"/>
      <c r="O420" s="192"/>
      <c r="P420" s="192"/>
      <c r="Q420" s="192"/>
      <c r="R420" s="192"/>
      <c r="S420" s="192"/>
      <c r="T420" s="193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T420" s="187" t="s">
        <v>141</v>
      </c>
      <c r="AU420" s="187" t="s">
        <v>80</v>
      </c>
      <c r="AV420" s="12" t="s">
        <v>80</v>
      </c>
      <c r="AW420" s="12" t="s">
        <v>32</v>
      </c>
      <c r="AX420" s="12" t="s">
        <v>76</v>
      </c>
      <c r="AY420" s="187" t="s">
        <v>134</v>
      </c>
    </row>
    <row r="421" s="12" customFormat="1">
      <c r="A421" s="12"/>
      <c r="B421" s="185"/>
      <c r="C421" s="12"/>
      <c r="D421" s="186" t="s">
        <v>141</v>
      </c>
      <c r="E421" s="187" t="s">
        <v>1</v>
      </c>
      <c r="F421" s="188" t="s">
        <v>650</v>
      </c>
      <c r="G421" s="12"/>
      <c r="H421" s="189">
        <v>41.600000000000001</v>
      </c>
      <c r="I421" s="190"/>
      <c r="J421" s="12"/>
      <c r="K421" s="12"/>
      <c r="L421" s="185"/>
      <c r="M421" s="191"/>
      <c r="N421" s="192"/>
      <c r="O421" s="192"/>
      <c r="P421" s="192"/>
      <c r="Q421" s="192"/>
      <c r="R421" s="192"/>
      <c r="S421" s="192"/>
      <c r="T421" s="193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T421" s="187" t="s">
        <v>141</v>
      </c>
      <c r="AU421" s="187" t="s">
        <v>80</v>
      </c>
      <c r="AV421" s="12" t="s">
        <v>80</v>
      </c>
      <c r="AW421" s="12" t="s">
        <v>32</v>
      </c>
      <c r="AX421" s="12" t="s">
        <v>76</v>
      </c>
      <c r="AY421" s="187" t="s">
        <v>134</v>
      </c>
    </row>
    <row r="422" s="2" customFormat="1" ht="24.15" customHeight="1">
      <c r="A422" s="36"/>
      <c r="B422" s="171"/>
      <c r="C422" s="172" t="s">
        <v>651</v>
      </c>
      <c r="D422" s="172" t="s">
        <v>135</v>
      </c>
      <c r="E422" s="173" t="s">
        <v>652</v>
      </c>
      <c r="F422" s="174" t="s">
        <v>653</v>
      </c>
      <c r="G422" s="175" t="s">
        <v>451</v>
      </c>
      <c r="H422" s="221"/>
      <c r="I422" s="177"/>
      <c r="J422" s="178">
        <f>ROUND(I422*H422,2)</f>
        <v>0</v>
      </c>
      <c r="K422" s="174" t="s">
        <v>183</v>
      </c>
      <c r="L422" s="37"/>
      <c r="M422" s="179" t="s">
        <v>1</v>
      </c>
      <c r="N422" s="180" t="s">
        <v>41</v>
      </c>
      <c r="O422" s="75"/>
      <c r="P422" s="181">
        <f>O422*H422</f>
        <v>0</v>
      </c>
      <c r="Q422" s="181">
        <v>0</v>
      </c>
      <c r="R422" s="181">
        <f>Q422*H422</f>
        <v>0</v>
      </c>
      <c r="S422" s="181">
        <v>0</v>
      </c>
      <c r="T422" s="182">
        <f>S422*H422</f>
        <v>0</v>
      </c>
      <c r="U422" s="36"/>
      <c r="V422" s="36"/>
      <c r="W422" s="36"/>
      <c r="X422" s="36"/>
      <c r="Y422" s="36"/>
      <c r="Z422" s="36"/>
      <c r="AA422" s="36"/>
      <c r="AB422" s="36"/>
      <c r="AC422" s="36"/>
      <c r="AD422" s="36"/>
      <c r="AE422" s="36"/>
      <c r="AR422" s="183" t="s">
        <v>279</v>
      </c>
      <c r="AT422" s="183" t="s">
        <v>135</v>
      </c>
      <c r="AU422" s="183" t="s">
        <v>80</v>
      </c>
      <c r="AY422" s="17" t="s">
        <v>134</v>
      </c>
      <c r="BE422" s="184">
        <f>IF(N422="základní",J422,0)</f>
        <v>0</v>
      </c>
      <c r="BF422" s="184">
        <f>IF(N422="snížená",J422,0)</f>
        <v>0</v>
      </c>
      <c r="BG422" s="184">
        <f>IF(N422="zákl. přenesená",J422,0)</f>
        <v>0</v>
      </c>
      <c r="BH422" s="184">
        <f>IF(N422="sníž. přenesená",J422,0)</f>
        <v>0</v>
      </c>
      <c r="BI422" s="184">
        <f>IF(N422="nulová",J422,0)</f>
        <v>0</v>
      </c>
      <c r="BJ422" s="17" t="s">
        <v>83</v>
      </c>
      <c r="BK422" s="184">
        <f>ROUND(I422*H422,2)</f>
        <v>0</v>
      </c>
      <c r="BL422" s="17" t="s">
        <v>279</v>
      </c>
      <c r="BM422" s="183" t="s">
        <v>654</v>
      </c>
    </row>
    <row r="423" s="11" customFormat="1" ht="22.8" customHeight="1">
      <c r="A423" s="11"/>
      <c r="B423" s="160"/>
      <c r="C423" s="11"/>
      <c r="D423" s="161" t="s">
        <v>75</v>
      </c>
      <c r="E423" s="209" t="s">
        <v>655</v>
      </c>
      <c r="F423" s="209" t="s">
        <v>656</v>
      </c>
      <c r="G423" s="11"/>
      <c r="H423" s="11"/>
      <c r="I423" s="163"/>
      <c r="J423" s="210">
        <f>BK423</f>
        <v>0</v>
      </c>
      <c r="K423" s="11"/>
      <c r="L423" s="160"/>
      <c r="M423" s="165"/>
      <c r="N423" s="166"/>
      <c r="O423" s="166"/>
      <c r="P423" s="167">
        <f>SUM(P424:P439)</f>
        <v>0</v>
      </c>
      <c r="Q423" s="166"/>
      <c r="R423" s="167">
        <f>SUM(R424:R439)</f>
        <v>0.23229370000000005</v>
      </c>
      <c r="S423" s="166"/>
      <c r="T423" s="168">
        <f>SUM(T424:T439)</f>
        <v>0</v>
      </c>
      <c r="U423" s="11"/>
      <c r="V423" s="11"/>
      <c r="W423" s="11"/>
      <c r="X423" s="11"/>
      <c r="Y423" s="11"/>
      <c r="Z423" s="11"/>
      <c r="AA423" s="11"/>
      <c r="AB423" s="11"/>
      <c r="AC423" s="11"/>
      <c r="AD423" s="11"/>
      <c r="AE423" s="11"/>
      <c r="AR423" s="161" t="s">
        <v>80</v>
      </c>
      <c r="AT423" s="169" t="s">
        <v>75</v>
      </c>
      <c r="AU423" s="169" t="s">
        <v>83</v>
      </c>
      <c r="AY423" s="161" t="s">
        <v>134</v>
      </c>
      <c r="BK423" s="170">
        <f>SUM(BK424:BK439)</f>
        <v>0</v>
      </c>
    </row>
    <row r="424" s="2" customFormat="1" ht="24.15" customHeight="1">
      <c r="A424" s="36"/>
      <c r="B424" s="171"/>
      <c r="C424" s="172" t="s">
        <v>657</v>
      </c>
      <c r="D424" s="172" t="s">
        <v>135</v>
      </c>
      <c r="E424" s="173" t="s">
        <v>658</v>
      </c>
      <c r="F424" s="174" t="s">
        <v>659</v>
      </c>
      <c r="G424" s="175" t="s">
        <v>190</v>
      </c>
      <c r="H424" s="176">
        <v>566.57000000000005</v>
      </c>
      <c r="I424" s="177"/>
      <c r="J424" s="178">
        <f>ROUND(I424*H424,2)</f>
        <v>0</v>
      </c>
      <c r="K424" s="174" t="s">
        <v>183</v>
      </c>
      <c r="L424" s="37"/>
      <c r="M424" s="179" t="s">
        <v>1</v>
      </c>
      <c r="N424" s="180" t="s">
        <v>41</v>
      </c>
      <c r="O424" s="75"/>
      <c r="P424" s="181">
        <f>O424*H424</f>
        <v>0</v>
      </c>
      <c r="Q424" s="181">
        <v>0</v>
      </c>
      <c r="R424" s="181">
        <f>Q424*H424</f>
        <v>0</v>
      </c>
      <c r="S424" s="181">
        <v>0</v>
      </c>
      <c r="T424" s="182">
        <f>S424*H424</f>
        <v>0</v>
      </c>
      <c r="U424" s="36"/>
      <c r="V424" s="36"/>
      <c r="W424" s="36"/>
      <c r="X424" s="36"/>
      <c r="Y424" s="36"/>
      <c r="Z424" s="36"/>
      <c r="AA424" s="36"/>
      <c r="AB424" s="36"/>
      <c r="AC424" s="36"/>
      <c r="AD424" s="36"/>
      <c r="AE424" s="36"/>
      <c r="AR424" s="183" t="s">
        <v>279</v>
      </c>
      <c r="AT424" s="183" t="s">
        <v>135</v>
      </c>
      <c r="AU424" s="183" t="s">
        <v>80</v>
      </c>
      <c r="AY424" s="17" t="s">
        <v>134</v>
      </c>
      <c r="BE424" s="184">
        <f>IF(N424="základní",J424,0)</f>
        <v>0</v>
      </c>
      <c r="BF424" s="184">
        <f>IF(N424="snížená",J424,0)</f>
        <v>0</v>
      </c>
      <c r="BG424" s="184">
        <f>IF(N424="zákl. přenesená",J424,0)</f>
        <v>0</v>
      </c>
      <c r="BH424" s="184">
        <f>IF(N424="sníž. přenesená",J424,0)</f>
        <v>0</v>
      </c>
      <c r="BI424" s="184">
        <f>IF(N424="nulová",J424,0)</f>
        <v>0</v>
      </c>
      <c r="BJ424" s="17" t="s">
        <v>83</v>
      </c>
      <c r="BK424" s="184">
        <f>ROUND(I424*H424,2)</f>
        <v>0</v>
      </c>
      <c r="BL424" s="17" t="s">
        <v>279</v>
      </c>
      <c r="BM424" s="183" t="s">
        <v>660</v>
      </c>
    </row>
    <row r="425" s="12" customFormat="1">
      <c r="A425" s="12"/>
      <c r="B425" s="185"/>
      <c r="C425" s="12"/>
      <c r="D425" s="186" t="s">
        <v>141</v>
      </c>
      <c r="E425" s="187" t="s">
        <v>1</v>
      </c>
      <c r="F425" s="188" t="s">
        <v>661</v>
      </c>
      <c r="G425" s="12"/>
      <c r="H425" s="189">
        <v>133.22</v>
      </c>
      <c r="I425" s="190"/>
      <c r="J425" s="12"/>
      <c r="K425" s="12"/>
      <c r="L425" s="185"/>
      <c r="M425" s="191"/>
      <c r="N425" s="192"/>
      <c r="O425" s="192"/>
      <c r="P425" s="192"/>
      <c r="Q425" s="192"/>
      <c r="R425" s="192"/>
      <c r="S425" s="192"/>
      <c r="T425" s="193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T425" s="187" t="s">
        <v>141</v>
      </c>
      <c r="AU425" s="187" t="s">
        <v>80</v>
      </c>
      <c r="AV425" s="12" t="s">
        <v>80</v>
      </c>
      <c r="AW425" s="12" t="s">
        <v>32</v>
      </c>
      <c r="AX425" s="12" t="s">
        <v>76</v>
      </c>
      <c r="AY425" s="187" t="s">
        <v>134</v>
      </c>
    </row>
    <row r="426" s="12" customFormat="1">
      <c r="A426" s="12"/>
      <c r="B426" s="185"/>
      <c r="C426" s="12"/>
      <c r="D426" s="186" t="s">
        <v>141</v>
      </c>
      <c r="E426" s="187" t="s">
        <v>1</v>
      </c>
      <c r="F426" s="188" t="s">
        <v>662</v>
      </c>
      <c r="G426" s="12"/>
      <c r="H426" s="189">
        <v>138.345</v>
      </c>
      <c r="I426" s="190"/>
      <c r="J426" s="12"/>
      <c r="K426" s="12"/>
      <c r="L426" s="185"/>
      <c r="M426" s="191"/>
      <c r="N426" s="192"/>
      <c r="O426" s="192"/>
      <c r="P426" s="192"/>
      <c r="Q426" s="192"/>
      <c r="R426" s="192"/>
      <c r="S426" s="192"/>
      <c r="T426" s="193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T426" s="187" t="s">
        <v>141</v>
      </c>
      <c r="AU426" s="187" t="s">
        <v>80</v>
      </c>
      <c r="AV426" s="12" t="s">
        <v>80</v>
      </c>
      <c r="AW426" s="12" t="s">
        <v>32</v>
      </c>
      <c r="AX426" s="12" t="s">
        <v>76</v>
      </c>
      <c r="AY426" s="187" t="s">
        <v>134</v>
      </c>
    </row>
    <row r="427" s="12" customFormat="1">
      <c r="A427" s="12"/>
      <c r="B427" s="185"/>
      <c r="C427" s="12"/>
      <c r="D427" s="186" t="s">
        <v>141</v>
      </c>
      <c r="E427" s="187" t="s">
        <v>1</v>
      </c>
      <c r="F427" s="188" t="s">
        <v>284</v>
      </c>
      <c r="G427" s="12"/>
      <c r="H427" s="189">
        <v>44.384999999999998</v>
      </c>
      <c r="I427" s="190"/>
      <c r="J427" s="12"/>
      <c r="K427" s="12"/>
      <c r="L427" s="185"/>
      <c r="M427" s="191"/>
      <c r="N427" s="192"/>
      <c r="O427" s="192"/>
      <c r="P427" s="192"/>
      <c r="Q427" s="192"/>
      <c r="R427" s="192"/>
      <c r="S427" s="192"/>
      <c r="T427" s="193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T427" s="187" t="s">
        <v>141</v>
      </c>
      <c r="AU427" s="187" t="s">
        <v>80</v>
      </c>
      <c r="AV427" s="12" t="s">
        <v>80</v>
      </c>
      <c r="AW427" s="12" t="s">
        <v>32</v>
      </c>
      <c r="AX427" s="12" t="s">
        <v>76</v>
      </c>
      <c r="AY427" s="187" t="s">
        <v>134</v>
      </c>
    </row>
    <row r="428" s="12" customFormat="1">
      <c r="A428" s="12"/>
      <c r="B428" s="185"/>
      <c r="C428" s="12"/>
      <c r="D428" s="186" t="s">
        <v>141</v>
      </c>
      <c r="E428" s="187" t="s">
        <v>1</v>
      </c>
      <c r="F428" s="188" t="s">
        <v>254</v>
      </c>
      <c r="G428" s="12"/>
      <c r="H428" s="189">
        <v>15.18</v>
      </c>
      <c r="I428" s="190"/>
      <c r="J428" s="12"/>
      <c r="K428" s="12"/>
      <c r="L428" s="185"/>
      <c r="M428" s="191"/>
      <c r="N428" s="192"/>
      <c r="O428" s="192"/>
      <c r="P428" s="192"/>
      <c r="Q428" s="192"/>
      <c r="R428" s="192"/>
      <c r="S428" s="192"/>
      <c r="T428" s="193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T428" s="187" t="s">
        <v>141</v>
      </c>
      <c r="AU428" s="187" t="s">
        <v>80</v>
      </c>
      <c r="AV428" s="12" t="s">
        <v>80</v>
      </c>
      <c r="AW428" s="12" t="s">
        <v>32</v>
      </c>
      <c r="AX428" s="12" t="s">
        <v>76</v>
      </c>
      <c r="AY428" s="187" t="s">
        <v>134</v>
      </c>
    </row>
    <row r="429" s="12" customFormat="1">
      <c r="A429" s="12"/>
      <c r="B429" s="185"/>
      <c r="C429" s="12"/>
      <c r="D429" s="186" t="s">
        <v>141</v>
      </c>
      <c r="E429" s="187" t="s">
        <v>1</v>
      </c>
      <c r="F429" s="188" t="s">
        <v>256</v>
      </c>
      <c r="G429" s="12"/>
      <c r="H429" s="189">
        <v>42.380000000000003</v>
      </c>
      <c r="I429" s="190"/>
      <c r="J429" s="12"/>
      <c r="K429" s="12"/>
      <c r="L429" s="185"/>
      <c r="M429" s="191"/>
      <c r="N429" s="192"/>
      <c r="O429" s="192"/>
      <c r="P429" s="192"/>
      <c r="Q429" s="192"/>
      <c r="R429" s="192"/>
      <c r="S429" s="192"/>
      <c r="T429" s="193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T429" s="187" t="s">
        <v>141</v>
      </c>
      <c r="AU429" s="187" t="s">
        <v>80</v>
      </c>
      <c r="AV429" s="12" t="s">
        <v>80</v>
      </c>
      <c r="AW429" s="12" t="s">
        <v>32</v>
      </c>
      <c r="AX429" s="12" t="s">
        <v>76</v>
      </c>
      <c r="AY429" s="187" t="s">
        <v>134</v>
      </c>
    </row>
    <row r="430" s="12" customFormat="1">
      <c r="A430" s="12"/>
      <c r="B430" s="185"/>
      <c r="C430" s="12"/>
      <c r="D430" s="186" t="s">
        <v>141</v>
      </c>
      <c r="E430" s="187" t="s">
        <v>1</v>
      </c>
      <c r="F430" s="188" t="s">
        <v>258</v>
      </c>
      <c r="G430" s="12"/>
      <c r="H430" s="189">
        <v>18.885999999999999</v>
      </c>
      <c r="I430" s="190"/>
      <c r="J430" s="12"/>
      <c r="K430" s="12"/>
      <c r="L430" s="185"/>
      <c r="M430" s="191"/>
      <c r="N430" s="192"/>
      <c r="O430" s="192"/>
      <c r="P430" s="192"/>
      <c r="Q430" s="192"/>
      <c r="R430" s="192"/>
      <c r="S430" s="192"/>
      <c r="T430" s="193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T430" s="187" t="s">
        <v>141</v>
      </c>
      <c r="AU430" s="187" t="s">
        <v>80</v>
      </c>
      <c r="AV430" s="12" t="s">
        <v>80</v>
      </c>
      <c r="AW430" s="12" t="s">
        <v>32</v>
      </c>
      <c r="AX430" s="12" t="s">
        <v>76</v>
      </c>
      <c r="AY430" s="187" t="s">
        <v>134</v>
      </c>
    </row>
    <row r="431" s="12" customFormat="1">
      <c r="A431" s="12"/>
      <c r="B431" s="185"/>
      <c r="C431" s="12"/>
      <c r="D431" s="186" t="s">
        <v>141</v>
      </c>
      <c r="E431" s="187" t="s">
        <v>1</v>
      </c>
      <c r="F431" s="188" t="s">
        <v>263</v>
      </c>
      <c r="G431" s="12"/>
      <c r="H431" s="189">
        <v>25.765999999999998</v>
      </c>
      <c r="I431" s="190"/>
      <c r="J431" s="12"/>
      <c r="K431" s="12"/>
      <c r="L431" s="185"/>
      <c r="M431" s="191"/>
      <c r="N431" s="192"/>
      <c r="O431" s="192"/>
      <c r="P431" s="192"/>
      <c r="Q431" s="192"/>
      <c r="R431" s="192"/>
      <c r="S431" s="192"/>
      <c r="T431" s="193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T431" s="187" t="s">
        <v>141</v>
      </c>
      <c r="AU431" s="187" t="s">
        <v>80</v>
      </c>
      <c r="AV431" s="12" t="s">
        <v>80</v>
      </c>
      <c r="AW431" s="12" t="s">
        <v>32</v>
      </c>
      <c r="AX431" s="12" t="s">
        <v>76</v>
      </c>
      <c r="AY431" s="187" t="s">
        <v>134</v>
      </c>
    </row>
    <row r="432" s="12" customFormat="1">
      <c r="A432" s="12"/>
      <c r="B432" s="185"/>
      <c r="C432" s="12"/>
      <c r="D432" s="186" t="s">
        <v>141</v>
      </c>
      <c r="E432" s="187" t="s">
        <v>1</v>
      </c>
      <c r="F432" s="188" t="s">
        <v>264</v>
      </c>
      <c r="G432" s="12"/>
      <c r="H432" s="189">
        <v>31.096</v>
      </c>
      <c r="I432" s="190"/>
      <c r="J432" s="12"/>
      <c r="K432" s="12"/>
      <c r="L432" s="185"/>
      <c r="M432" s="191"/>
      <c r="N432" s="192"/>
      <c r="O432" s="192"/>
      <c r="P432" s="192"/>
      <c r="Q432" s="192"/>
      <c r="R432" s="192"/>
      <c r="S432" s="192"/>
      <c r="T432" s="193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T432" s="187" t="s">
        <v>141</v>
      </c>
      <c r="AU432" s="187" t="s">
        <v>80</v>
      </c>
      <c r="AV432" s="12" t="s">
        <v>80</v>
      </c>
      <c r="AW432" s="12" t="s">
        <v>32</v>
      </c>
      <c r="AX432" s="12" t="s">
        <v>76</v>
      </c>
      <c r="AY432" s="187" t="s">
        <v>134</v>
      </c>
    </row>
    <row r="433" s="12" customFormat="1">
      <c r="A433" s="12"/>
      <c r="B433" s="185"/>
      <c r="C433" s="12"/>
      <c r="D433" s="186" t="s">
        <v>141</v>
      </c>
      <c r="E433" s="187" t="s">
        <v>1</v>
      </c>
      <c r="F433" s="188" t="s">
        <v>265</v>
      </c>
      <c r="G433" s="12"/>
      <c r="H433" s="189">
        <v>26.312000000000001</v>
      </c>
      <c r="I433" s="190"/>
      <c r="J433" s="12"/>
      <c r="K433" s="12"/>
      <c r="L433" s="185"/>
      <c r="M433" s="191"/>
      <c r="N433" s="192"/>
      <c r="O433" s="192"/>
      <c r="P433" s="192"/>
      <c r="Q433" s="192"/>
      <c r="R433" s="192"/>
      <c r="S433" s="192"/>
      <c r="T433" s="193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T433" s="187" t="s">
        <v>141</v>
      </c>
      <c r="AU433" s="187" t="s">
        <v>80</v>
      </c>
      <c r="AV433" s="12" t="s">
        <v>80</v>
      </c>
      <c r="AW433" s="12" t="s">
        <v>32</v>
      </c>
      <c r="AX433" s="12" t="s">
        <v>76</v>
      </c>
      <c r="AY433" s="187" t="s">
        <v>134</v>
      </c>
    </row>
    <row r="434" s="12" customFormat="1">
      <c r="A434" s="12"/>
      <c r="B434" s="185"/>
      <c r="C434" s="12"/>
      <c r="D434" s="186" t="s">
        <v>141</v>
      </c>
      <c r="E434" s="187" t="s">
        <v>1</v>
      </c>
      <c r="F434" s="188" t="s">
        <v>267</v>
      </c>
      <c r="G434" s="12"/>
      <c r="H434" s="189">
        <v>20.332000000000001</v>
      </c>
      <c r="I434" s="190"/>
      <c r="J434" s="12"/>
      <c r="K434" s="12"/>
      <c r="L434" s="185"/>
      <c r="M434" s="191"/>
      <c r="N434" s="192"/>
      <c r="O434" s="192"/>
      <c r="P434" s="192"/>
      <c r="Q434" s="192"/>
      <c r="R434" s="192"/>
      <c r="S434" s="192"/>
      <c r="T434" s="193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T434" s="187" t="s">
        <v>141</v>
      </c>
      <c r="AU434" s="187" t="s">
        <v>80</v>
      </c>
      <c r="AV434" s="12" t="s">
        <v>80</v>
      </c>
      <c r="AW434" s="12" t="s">
        <v>32</v>
      </c>
      <c r="AX434" s="12" t="s">
        <v>76</v>
      </c>
      <c r="AY434" s="187" t="s">
        <v>134</v>
      </c>
    </row>
    <row r="435" s="12" customFormat="1">
      <c r="A435" s="12"/>
      <c r="B435" s="185"/>
      <c r="C435" s="12"/>
      <c r="D435" s="186" t="s">
        <v>141</v>
      </c>
      <c r="E435" s="187" t="s">
        <v>1</v>
      </c>
      <c r="F435" s="188" t="s">
        <v>269</v>
      </c>
      <c r="G435" s="12"/>
      <c r="H435" s="189">
        <v>20.956</v>
      </c>
      <c r="I435" s="190"/>
      <c r="J435" s="12"/>
      <c r="K435" s="12"/>
      <c r="L435" s="185"/>
      <c r="M435" s="191"/>
      <c r="N435" s="192"/>
      <c r="O435" s="192"/>
      <c r="P435" s="192"/>
      <c r="Q435" s="192"/>
      <c r="R435" s="192"/>
      <c r="S435" s="192"/>
      <c r="T435" s="193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T435" s="187" t="s">
        <v>141</v>
      </c>
      <c r="AU435" s="187" t="s">
        <v>80</v>
      </c>
      <c r="AV435" s="12" t="s">
        <v>80</v>
      </c>
      <c r="AW435" s="12" t="s">
        <v>32</v>
      </c>
      <c r="AX435" s="12" t="s">
        <v>76</v>
      </c>
      <c r="AY435" s="187" t="s">
        <v>134</v>
      </c>
    </row>
    <row r="436" s="12" customFormat="1">
      <c r="A436" s="12"/>
      <c r="B436" s="185"/>
      <c r="C436" s="12"/>
      <c r="D436" s="186" t="s">
        <v>141</v>
      </c>
      <c r="E436" s="187" t="s">
        <v>1</v>
      </c>
      <c r="F436" s="188" t="s">
        <v>271</v>
      </c>
      <c r="G436" s="12"/>
      <c r="H436" s="189">
        <v>26.312000000000001</v>
      </c>
      <c r="I436" s="190"/>
      <c r="J436" s="12"/>
      <c r="K436" s="12"/>
      <c r="L436" s="185"/>
      <c r="M436" s="191"/>
      <c r="N436" s="192"/>
      <c r="O436" s="192"/>
      <c r="P436" s="192"/>
      <c r="Q436" s="192"/>
      <c r="R436" s="192"/>
      <c r="S436" s="192"/>
      <c r="T436" s="193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T436" s="187" t="s">
        <v>141</v>
      </c>
      <c r="AU436" s="187" t="s">
        <v>80</v>
      </c>
      <c r="AV436" s="12" t="s">
        <v>80</v>
      </c>
      <c r="AW436" s="12" t="s">
        <v>32</v>
      </c>
      <c r="AX436" s="12" t="s">
        <v>76</v>
      </c>
      <c r="AY436" s="187" t="s">
        <v>134</v>
      </c>
    </row>
    <row r="437" s="12" customFormat="1">
      <c r="A437" s="12"/>
      <c r="B437" s="185"/>
      <c r="C437" s="12"/>
      <c r="D437" s="186" t="s">
        <v>141</v>
      </c>
      <c r="E437" s="187" t="s">
        <v>1</v>
      </c>
      <c r="F437" s="188" t="s">
        <v>272</v>
      </c>
      <c r="G437" s="12"/>
      <c r="H437" s="189">
        <v>23.399999999999999</v>
      </c>
      <c r="I437" s="190"/>
      <c r="J437" s="12"/>
      <c r="K437" s="12"/>
      <c r="L437" s="185"/>
      <c r="M437" s="191"/>
      <c r="N437" s="192"/>
      <c r="O437" s="192"/>
      <c r="P437" s="192"/>
      <c r="Q437" s="192"/>
      <c r="R437" s="192"/>
      <c r="S437" s="192"/>
      <c r="T437" s="193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T437" s="187" t="s">
        <v>141</v>
      </c>
      <c r="AU437" s="187" t="s">
        <v>80</v>
      </c>
      <c r="AV437" s="12" t="s">
        <v>80</v>
      </c>
      <c r="AW437" s="12" t="s">
        <v>32</v>
      </c>
      <c r="AX437" s="12" t="s">
        <v>76</v>
      </c>
      <c r="AY437" s="187" t="s">
        <v>134</v>
      </c>
    </row>
    <row r="438" s="2" customFormat="1" ht="24.15" customHeight="1">
      <c r="A438" s="36"/>
      <c r="B438" s="171"/>
      <c r="C438" s="172" t="s">
        <v>663</v>
      </c>
      <c r="D438" s="172" t="s">
        <v>135</v>
      </c>
      <c r="E438" s="173" t="s">
        <v>664</v>
      </c>
      <c r="F438" s="174" t="s">
        <v>665</v>
      </c>
      <c r="G438" s="175" t="s">
        <v>190</v>
      </c>
      <c r="H438" s="176">
        <v>566.57000000000005</v>
      </c>
      <c r="I438" s="177"/>
      <c r="J438" s="178">
        <f>ROUND(I438*H438,2)</f>
        <v>0</v>
      </c>
      <c r="K438" s="174" t="s">
        <v>183</v>
      </c>
      <c r="L438" s="37"/>
      <c r="M438" s="179" t="s">
        <v>1</v>
      </c>
      <c r="N438" s="180" t="s">
        <v>41</v>
      </c>
      <c r="O438" s="75"/>
      <c r="P438" s="181">
        <f>O438*H438</f>
        <v>0</v>
      </c>
      <c r="Q438" s="181">
        <v>0.00021000000000000001</v>
      </c>
      <c r="R438" s="181">
        <f>Q438*H438</f>
        <v>0.11897970000000002</v>
      </c>
      <c r="S438" s="181">
        <v>0</v>
      </c>
      <c r="T438" s="182">
        <f>S438*H438</f>
        <v>0</v>
      </c>
      <c r="U438" s="36"/>
      <c r="V438" s="36"/>
      <c r="W438" s="36"/>
      <c r="X438" s="36"/>
      <c r="Y438" s="36"/>
      <c r="Z438" s="36"/>
      <c r="AA438" s="36"/>
      <c r="AB438" s="36"/>
      <c r="AC438" s="36"/>
      <c r="AD438" s="36"/>
      <c r="AE438" s="36"/>
      <c r="AR438" s="183" t="s">
        <v>279</v>
      </c>
      <c r="AT438" s="183" t="s">
        <v>135</v>
      </c>
      <c r="AU438" s="183" t="s">
        <v>80</v>
      </c>
      <c r="AY438" s="17" t="s">
        <v>134</v>
      </c>
      <c r="BE438" s="184">
        <f>IF(N438="základní",J438,0)</f>
        <v>0</v>
      </c>
      <c r="BF438" s="184">
        <f>IF(N438="snížená",J438,0)</f>
        <v>0</v>
      </c>
      <c r="BG438" s="184">
        <f>IF(N438="zákl. přenesená",J438,0)</f>
        <v>0</v>
      </c>
      <c r="BH438" s="184">
        <f>IF(N438="sníž. přenesená",J438,0)</f>
        <v>0</v>
      </c>
      <c r="BI438" s="184">
        <f>IF(N438="nulová",J438,0)</f>
        <v>0</v>
      </c>
      <c r="BJ438" s="17" t="s">
        <v>83</v>
      </c>
      <c r="BK438" s="184">
        <f>ROUND(I438*H438,2)</f>
        <v>0</v>
      </c>
      <c r="BL438" s="17" t="s">
        <v>279</v>
      </c>
      <c r="BM438" s="183" t="s">
        <v>666</v>
      </c>
    </row>
    <row r="439" s="2" customFormat="1" ht="24.15" customHeight="1">
      <c r="A439" s="36"/>
      <c r="B439" s="171"/>
      <c r="C439" s="172" t="s">
        <v>667</v>
      </c>
      <c r="D439" s="172" t="s">
        <v>135</v>
      </c>
      <c r="E439" s="173" t="s">
        <v>668</v>
      </c>
      <c r="F439" s="174" t="s">
        <v>669</v>
      </c>
      <c r="G439" s="175" t="s">
        <v>190</v>
      </c>
      <c r="H439" s="176">
        <v>566.57000000000005</v>
      </c>
      <c r="I439" s="177"/>
      <c r="J439" s="178">
        <f>ROUND(I439*H439,2)</f>
        <v>0</v>
      </c>
      <c r="K439" s="174" t="s">
        <v>183</v>
      </c>
      <c r="L439" s="37"/>
      <c r="M439" s="179" t="s">
        <v>1</v>
      </c>
      <c r="N439" s="180" t="s">
        <v>41</v>
      </c>
      <c r="O439" s="75"/>
      <c r="P439" s="181">
        <f>O439*H439</f>
        <v>0</v>
      </c>
      <c r="Q439" s="181">
        <v>0.00020000000000000001</v>
      </c>
      <c r="R439" s="181">
        <f>Q439*H439</f>
        <v>0.11331400000000001</v>
      </c>
      <c r="S439" s="181">
        <v>0</v>
      </c>
      <c r="T439" s="182">
        <f>S439*H439</f>
        <v>0</v>
      </c>
      <c r="U439" s="36"/>
      <c r="V439" s="36"/>
      <c r="W439" s="36"/>
      <c r="X439" s="36"/>
      <c r="Y439" s="36"/>
      <c r="Z439" s="36"/>
      <c r="AA439" s="36"/>
      <c r="AB439" s="36"/>
      <c r="AC439" s="36"/>
      <c r="AD439" s="36"/>
      <c r="AE439" s="36"/>
      <c r="AR439" s="183" t="s">
        <v>279</v>
      </c>
      <c r="AT439" s="183" t="s">
        <v>135</v>
      </c>
      <c r="AU439" s="183" t="s">
        <v>80</v>
      </c>
      <c r="AY439" s="17" t="s">
        <v>134</v>
      </c>
      <c r="BE439" s="184">
        <f>IF(N439="základní",J439,0)</f>
        <v>0</v>
      </c>
      <c r="BF439" s="184">
        <f>IF(N439="snížená",J439,0)</f>
        <v>0</v>
      </c>
      <c r="BG439" s="184">
        <f>IF(N439="zákl. přenesená",J439,0)</f>
        <v>0</v>
      </c>
      <c r="BH439" s="184">
        <f>IF(N439="sníž. přenesená",J439,0)</f>
        <v>0</v>
      </c>
      <c r="BI439" s="184">
        <f>IF(N439="nulová",J439,0)</f>
        <v>0</v>
      </c>
      <c r="BJ439" s="17" t="s">
        <v>83</v>
      </c>
      <c r="BK439" s="184">
        <f>ROUND(I439*H439,2)</f>
        <v>0</v>
      </c>
      <c r="BL439" s="17" t="s">
        <v>279</v>
      </c>
      <c r="BM439" s="183" t="s">
        <v>670</v>
      </c>
    </row>
    <row r="440" s="11" customFormat="1" ht="25.92" customHeight="1">
      <c r="A440" s="11"/>
      <c r="B440" s="160"/>
      <c r="C440" s="11"/>
      <c r="D440" s="161" t="s">
        <v>75</v>
      </c>
      <c r="E440" s="162" t="s">
        <v>671</v>
      </c>
      <c r="F440" s="162" t="s">
        <v>672</v>
      </c>
      <c r="G440" s="11"/>
      <c r="H440" s="11"/>
      <c r="I440" s="163"/>
      <c r="J440" s="164">
        <f>BK440</f>
        <v>0</v>
      </c>
      <c r="K440" s="11"/>
      <c r="L440" s="160"/>
      <c r="M440" s="165"/>
      <c r="N440" s="166"/>
      <c r="O440" s="166"/>
      <c r="P440" s="167">
        <f>SUM(P441:P443)</f>
        <v>0</v>
      </c>
      <c r="Q440" s="166"/>
      <c r="R440" s="167">
        <f>SUM(R441:R443)</f>
        <v>0</v>
      </c>
      <c r="S440" s="166"/>
      <c r="T440" s="168">
        <f>SUM(T441:T443)</f>
        <v>0</v>
      </c>
      <c r="U440" s="11"/>
      <c r="V440" s="11"/>
      <c r="W440" s="11"/>
      <c r="X440" s="11"/>
      <c r="Y440" s="11"/>
      <c r="Z440" s="11"/>
      <c r="AA440" s="11"/>
      <c r="AB440" s="11"/>
      <c r="AC440" s="11"/>
      <c r="AD440" s="11"/>
      <c r="AE440" s="11"/>
      <c r="AR440" s="161" t="s">
        <v>139</v>
      </c>
      <c r="AT440" s="169" t="s">
        <v>75</v>
      </c>
      <c r="AU440" s="169" t="s">
        <v>76</v>
      </c>
      <c r="AY440" s="161" t="s">
        <v>134</v>
      </c>
      <c r="BK440" s="170">
        <f>SUM(BK441:BK443)</f>
        <v>0</v>
      </c>
    </row>
    <row r="441" s="2" customFormat="1" ht="16.5" customHeight="1">
      <c r="A441" s="36"/>
      <c r="B441" s="171"/>
      <c r="C441" s="172" t="s">
        <v>673</v>
      </c>
      <c r="D441" s="172" t="s">
        <v>135</v>
      </c>
      <c r="E441" s="173" t="s">
        <v>674</v>
      </c>
      <c r="F441" s="174" t="s">
        <v>675</v>
      </c>
      <c r="G441" s="175" t="s">
        <v>196</v>
      </c>
      <c r="H441" s="176">
        <v>2</v>
      </c>
      <c r="I441" s="177"/>
      <c r="J441" s="178">
        <f>ROUND(I441*H441,2)</f>
        <v>0</v>
      </c>
      <c r="K441" s="174" t="s">
        <v>1</v>
      </c>
      <c r="L441" s="37"/>
      <c r="M441" s="179" t="s">
        <v>1</v>
      </c>
      <c r="N441" s="180" t="s">
        <v>41</v>
      </c>
      <c r="O441" s="75"/>
      <c r="P441" s="181">
        <f>O441*H441</f>
        <v>0</v>
      </c>
      <c r="Q441" s="181">
        <v>0</v>
      </c>
      <c r="R441" s="181">
        <f>Q441*H441</f>
        <v>0</v>
      </c>
      <c r="S441" s="181">
        <v>0</v>
      </c>
      <c r="T441" s="182">
        <f>S441*H441</f>
        <v>0</v>
      </c>
      <c r="U441" s="36"/>
      <c r="V441" s="36"/>
      <c r="W441" s="36"/>
      <c r="X441" s="36"/>
      <c r="Y441" s="36"/>
      <c r="Z441" s="36"/>
      <c r="AA441" s="36"/>
      <c r="AB441" s="36"/>
      <c r="AC441" s="36"/>
      <c r="AD441" s="36"/>
      <c r="AE441" s="36"/>
      <c r="AR441" s="183" t="s">
        <v>139</v>
      </c>
      <c r="AT441" s="183" t="s">
        <v>135</v>
      </c>
      <c r="AU441" s="183" t="s">
        <v>83</v>
      </c>
      <c r="AY441" s="17" t="s">
        <v>134</v>
      </c>
      <c r="BE441" s="184">
        <f>IF(N441="základní",J441,0)</f>
        <v>0</v>
      </c>
      <c r="BF441" s="184">
        <f>IF(N441="snížená",J441,0)</f>
        <v>0</v>
      </c>
      <c r="BG441" s="184">
        <f>IF(N441="zákl. přenesená",J441,0)</f>
        <v>0</v>
      </c>
      <c r="BH441" s="184">
        <f>IF(N441="sníž. přenesená",J441,0)</f>
        <v>0</v>
      </c>
      <c r="BI441" s="184">
        <f>IF(N441="nulová",J441,0)</f>
        <v>0</v>
      </c>
      <c r="BJ441" s="17" t="s">
        <v>83</v>
      </c>
      <c r="BK441" s="184">
        <f>ROUND(I441*H441,2)</f>
        <v>0</v>
      </c>
      <c r="BL441" s="17" t="s">
        <v>139</v>
      </c>
      <c r="BM441" s="183" t="s">
        <v>676</v>
      </c>
    </row>
    <row r="442" s="2" customFormat="1" ht="16.5" customHeight="1">
      <c r="A442" s="36"/>
      <c r="B442" s="171"/>
      <c r="C442" s="172" t="s">
        <v>677</v>
      </c>
      <c r="D442" s="172" t="s">
        <v>135</v>
      </c>
      <c r="E442" s="173" t="s">
        <v>678</v>
      </c>
      <c r="F442" s="174" t="s">
        <v>679</v>
      </c>
      <c r="G442" s="175" t="s">
        <v>196</v>
      </c>
      <c r="H442" s="176">
        <v>7</v>
      </c>
      <c r="I442" s="177"/>
      <c r="J442" s="178">
        <f>ROUND(I442*H442,2)</f>
        <v>0</v>
      </c>
      <c r="K442" s="174" t="s">
        <v>1</v>
      </c>
      <c r="L442" s="37"/>
      <c r="M442" s="179" t="s">
        <v>1</v>
      </c>
      <c r="N442" s="180" t="s">
        <v>41</v>
      </c>
      <c r="O442" s="75"/>
      <c r="P442" s="181">
        <f>O442*H442</f>
        <v>0</v>
      </c>
      <c r="Q442" s="181">
        <v>0</v>
      </c>
      <c r="R442" s="181">
        <f>Q442*H442</f>
        <v>0</v>
      </c>
      <c r="S442" s="181">
        <v>0</v>
      </c>
      <c r="T442" s="182">
        <f>S442*H442</f>
        <v>0</v>
      </c>
      <c r="U442" s="36"/>
      <c r="V442" s="36"/>
      <c r="W442" s="36"/>
      <c r="X442" s="36"/>
      <c r="Y442" s="36"/>
      <c r="Z442" s="36"/>
      <c r="AA442" s="36"/>
      <c r="AB442" s="36"/>
      <c r="AC442" s="36"/>
      <c r="AD442" s="36"/>
      <c r="AE442" s="36"/>
      <c r="AR442" s="183" t="s">
        <v>139</v>
      </c>
      <c r="AT442" s="183" t="s">
        <v>135</v>
      </c>
      <c r="AU442" s="183" t="s">
        <v>83</v>
      </c>
      <c r="AY442" s="17" t="s">
        <v>134</v>
      </c>
      <c r="BE442" s="184">
        <f>IF(N442="základní",J442,0)</f>
        <v>0</v>
      </c>
      <c r="BF442" s="184">
        <f>IF(N442="snížená",J442,0)</f>
        <v>0</v>
      </c>
      <c r="BG442" s="184">
        <f>IF(N442="zákl. přenesená",J442,0)</f>
        <v>0</v>
      </c>
      <c r="BH442" s="184">
        <f>IF(N442="sníž. přenesená",J442,0)</f>
        <v>0</v>
      </c>
      <c r="BI442" s="184">
        <f>IF(N442="nulová",J442,0)</f>
        <v>0</v>
      </c>
      <c r="BJ442" s="17" t="s">
        <v>83</v>
      </c>
      <c r="BK442" s="184">
        <f>ROUND(I442*H442,2)</f>
        <v>0</v>
      </c>
      <c r="BL442" s="17" t="s">
        <v>139</v>
      </c>
      <c r="BM442" s="183" t="s">
        <v>680</v>
      </c>
    </row>
    <row r="443" s="2" customFormat="1" ht="16.5" customHeight="1">
      <c r="A443" s="36"/>
      <c r="B443" s="171"/>
      <c r="C443" s="172" t="s">
        <v>681</v>
      </c>
      <c r="D443" s="172" t="s">
        <v>135</v>
      </c>
      <c r="E443" s="173" t="s">
        <v>682</v>
      </c>
      <c r="F443" s="174" t="s">
        <v>683</v>
      </c>
      <c r="G443" s="175" t="s">
        <v>196</v>
      </c>
      <c r="H443" s="176">
        <v>1</v>
      </c>
      <c r="I443" s="177"/>
      <c r="J443" s="178">
        <f>ROUND(I443*H443,2)</f>
        <v>0</v>
      </c>
      <c r="K443" s="174" t="s">
        <v>1</v>
      </c>
      <c r="L443" s="37"/>
      <c r="M443" s="222" t="s">
        <v>1</v>
      </c>
      <c r="N443" s="223" t="s">
        <v>41</v>
      </c>
      <c r="O443" s="224"/>
      <c r="P443" s="225">
        <f>O443*H443</f>
        <v>0</v>
      </c>
      <c r="Q443" s="225">
        <v>0</v>
      </c>
      <c r="R443" s="225">
        <f>Q443*H443</f>
        <v>0</v>
      </c>
      <c r="S443" s="225">
        <v>0</v>
      </c>
      <c r="T443" s="226">
        <f>S443*H443</f>
        <v>0</v>
      </c>
      <c r="U443" s="36"/>
      <c r="V443" s="36"/>
      <c r="W443" s="36"/>
      <c r="X443" s="36"/>
      <c r="Y443" s="36"/>
      <c r="Z443" s="36"/>
      <c r="AA443" s="36"/>
      <c r="AB443" s="36"/>
      <c r="AC443" s="36"/>
      <c r="AD443" s="36"/>
      <c r="AE443" s="36"/>
      <c r="AR443" s="183" t="s">
        <v>139</v>
      </c>
      <c r="AT443" s="183" t="s">
        <v>135</v>
      </c>
      <c r="AU443" s="183" t="s">
        <v>83</v>
      </c>
      <c r="AY443" s="17" t="s">
        <v>134</v>
      </c>
      <c r="BE443" s="184">
        <f>IF(N443="základní",J443,0)</f>
        <v>0</v>
      </c>
      <c r="BF443" s="184">
        <f>IF(N443="snížená",J443,0)</f>
        <v>0</v>
      </c>
      <c r="BG443" s="184">
        <f>IF(N443="zákl. přenesená",J443,0)</f>
        <v>0</v>
      </c>
      <c r="BH443" s="184">
        <f>IF(N443="sníž. přenesená",J443,0)</f>
        <v>0</v>
      </c>
      <c r="BI443" s="184">
        <f>IF(N443="nulová",J443,0)</f>
        <v>0</v>
      </c>
      <c r="BJ443" s="17" t="s">
        <v>83</v>
      </c>
      <c r="BK443" s="184">
        <f>ROUND(I443*H443,2)</f>
        <v>0</v>
      </c>
      <c r="BL443" s="17" t="s">
        <v>139</v>
      </c>
      <c r="BM443" s="183" t="s">
        <v>684</v>
      </c>
    </row>
    <row r="444" s="2" customFormat="1" ht="6.96" customHeight="1">
      <c r="A444" s="36"/>
      <c r="B444" s="58"/>
      <c r="C444" s="59"/>
      <c r="D444" s="59"/>
      <c r="E444" s="59"/>
      <c r="F444" s="59"/>
      <c r="G444" s="59"/>
      <c r="H444" s="59"/>
      <c r="I444" s="59"/>
      <c r="J444" s="59"/>
      <c r="K444" s="59"/>
      <c r="L444" s="37"/>
      <c r="M444" s="36"/>
      <c r="O444" s="36"/>
      <c r="P444" s="36"/>
      <c r="Q444" s="36"/>
      <c r="R444" s="36"/>
      <c r="S444" s="36"/>
      <c r="T444" s="36"/>
      <c r="U444" s="36"/>
      <c r="V444" s="36"/>
      <c r="W444" s="36"/>
      <c r="X444" s="36"/>
      <c r="Y444" s="36"/>
      <c r="Z444" s="36"/>
      <c r="AA444" s="36"/>
      <c r="AB444" s="36"/>
      <c r="AC444" s="36"/>
      <c r="AD444" s="36"/>
      <c r="AE444" s="36"/>
    </row>
  </sheetData>
  <autoFilter ref="C134:K44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3:H123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="1" customFormat="1" ht="24.96" customHeight="1">
      <c r="B4" s="20"/>
      <c r="D4" s="21" t="s">
        <v>108</v>
      </c>
      <c r="L4" s="20"/>
      <c r="M4" s="126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27" t="str">
        <f>'Rekapitulace stavby'!K6</f>
        <v>Stavební úpravy knihovny a IC Města Hranice</v>
      </c>
      <c r="F7" s="30"/>
      <c r="G7" s="30"/>
      <c r="H7" s="30"/>
      <c r="L7" s="20"/>
    </row>
    <row r="8" s="1" customFormat="1" ht="12" customHeight="1">
      <c r="B8" s="20"/>
      <c r="D8" s="30" t="s">
        <v>109</v>
      </c>
      <c r="L8" s="20"/>
    </row>
    <row r="9" s="2" customFormat="1" ht="16.5" customHeight="1">
      <c r="A9" s="36"/>
      <c r="B9" s="37"/>
      <c r="C9" s="36"/>
      <c r="D9" s="36"/>
      <c r="E9" s="127" t="s">
        <v>110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37"/>
      <c r="C10" s="36"/>
      <c r="D10" s="30" t="s">
        <v>111</v>
      </c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37"/>
      <c r="C11" s="36"/>
      <c r="D11" s="36"/>
      <c r="E11" s="65" t="s">
        <v>685</v>
      </c>
      <c r="F11" s="36"/>
      <c r="G11" s="36"/>
      <c r="H11" s="36"/>
      <c r="I11" s="36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37"/>
      <c r="C12" s="36"/>
      <c r="D12" s="36"/>
      <c r="E12" s="36"/>
      <c r="F12" s="36"/>
      <c r="G12" s="36"/>
      <c r="H12" s="36"/>
      <c r="I12" s="36"/>
      <c r="J12" s="36"/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37"/>
      <c r="C13" s="36"/>
      <c r="D13" s="30" t="s">
        <v>18</v>
      </c>
      <c r="E13" s="36"/>
      <c r="F13" s="25" t="s">
        <v>1</v>
      </c>
      <c r="G13" s="36"/>
      <c r="H13" s="36"/>
      <c r="I13" s="30" t="s">
        <v>19</v>
      </c>
      <c r="J13" s="25" t="s">
        <v>1</v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20</v>
      </c>
      <c r="E14" s="36"/>
      <c r="F14" s="25" t="s">
        <v>21</v>
      </c>
      <c r="G14" s="36"/>
      <c r="H14" s="36"/>
      <c r="I14" s="30" t="s">
        <v>22</v>
      </c>
      <c r="J14" s="67" t="str">
        <f>'Rekapitulace stavby'!AN8</f>
        <v>2. 3. 2024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37"/>
      <c r="C15" s="36"/>
      <c r="D15" s="36"/>
      <c r="E15" s="36"/>
      <c r="F15" s="36"/>
      <c r="G15" s="36"/>
      <c r="H15" s="36"/>
      <c r="I15" s="36"/>
      <c r="J15" s="36"/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37"/>
      <c r="C16" s="36"/>
      <c r="D16" s="30" t="s">
        <v>24</v>
      </c>
      <c r="E16" s="36"/>
      <c r="F16" s="36"/>
      <c r="G16" s="36"/>
      <c r="H16" s="36"/>
      <c r="I16" s="30" t="s">
        <v>25</v>
      </c>
      <c r="J16" s="25" t="s">
        <v>1</v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37"/>
      <c r="C17" s="36"/>
      <c r="D17" s="36"/>
      <c r="E17" s="25" t="s">
        <v>26</v>
      </c>
      <c r="F17" s="36"/>
      <c r="G17" s="36"/>
      <c r="H17" s="36"/>
      <c r="I17" s="30" t="s">
        <v>27</v>
      </c>
      <c r="J17" s="25" t="s">
        <v>1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37"/>
      <c r="C18" s="36"/>
      <c r="D18" s="36"/>
      <c r="E18" s="36"/>
      <c r="F18" s="36"/>
      <c r="G18" s="36"/>
      <c r="H18" s="36"/>
      <c r="I18" s="36"/>
      <c r="J18" s="36"/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37"/>
      <c r="C19" s="36"/>
      <c r="D19" s="30" t="s">
        <v>28</v>
      </c>
      <c r="E19" s="36"/>
      <c r="F19" s="36"/>
      <c r="G19" s="36"/>
      <c r="H19" s="36"/>
      <c r="I19" s="30" t="s">
        <v>25</v>
      </c>
      <c r="J19" s="31" t="str">
        <f>'Rekapitulace stavby'!AN13</f>
        <v>Vyplň údaj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37"/>
      <c r="C20" s="36"/>
      <c r="D20" s="36"/>
      <c r="E20" s="31" t="str">
        <f>'Rekapitulace stavby'!E14</f>
        <v>Vyplň údaj</v>
      </c>
      <c r="F20" s="25"/>
      <c r="G20" s="25"/>
      <c r="H20" s="25"/>
      <c r="I20" s="30" t="s">
        <v>27</v>
      </c>
      <c r="J20" s="31" t="str">
        <f>'Rekapitulace stavby'!AN14</f>
        <v>Vyplň údaj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37"/>
      <c r="C21" s="36"/>
      <c r="D21" s="36"/>
      <c r="E21" s="36"/>
      <c r="F21" s="36"/>
      <c r="G21" s="36"/>
      <c r="H21" s="36"/>
      <c r="I21" s="36"/>
      <c r="J21" s="36"/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37"/>
      <c r="C22" s="36"/>
      <c r="D22" s="30" t="s">
        <v>30</v>
      </c>
      <c r="E22" s="36"/>
      <c r="F22" s="36"/>
      <c r="G22" s="36"/>
      <c r="H22" s="36"/>
      <c r="I22" s="30" t="s">
        <v>25</v>
      </c>
      <c r="J22" s="25" t="s">
        <v>1</v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37"/>
      <c r="C23" s="36"/>
      <c r="D23" s="36"/>
      <c r="E23" s="25" t="s">
        <v>31</v>
      </c>
      <c r="F23" s="36"/>
      <c r="G23" s="36"/>
      <c r="H23" s="36"/>
      <c r="I23" s="30" t="s">
        <v>27</v>
      </c>
      <c r="J23" s="25" t="s">
        <v>1</v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37"/>
      <c r="C24" s="36"/>
      <c r="D24" s="36"/>
      <c r="E24" s="36"/>
      <c r="F24" s="36"/>
      <c r="G24" s="36"/>
      <c r="H24" s="36"/>
      <c r="I24" s="36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37"/>
      <c r="C25" s="36"/>
      <c r="D25" s="30" t="s">
        <v>33</v>
      </c>
      <c r="E25" s="36"/>
      <c r="F25" s="36"/>
      <c r="G25" s="36"/>
      <c r="H25" s="36"/>
      <c r="I25" s="30" t="s">
        <v>25</v>
      </c>
      <c r="J25" s="25" t="s">
        <v>686</v>
      </c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37"/>
      <c r="C26" s="36"/>
      <c r="D26" s="36"/>
      <c r="E26" s="25" t="s">
        <v>687</v>
      </c>
      <c r="F26" s="36"/>
      <c r="G26" s="36"/>
      <c r="H26" s="36"/>
      <c r="I26" s="30" t="s">
        <v>27</v>
      </c>
      <c r="J26" s="25" t="s">
        <v>1</v>
      </c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37"/>
      <c r="C28" s="36"/>
      <c r="D28" s="30" t="s">
        <v>35</v>
      </c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28"/>
      <c r="B29" s="129"/>
      <c r="C29" s="128"/>
      <c r="D29" s="128"/>
      <c r="E29" s="34" t="s">
        <v>1</v>
      </c>
      <c r="F29" s="34"/>
      <c r="G29" s="34"/>
      <c r="H29" s="34"/>
      <c r="I29" s="128"/>
      <c r="J29" s="128"/>
      <c r="K29" s="128"/>
      <c r="L29" s="130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</row>
    <row r="30" s="2" customFormat="1" ht="6.96" customHeight="1">
      <c r="A30" s="36"/>
      <c r="B30" s="37"/>
      <c r="C30" s="36"/>
      <c r="D30" s="36"/>
      <c r="E30" s="36"/>
      <c r="F30" s="36"/>
      <c r="G30" s="36"/>
      <c r="H30" s="36"/>
      <c r="I30" s="36"/>
      <c r="J30" s="36"/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37"/>
      <c r="C32" s="36"/>
      <c r="D32" s="131" t="s">
        <v>36</v>
      </c>
      <c r="E32" s="36"/>
      <c r="F32" s="36"/>
      <c r="G32" s="36"/>
      <c r="H32" s="36"/>
      <c r="I32" s="36"/>
      <c r="J32" s="94">
        <f>ROUND(J123,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37"/>
      <c r="C33" s="36"/>
      <c r="D33" s="88"/>
      <c r="E33" s="88"/>
      <c r="F33" s="88"/>
      <c r="G33" s="88"/>
      <c r="H33" s="88"/>
      <c r="I33" s="88"/>
      <c r="J33" s="88"/>
      <c r="K33" s="88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6"/>
      <c r="F34" s="41" t="s">
        <v>38</v>
      </c>
      <c r="G34" s="36"/>
      <c r="H34" s="36"/>
      <c r="I34" s="41" t="s">
        <v>37</v>
      </c>
      <c r="J34" s="41" t="s">
        <v>39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37"/>
      <c r="C35" s="36"/>
      <c r="D35" s="132" t="s">
        <v>40</v>
      </c>
      <c r="E35" s="30" t="s">
        <v>41</v>
      </c>
      <c r="F35" s="133">
        <f>ROUND((SUM(BE123:BE199)),  2)</f>
        <v>0</v>
      </c>
      <c r="G35" s="36"/>
      <c r="H35" s="36"/>
      <c r="I35" s="134">
        <v>0.20999999999999999</v>
      </c>
      <c r="J35" s="133">
        <f>ROUND(((SUM(BE123:BE199))*I35),  2)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37"/>
      <c r="C36" s="36"/>
      <c r="D36" s="36"/>
      <c r="E36" s="30" t="s">
        <v>42</v>
      </c>
      <c r="F36" s="133">
        <f>ROUND((SUM(BF123:BF199)),  2)</f>
        <v>0</v>
      </c>
      <c r="G36" s="36"/>
      <c r="H36" s="36"/>
      <c r="I36" s="134">
        <v>0.12</v>
      </c>
      <c r="J36" s="133">
        <f>ROUND(((SUM(BF123:BF199))*I36),  2)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43</v>
      </c>
      <c r="F37" s="133">
        <f>ROUND((SUM(BG123:BG199)),  2)</f>
        <v>0</v>
      </c>
      <c r="G37" s="36"/>
      <c r="H37" s="36"/>
      <c r="I37" s="134">
        <v>0.20999999999999999</v>
      </c>
      <c r="J37" s="133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37"/>
      <c r="C38" s="36"/>
      <c r="D38" s="36"/>
      <c r="E38" s="30" t="s">
        <v>44</v>
      </c>
      <c r="F38" s="133">
        <f>ROUND((SUM(BH123:BH199)),  2)</f>
        <v>0</v>
      </c>
      <c r="G38" s="36"/>
      <c r="H38" s="36"/>
      <c r="I38" s="134">
        <v>0.12</v>
      </c>
      <c r="J38" s="133">
        <f>0</f>
        <v>0</v>
      </c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37"/>
      <c r="C39" s="36"/>
      <c r="D39" s="36"/>
      <c r="E39" s="30" t="s">
        <v>45</v>
      </c>
      <c r="F39" s="133">
        <f>ROUND((SUM(BI123:BI199)),  2)</f>
        <v>0</v>
      </c>
      <c r="G39" s="36"/>
      <c r="H39" s="36"/>
      <c r="I39" s="134">
        <v>0</v>
      </c>
      <c r="J39" s="133">
        <f>0</f>
        <v>0</v>
      </c>
      <c r="K39" s="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37"/>
      <c r="C41" s="135"/>
      <c r="D41" s="136" t="s">
        <v>46</v>
      </c>
      <c r="E41" s="79"/>
      <c r="F41" s="79"/>
      <c r="G41" s="137" t="s">
        <v>47</v>
      </c>
      <c r="H41" s="138" t="s">
        <v>48</v>
      </c>
      <c r="I41" s="79"/>
      <c r="J41" s="139">
        <f>SUM(J32:J39)</f>
        <v>0</v>
      </c>
      <c r="K41" s="140"/>
      <c r="L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37"/>
      <c r="C42" s="36"/>
      <c r="D42" s="36"/>
      <c r="E42" s="36"/>
      <c r="F42" s="36"/>
      <c r="G42" s="36"/>
      <c r="H42" s="36"/>
      <c r="I42" s="36"/>
      <c r="J42" s="36"/>
      <c r="K42" s="36"/>
      <c r="L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49</v>
      </c>
      <c r="E50" s="55"/>
      <c r="F50" s="55"/>
      <c r="G50" s="54" t="s">
        <v>50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51</v>
      </c>
      <c r="E61" s="39"/>
      <c r="F61" s="141" t="s">
        <v>52</v>
      </c>
      <c r="G61" s="56" t="s">
        <v>51</v>
      </c>
      <c r="H61" s="39"/>
      <c r="I61" s="39"/>
      <c r="J61" s="142" t="s">
        <v>52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53</v>
      </c>
      <c r="E65" s="57"/>
      <c r="F65" s="57"/>
      <c r="G65" s="54" t="s">
        <v>54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51</v>
      </c>
      <c r="E76" s="39"/>
      <c r="F76" s="141" t="s">
        <v>52</v>
      </c>
      <c r="G76" s="56" t="s">
        <v>51</v>
      </c>
      <c r="H76" s="39"/>
      <c r="I76" s="39"/>
      <c r="J76" s="142" t="s">
        <v>52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113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27" t="str">
        <f>E7</f>
        <v>Stavební úpravy knihovny a IC Města Hranice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20"/>
      <c r="C86" s="30" t="s">
        <v>109</v>
      </c>
      <c r="L86" s="20"/>
    </row>
    <row r="87" s="2" customFormat="1" ht="16.5" customHeight="1">
      <c r="A87" s="36"/>
      <c r="B87" s="37"/>
      <c r="C87" s="36"/>
      <c r="D87" s="36"/>
      <c r="E87" s="127" t="s">
        <v>110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111</v>
      </c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6"/>
      <c r="D89" s="36"/>
      <c r="E89" s="65" t="str">
        <f>E11</f>
        <v>20-B - Elektroinstalace 3NP</v>
      </c>
      <c r="F89" s="36"/>
      <c r="G89" s="36"/>
      <c r="H89" s="36"/>
      <c r="I89" s="36"/>
      <c r="J89" s="36"/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6"/>
      <c r="E91" s="36"/>
      <c r="F91" s="25" t="str">
        <f>F14</f>
        <v>Hranice</v>
      </c>
      <c r="G91" s="36"/>
      <c r="H91" s="36"/>
      <c r="I91" s="30" t="s">
        <v>22</v>
      </c>
      <c r="J91" s="67" t="str">
        <f>IF(J14="","",J14)</f>
        <v>2. 3. 2024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6"/>
      <c r="D92" s="36"/>
      <c r="E92" s="36"/>
      <c r="F92" s="36"/>
      <c r="G92" s="36"/>
      <c r="H92" s="36"/>
      <c r="I92" s="36"/>
      <c r="J92" s="36"/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6"/>
      <c r="E93" s="36"/>
      <c r="F93" s="25" t="str">
        <f>E17</f>
        <v>Město Hranice u Aše</v>
      </c>
      <c r="G93" s="36"/>
      <c r="H93" s="36"/>
      <c r="I93" s="30" t="s">
        <v>30</v>
      </c>
      <c r="J93" s="34" t="str">
        <f>E23</f>
        <v>ing.Volný Martin</v>
      </c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28</v>
      </c>
      <c r="D94" s="36"/>
      <c r="E94" s="36"/>
      <c r="F94" s="25" t="str">
        <f>IF(E20="","",E20)</f>
        <v>Vyplň údaj</v>
      </c>
      <c r="G94" s="36"/>
      <c r="H94" s="36"/>
      <c r="I94" s="30" t="s">
        <v>33</v>
      </c>
      <c r="J94" s="34" t="str">
        <f>E26</f>
        <v>Klimešová Miroslava</v>
      </c>
      <c r="K94" s="36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43" t="s">
        <v>114</v>
      </c>
      <c r="D96" s="135"/>
      <c r="E96" s="135"/>
      <c r="F96" s="135"/>
      <c r="G96" s="135"/>
      <c r="H96" s="135"/>
      <c r="I96" s="135"/>
      <c r="J96" s="144" t="s">
        <v>115</v>
      </c>
      <c r="K96" s="135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6"/>
      <c r="D97" s="36"/>
      <c r="E97" s="36"/>
      <c r="F97" s="36"/>
      <c r="G97" s="36"/>
      <c r="H97" s="36"/>
      <c r="I97" s="36"/>
      <c r="J97" s="36"/>
      <c r="K97" s="36"/>
      <c r="L97" s="53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45" t="s">
        <v>116</v>
      </c>
      <c r="D98" s="36"/>
      <c r="E98" s="36"/>
      <c r="F98" s="36"/>
      <c r="G98" s="36"/>
      <c r="H98" s="36"/>
      <c r="I98" s="36"/>
      <c r="J98" s="94">
        <f>J123</f>
        <v>0</v>
      </c>
      <c r="K98" s="36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7" t="s">
        <v>117</v>
      </c>
    </row>
    <row r="99" s="9" customFormat="1" ht="24.96" customHeight="1">
      <c r="A99" s="9"/>
      <c r="B99" s="146"/>
      <c r="C99" s="9"/>
      <c r="D99" s="147" t="s">
        <v>168</v>
      </c>
      <c r="E99" s="148"/>
      <c r="F99" s="148"/>
      <c r="G99" s="148"/>
      <c r="H99" s="148"/>
      <c r="I99" s="148"/>
      <c r="J99" s="149">
        <f>J124</f>
        <v>0</v>
      </c>
      <c r="K99" s="9"/>
      <c r="L99" s="14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4" customFormat="1" ht="19.92" customHeight="1">
      <c r="A100" s="14"/>
      <c r="B100" s="205"/>
      <c r="C100" s="14"/>
      <c r="D100" s="206" t="s">
        <v>688</v>
      </c>
      <c r="E100" s="207"/>
      <c r="F100" s="207"/>
      <c r="G100" s="207"/>
      <c r="H100" s="207"/>
      <c r="I100" s="207"/>
      <c r="J100" s="208">
        <f>J125</f>
        <v>0</v>
      </c>
      <c r="K100" s="14"/>
      <c r="L100" s="205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</row>
    <row r="101" s="14" customFormat="1" ht="19.92" customHeight="1">
      <c r="A101" s="14"/>
      <c r="B101" s="205"/>
      <c r="C101" s="14"/>
      <c r="D101" s="206" t="s">
        <v>689</v>
      </c>
      <c r="E101" s="207"/>
      <c r="F101" s="207"/>
      <c r="G101" s="207"/>
      <c r="H101" s="207"/>
      <c r="I101" s="207"/>
      <c r="J101" s="208">
        <f>J197</f>
        <v>0</v>
      </c>
      <c r="K101" s="14"/>
      <c r="L101" s="205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</row>
    <row r="102" s="2" customFormat="1" ht="21.84" customHeight="1">
      <c r="A102" s="36"/>
      <c r="B102" s="37"/>
      <c r="C102" s="36"/>
      <c r="D102" s="36"/>
      <c r="E102" s="36"/>
      <c r="F102" s="36"/>
      <c r="G102" s="36"/>
      <c r="H102" s="36"/>
      <c r="I102" s="36"/>
      <c r="J102" s="36"/>
      <c r="K102" s="36"/>
      <c r="L102" s="53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6.96" customHeight="1">
      <c r="A103" s="36"/>
      <c r="B103" s="58"/>
      <c r="C103" s="59"/>
      <c r="D103" s="59"/>
      <c r="E103" s="59"/>
      <c r="F103" s="59"/>
      <c r="G103" s="59"/>
      <c r="H103" s="59"/>
      <c r="I103" s="59"/>
      <c r="J103" s="59"/>
      <c r="K103" s="59"/>
      <c r="L103" s="53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7" s="2" customFormat="1" ht="6.96" customHeight="1">
      <c r="A107" s="36"/>
      <c r="B107" s="60"/>
      <c r="C107" s="61"/>
      <c r="D107" s="61"/>
      <c r="E107" s="61"/>
      <c r="F107" s="61"/>
      <c r="G107" s="61"/>
      <c r="H107" s="61"/>
      <c r="I107" s="61"/>
      <c r="J107" s="61"/>
      <c r="K107" s="61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4.96" customHeight="1">
      <c r="A108" s="36"/>
      <c r="B108" s="37"/>
      <c r="C108" s="21" t="s">
        <v>119</v>
      </c>
      <c r="D108" s="36"/>
      <c r="E108" s="36"/>
      <c r="F108" s="36"/>
      <c r="G108" s="36"/>
      <c r="H108" s="36"/>
      <c r="I108" s="36"/>
      <c r="J108" s="36"/>
      <c r="K108" s="36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6"/>
      <c r="D109" s="36"/>
      <c r="E109" s="36"/>
      <c r="F109" s="36"/>
      <c r="G109" s="36"/>
      <c r="H109" s="36"/>
      <c r="I109" s="36"/>
      <c r="J109" s="36"/>
      <c r="K109" s="36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16</v>
      </c>
      <c r="D110" s="36"/>
      <c r="E110" s="36"/>
      <c r="F110" s="36"/>
      <c r="G110" s="36"/>
      <c r="H110" s="36"/>
      <c r="I110" s="36"/>
      <c r="J110" s="36"/>
      <c r="K110" s="36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6.5" customHeight="1">
      <c r="A111" s="36"/>
      <c r="B111" s="37"/>
      <c r="C111" s="36"/>
      <c r="D111" s="36"/>
      <c r="E111" s="127" t="str">
        <f>E7</f>
        <v>Stavební úpravy knihovny a IC Města Hranice</v>
      </c>
      <c r="F111" s="30"/>
      <c r="G111" s="30"/>
      <c r="H111" s="30"/>
      <c r="I111" s="36"/>
      <c r="J111" s="36"/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1" customFormat="1" ht="12" customHeight="1">
      <c r="B112" s="20"/>
      <c r="C112" s="30" t="s">
        <v>109</v>
      </c>
      <c r="L112" s="20"/>
    </row>
    <row r="113" s="2" customFormat="1" ht="16.5" customHeight="1">
      <c r="A113" s="36"/>
      <c r="B113" s="37"/>
      <c r="C113" s="36"/>
      <c r="D113" s="36"/>
      <c r="E113" s="127" t="s">
        <v>110</v>
      </c>
      <c r="F113" s="36"/>
      <c r="G113" s="36"/>
      <c r="H113" s="36"/>
      <c r="I113" s="36"/>
      <c r="J113" s="36"/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111</v>
      </c>
      <c r="D114" s="36"/>
      <c r="E114" s="36"/>
      <c r="F114" s="36"/>
      <c r="G114" s="36"/>
      <c r="H114" s="36"/>
      <c r="I114" s="36"/>
      <c r="J114" s="36"/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6.5" customHeight="1">
      <c r="A115" s="36"/>
      <c r="B115" s="37"/>
      <c r="C115" s="36"/>
      <c r="D115" s="36"/>
      <c r="E115" s="65" t="str">
        <f>E11</f>
        <v>20-B - Elektroinstalace 3NP</v>
      </c>
      <c r="F115" s="36"/>
      <c r="G115" s="36"/>
      <c r="H115" s="36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6"/>
      <c r="D116" s="36"/>
      <c r="E116" s="36"/>
      <c r="F116" s="36"/>
      <c r="G116" s="36"/>
      <c r="H116" s="36"/>
      <c r="I116" s="36"/>
      <c r="J116" s="36"/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20</v>
      </c>
      <c r="D117" s="36"/>
      <c r="E117" s="36"/>
      <c r="F117" s="25" t="str">
        <f>F14</f>
        <v>Hranice</v>
      </c>
      <c r="G117" s="36"/>
      <c r="H117" s="36"/>
      <c r="I117" s="30" t="s">
        <v>22</v>
      </c>
      <c r="J117" s="67" t="str">
        <f>IF(J14="","",J14)</f>
        <v>2. 3. 2024</v>
      </c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6"/>
      <c r="D118" s="36"/>
      <c r="E118" s="36"/>
      <c r="F118" s="36"/>
      <c r="G118" s="36"/>
      <c r="H118" s="36"/>
      <c r="I118" s="36"/>
      <c r="J118" s="36"/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24</v>
      </c>
      <c r="D119" s="36"/>
      <c r="E119" s="36"/>
      <c r="F119" s="25" t="str">
        <f>E17</f>
        <v>Město Hranice u Aše</v>
      </c>
      <c r="G119" s="36"/>
      <c r="H119" s="36"/>
      <c r="I119" s="30" t="s">
        <v>30</v>
      </c>
      <c r="J119" s="34" t="str">
        <f>E23</f>
        <v>ing.Volný Martin</v>
      </c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5.15" customHeight="1">
      <c r="A120" s="36"/>
      <c r="B120" s="37"/>
      <c r="C120" s="30" t="s">
        <v>28</v>
      </c>
      <c r="D120" s="36"/>
      <c r="E120" s="36"/>
      <c r="F120" s="25" t="str">
        <f>IF(E20="","",E20)</f>
        <v>Vyplň údaj</v>
      </c>
      <c r="G120" s="36"/>
      <c r="H120" s="36"/>
      <c r="I120" s="30" t="s">
        <v>33</v>
      </c>
      <c r="J120" s="34" t="str">
        <f>E26</f>
        <v>Klimešová Miroslava</v>
      </c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0.32" customHeight="1">
      <c r="A121" s="36"/>
      <c r="B121" s="37"/>
      <c r="C121" s="36"/>
      <c r="D121" s="36"/>
      <c r="E121" s="36"/>
      <c r="F121" s="36"/>
      <c r="G121" s="36"/>
      <c r="H121" s="36"/>
      <c r="I121" s="36"/>
      <c r="J121" s="36"/>
      <c r="K121" s="36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10" customFormat="1" ht="29.28" customHeight="1">
      <c r="A122" s="150"/>
      <c r="B122" s="151"/>
      <c r="C122" s="152" t="s">
        <v>120</v>
      </c>
      <c r="D122" s="153" t="s">
        <v>61</v>
      </c>
      <c r="E122" s="153" t="s">
        <v>57</v>
      </c>
      <c r="F122" s="153" t="s">
        <v>58</v>
      </c>
      <c r="G122" s="153" t="s">
        <v>121</v>
      </c>
      <c r="H122" s="153" t="s">
        <v>122</v>
      </c>
      <c r="I122" s="153" t="s">
        <v>123</v>
      </c>
      <c r="J122" s="153" t="s">
        <v>115</v>
      </c>
      <c r="K122" s="154" t="s">
        <v>124</v>
      </c>
      <c r="L122" s="155"/>
      <c r="M122" s="84" t="s">
        <v>1</v>
      </c>
      <c r="N122" s="85" t="s">
        <v>40</v>
      </c>
      <c r="O122" s="85" t="s">
        <v>125</v>
      </c>
      <c r="P122" s="85" t="s">
        <v>126</v>
      </c>
      <c r="Q122" s="85" t="s">
        <v>127</v>
      </c>
      <c r="R122" s="85" t="s">
        <v>128</v>
      </c>
      <c r="S122" s="85" t="s">
        <v>129</v>
      </c>
      <c r="T122" s="86" t="s">
        <v>130</v>
      </c>
      <c r="U122" s="150"/>
      <c r="V122" s="150"/>
      <c r="W122" s="150"/>
      <c r="X122" s="150"/>
      <c r="Y122" s="150"/>
      <c r="Z122" s="150"/>
      <c r="AA122" s="150"/>
      <c r="AB122" s="150"/>
      <c r="AC122" s="150"/>
      <c r="AD122" s="150"/>
      <c r="AE122" s="150"/>
    </row>
    <row r="123" s="2" customFormat="1" ht="22.8" customHeight="1">
      <c r="A123" s="36"/>
      <c r="B123" s="37"/>
      <c r="C123" s="91" t="s">
        <v>131</v>
      </c>
      <c r="D123" s="36"/>
      <c r="E123" s="36"/>
      <c r="F123" s="36"/>
      <c r="G123" s="36"/>
      <c r="H123" s="36"/>
      <c r="I123" s="36"/>
      <c r="J123" s="156">
        <f>BK123</f>
        <v>0</v>
      </c>
      <c r="K123" s="36"/>
      <c r="L123" s="37"/>
      <c r="M123" s="87"/>
      <c r="N123" s="71"/>
      <c r="O123" s="88"/>
      <c r="P123" s="157">
        <f>P124</f>
        <v>0</v>
      </c>
      <c r="Q123" s="88"/>
      <c r="R123" s="157">
        <f>R124</f>
        <v>0.20426250000000004</v>
      </c>
      <c r="S123" s="88"/>
      <c r="T123" s="158">
        <f>T124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7" t="s">
        <v>75</v>
      </c>
      <c r="AU123" s="17" t="s">
        <v>117</v>
      </c>
      <c r="BK123" s="159">
        <f>BK124</f>
        <v>0</v>
      </c>
    </row>
    <row r="124" s="11" customFormat="1" ht="25.92" customHeight="1">
      <c r="A124" s="11"/>
      <c r="B124" s="160"/>
      <c r="C124" s="11"/>
      <c r="D124" s="161" t="s">
        <v>75</v>
      </c>
      <c r="E124" s="162" t="s">
        <v>424</v>
      </c>
      <c r="F124" s="162" t="s">
        <v>425</v>
      </c>
      <c r="G124" s="11"/>
      <c r="H124" s="11"/>
      <c r="I124" s="163"/>
      <c r="J124" s="164">
        <f>BK124</f>
        <v>0</v>
      </c>
      <c r="K124" s="11"/>
      <c r="L124" s="160"/>
      <c r="M124" s="165"/>
      <c r="N124" s="166"/>
      <c r="O124" s="166"/>
      <c r="P124" s="167">
        <f>P125+P197</f>
        <v>0</v>
      </c>
      <c r="Q124" s="166"/>
      <c r="R124" s="167">
        <f>R125+R197</f>
        <v>0.20426250000000004</v>
      </c>
      <c r="S124" s="166"/>
      <c r="T124" s="168">
        <f>T125+T197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161" t="s">
        <v>80</v>
      </c>
      <c r="AT124" s="169" t="s">
        <v>75</v>
      </c>
      <c r="AU124" s="169" t="s">
        <v>76</v>
      </c>
      <c r="AY124" s="161" t="s">
        <v>134</v>
      </c>
      <c r="BK124" s="170">
        <f>BK125+BK197</f>
        <v>0</v>
      </c>
    </row>
    <row r="125" s="11" customFormat="1" ht="22.8" customHeight="1">
      <c r="A125" s="11"/>
      <c r="B125" s="160"/>
      <c r="C125" s="11"/>
      <c r="D125" s="161" t="s">
        <v>75</v>
      </c>
      <c r="E125" s="209" t="s">
        <v>690</v>
      </c>
      <c r="F125" s="209" t="s">
        <v>691</v>
      </c>
      <c r="G125" s="11"/>
      <c r="H125" s="11"/>
      <c r="I125" s="163"/>
      <c r="J125" s="210">
        <f>BK125</f>
        <v>0</v>
      </c>
      <c r="K125" s="11"/>
      <c r="L125" s="160"/>
      <c r="M125" s="165"/>
      <c r="N125" s="166"/>
      <c r="O125" s="166"/>
      <c r="P125" s="167">
        <f>SUM(P126:P196)</f>
        <v>0</v>
      </c>
      <c r="Q125" s="166"/>
      <c r="R125" s="167">
        <f>SUM(R126:R196)</f>
        <v>0.20328250000000003</v>
      </c>
      <c r="S125" s="166"/>
      <c r="T125" s="168">
        <f>SUM(T126:T196)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161" t="s">
        <v>80</v>
      </c>
      <c r="AT125" s="169" t="s">
        <v>75</v>
      </c>
      <c r="AU125" s="169" t="s">
        <v>83</v>
      </c>
      <c r="AY125" s="161" t="s">
        <v>134</v>
      </c>
      <c r="BK125" s="170">
        <f>SUM(BK126:BK196)</f>
        <v>0</v>
      </c>
    </row>
    <row r="126" s="2" customFormat="1" ht="24.15" customHeight="1">
      <c r="A126" s="36"/>
      <c r="B126" s="171"/>
      <c r="C126" s="172" t="s">
        <v>83</v>
      </c>
      <c r="D126" s="172" t="s">
        <v>135</v>
      </c>
      <c r="E126" s="173" t="s">
        <v>692</v>
      </c>
      <c r="F126" s="174" t="s">
        <v>693</v>
      </c>
      <c r="G126" s="175" t="s">
        <v>231</v>
      </c>
      <c r="H126" s="176">
        <v>10</v>
      </c>
      <c r="I126" s="177"/>
      <c r="J126" s="178">
        <f>ROUND(I126*H126,2)</f>
        <v>0</v>
      </c>
      <c r="K126" s="174" t="s">
        <v>183</v>
      </c>
      <c r="L126" s="37"/>
      <c r="M126" s="179" t="s">
        <v>1</v>
      </c>
      <c r="N126" s="180" t="s">
        <v>42</v>
      </c>
      <c r="O126" s="75"/>
      <c r="P126" s="181">
        <f>O126*H126</f>
        <v>0</v>
      </c>
      <c r="Q126" s="181">
        <v>0</v>
      </c>
      <c r="R126" s="181">
        <f>Q126*H126</f>
        <v>0</v>
      </c>
      <c r="S126" s="181">
        <v>0</v>
      </c>
      <c r="T126" s="182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83" t="s">
        <v>279</v>
      </c>
      <c r="AT126" s="183" t="s">
        <v>135</v>
      </c>
      <c r="AU126" s="183" t="s">
        <v>80</v>
      </c>
      <c r="AY126" s="17" t="s">
        <v>134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7" t="s">
        <v>80</v>
      </c>
      <c r="BK126" s="184">
        <f>ROUND(I126*H126,2)</f>
        <v>0</v>
      </c>
      <c r="BL126" s="17" t="s">
        <v>279</v>
      </c>
      <c r="BM126" s="183" t="s">
        <v>694</v>
      </c>
    </row>
    <row r="127" s="2" customFormat="1" ht="24.15" customHeight="1">
      <c r="A127" s="36"/>
      <c r="B127" s="171"/>
      <c r="C127" s="211" t="s">
        <v>80</v>
      </c>
      <c r="D127" s="211" t="s">
        <v>443</v>
      </c>
      <c r="E127" s="212" t="s">
        <v>695</v>
      </c>
      <c r="F127" s="213" t="s">
        <v>696</v>
      </c>
      <c r="G127" s="214" t="s">
        <v>231</v>
      </c>
      <c r="H127" s="215">
        <v>11.5</v>
      </c>
      <c r="I127" s="216"/>
      <c r="J127" s="217">
        <f>ROUND(I127*H127,2)</f>
        <v>0</v>
      </c>
      <c r="K127" s="213" t="s">
        <v>183</v>
      </c>
      <c r="L127" s="218"/>
      <c r="M127" s="219" t="s">
        <v>1</v>
      </c>
      <c r="N127" s="220" t="s">
        <v>42</v>
      </c>
      <c r="O127" s="75"/>
      <c r="P127" s="181">
        <f>O127*H127</f>
        <v>0</v>
      </c>
      <c r="Q127" s="181">
        <v>6.9999999999999994E-05</v>
      </c>
      <c r="R127" s="181">
        <f>Q127*H127</f>
        <v>0.00080499999999999994</v>
      </c>
      <c r="S127" s="181">
        <v>0</v>
      </c>
      <c r="T127" s="182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83" t="s">
        <v>365</v>
      </c>
      <c r="AT127" s="183" t="s">
        <v>443</v>
      </c>
      <c r="AU127" s="183" t="s">
        <v>80</v>
      </c>
      <c r="AY127" s="17" t="s">
        <v>134</v>
      </c>
      <c r="BE127" s="184">
        <f>IF(N127="základní",J127,0)</f>
        <v>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7" t="s">
        <v>80</v>
      </c>
      <c r="BK127" s="184">
        <f>ROUND(I127*H127,2)</f>
        <v>0</v>
      </c>
      <c r="BL127" s="17" t="s">
        <v>279</v>
      </c>
      <c r="BM127" s="183" t="s">
        <v>697</v>
      </c>
    </row>
    <row r="128" s="12" customFormat="1">
      <c r="A128" s="12"/>
      <c r="B128" s="185"/>
      <c r="C128" s="12"/>
      <c r="D128" s="186" t="s">
        <v>141</v>
      </c>
      <c r="E128" s="187" t="s">
        <v>1</v>
      </c>
      <c r="F128" s="188" t="s">
        <v>698</v>
      </c>
      <c r="G128" s="12"/>
      <c r="H128" s="189">
        <v>11.5</v>
      </c>
      <c r="I128" s="190"/>
      <c r="J128" s="12"/>
      <c r="K128" s="12"/>
      <c r="L128" s="185"/>
      <c r="M128" s="191"/>
      <c r="N128" s="192"/>
      <c r="O128" s="192"/>
      <c r="P128" s="192"/>
      <c r="Q128" s="192"/>
      <c r="R128" s="192"/>
      <c r="S128" s="192"/>
      <c r="T128" s="193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187" t="s">
        <v>141</v>
      </c>
      <c r="AU128" s="187" t="s">
        <v>80</v>
      </c>
      <c r="AV128" s="12" t="s">
        <v>80</v>
      </c>
      <c r="AW128" s="12" t="s">
        <v>32</v>
      </c>
      <c r="AX128" s="12" t="s">
        <v>83</v>
      </c>
      <c r="AY128" s="187" t="s">
        <v>134</v>
      </c>
    </row>
    <row r="129" s="2" customFormat="1" ht="24.15" customHeight="1">
      <c r="A129" s="36"/>
      <c r="B129" s="171"/>
      <c r="C129" s="172" t="s">
        <v>146</v>
      </c>
      <c r="D129" s="172" t="s">
        <v>135</v>
      </c>
      <c r="E129" s="173" t="s">
        <v>699</v>
      </c>
      <c r="F129" s="174" t="s">
        <v>700</v>
      </c>
      <c r="G129" s="175" t="s">
        <v>231</v>
      </c>
      <c r="H129" s="176">
        <v>250</v>
      </c>
      <c r="I129" s="177"/>
      <c r="J129" s="178">
        <f>ROUND(I129*H129,2)</f>
        <v>0</v>
      </c>
      <c r="K129" s="174" t="s">
        <v>183</v>
      </c>
      <c r="L129" s="37"/>
      <c r="M129" s="179" t="s">
        <v>1</v>
      </c>
      <c r="N129" s="180" t="s">
        <v>42</v>
      </c>
      <c r="O129" s="75"/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83" t="s">
        <v>279</v>
      </c>
      <c r="AT129" s="183" t="s">
        <v>135</v>
      </c>
      <c r="AU129" s="183" t="s">
        <v>80</v>
      </c>
      <c r="AY129" s="17" t="s">
        <v>134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7" t="s">
        <v>80</v>
      </c>
      <c r="BK129" s="184">
        <f>ROUND(I129*H129,2)</f>
        <v>0</v>
      </c>
      <c r="BL129" s="17" t="s">
        <v>279</v>
      </c>
      <c r="BM129" s="183" t="s">
        <v>701</v>
      </c>
    </row>
    <row r="130" s="2" customFormat="1" ht="24.15" customHeight="1">
      <c r="A130" s="36"/>
      <c r="B130" s="171"/>
      <c r="C130" s="211" t="s">
        <v>139</v>
      </c>
      <c r="D130" s="211" t="s">
        <v>443</v>
      </c>
      <c r="E130" s="212" t="s">
        <v>702</v>
      </c>
      <c r="F130" s="213" t="s">
        <v>703</v>
      </c>
      <c r="G130" s="214" t="s">
        <v>231</v>
      </c>
      <c r="H130" s="215">
        <v>287.5</v>
      </c>
      <c r="I130" s="216"/>
      <c r="J130" s="217">
        <f>ROUND(I130*H130,2)</f>
        <v>0</v>
      </c>
      <c r="K130" s="213" t="s">
        <v>183</v>
      </c>
      <c r="L130" s="218"/>
      <c r="M130" s="219" t="s">
        <v>1</v>
      </c>
      <c r="N130" s="220" t="s">
        <v>42</v>
      </c>
      <c r="O130" s="75"/>
      <c r="P130" s="181">
        <f>O130*H130</f>
        <v>0</v>
      </c>
      <c r="Q130" s="181">
        <v>0.00012</v>
      </c>
      <c r="R130" s="181">
        <f>Q130*H130</f>
        <v>0.034500000000000003</v>
      </c>
      <c r="S130" s="181">
        <v>0</v>
      </c>
      <c r="T130" s="182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83" t="s">
        <v>365</v>
      </c>
      <c r="AT130" s="183" t="s">
        <v>443</v>
      </c>
      <c r="AU130" s="183" t="s">
        <v>80</v>
      </c>
      <c r="AY130" s="17" t="s">
        <v>134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7" t="s">
        <v>80</v>
      </c>
      <c r="BK130" s="184">
        <f>ROUND(I130*H130,2)</f>
        <v>0</v>
      </c>
      <c r="BL130" s="17" t="s">
        <v>279</v>
      </c>
      <c r="BM130" s="183" t="s">
        <v>704</v>
      </c>
    </row>
    <row r="131" s="12" customFormat="1">
      <c r="A131" s="12"/>
      <c r="B131" s="185"/>
      <c r="C131" s="12"/>
      <c r="D131" s="186" t="s">
        <v>141</v>
      </c>
      <c r="E131" s="187" t="s">
        <v>1</v>
      </c>
      <c r="F131" s="188" t="s">
        <v>705</v>
      </c>
      <c r="G131" s="12"/>
      <c r="H131" s="189">
        <v>180</v>
      </c>
      <c r="I131" s="190"/>
      <c r="J131" s="12"/>
      <c r="K131" s="12"/>
      <c r="L131" s="185"/>
      <c r="M131" s="191"/>
      <c r="N131" s="192"/>
      <c r="O131" s="192"/>
      <c r="P131" s="192"/>
      <c r="Q131" s="192"/>
      <c r="R131" s="192"/>
      <c r="S131" s="192"/>
      <c r="T131" s="193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187" t="s">
        <v>141</v>
      </c>
      <c r="AU131" s="187" t="s">
        <v>80</v>
      </c>
      <c r="AV131" s="12" t="s">
        <v>80</v>
      </c>
      <c r="AW131" s="12" t="s">
        <v>32</v>
      </c>
      <c r="AX131" s="12" t="s">
        <v>76</v>
      </c>
      <c r="AY131" s="187" t="s">
        <v>134</v>
      </c>
    </row>
    <row r="132" s="12" customFormat="1">
      <c r="A132" s="12"/>
      <c r="B132" s="185"/>
      <c r="C132" s="12"/>
      <c r="D132" s="186" t="s">
        <v>141</v>
      </c>
      <c r="E132" s="187" t="s">
        <v>1</v>
      </c>
      <c r="F132" s="188" t="s">
        <v>706</v>
      </c>
      <c r="G132" s="12"/>
      <c r="H132" s="189">
        <v>70</v>
      </c>
      <c r="I132" s="190"/>
      <c r="J132" s="12"/>
      <c r="K132" s="12"/>
      <c r="L132" s="185"/>
      <c r="M132" s="191"/>
      <c r="N132" s="192"/>
      <c r="O132" s="192"/>
      <c r="P132" s="192"/>
      <c r="Q132" s="192"/>
      <c r="R132" s="192"/>
      <c r="S132" s="192"/>
      <c r="T132" s="193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187" t="s">
        <v>141</v>
      </c>
      <c r="AU132" s="187" t="s">
        <v>80</v>
      </c>
      <c r="AV132" s="12" t="s">
        <v>80</v>
      </c>
      <c r="AW132" s="12" t="s">
        <v>32</v>
      </c>
      <c r="AX132" s="12" t="s">
        <v>76</v>
      </c>
      <c r="AY132" s="187" t="s">
        <v>134</v>
      </c>
    </row>
    <row r="133" s="13" customFormat="1">
      <c r="A133" s="13"/>
      <c r="B133" s="194"/>
      <c r="C133" s="13"/>
      <c r="D133" s="186" t="s">
        <v>141</v>
      </c>
      <c r="E133" s="195" t="s">
        <v>1</v>
      </c>
      <c r="F133" s="196" t="s">
        <v>142</v>
      </c>
      <c r="G133" s="13"/>
      <c r="H133" s="197">
        <v>250</v>
      </c>
      <c r="I133" s="198"/>
      <c r="J133" s="13"/>
      <c r="K133" s="13"/>
      <c r="L133" s="194"/>
      <c r="M133" s="199"/>
      <c r="N133" s="200"/>
      <c r="O133" s="200"/>
      <c r="P133" s="200"/>
      <c r="Q133" s="200"/>
      <c r="R133" s="200"/>
      <c r="S133" s="200"/>
      <c r="T133" s="20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95" t="s">
        <v>141</v>
      </c>
      <c r="AU133" s="195" t="s">
        <v>80</v>
      </c>
      <c r="AV133" s="13" t="s">
        <v>139</v>
      </c>
      <c r="AW133" s="13" t="s">
        <v>32</v>
      </c>
      <c r="AX133" s="13" t="s">
        <v>76</v>
      </c>
      <c r="AY133" s="195" t="s">
        <v>134</v>
      </c>
    </row>
    <row r="134" s="12" customFormat="1">
      <c r="A134" s="12"/>
      <c r="B134" s="185"/>
      <c r="C134" s="12"/>
      <c r="D134" s="186" t="s">
        <v>141</v>
      </c>
      <c r="E134" s="187" t="s">
        <v>1</v>
      </c>
      <c r="F134" s="188" t="s">
        <v>707</v>
      </c>
      <c r="G134" s="12"/>
      <c r="H134" s="189">
        <v>287.5</v>
      </c>
      <c r="I134" s="190"/>
      <c r="J134" s="12"/>
      <c r="K134" s="12"/>
      <c r="L134" s="185"/>
      <c r="M134" s="191"/>
      <c r="N134" s="192"/>
      <c r="O134" s="192"/>
      <c r="P134" s="192"/>
      <c r="Q134" s="192"/>
      <c r="R134" s="192"/>
      <c r="S134" s="192"/>
      <c r="T134" s="193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187" t="s">
        <v>141</v>
      </c>
      <c r="AU134" s="187" t="s">
        <v>80</v>
      </c>
      <c r="AV134" s="12" t="s">
        <v>80</v>
      </c>
      <c r="AW134" s="12" t="s">
        <v>32</v>
      </c>
      <c r="AX134" s="12" t="s">
        <v>83</v>
      </c>
      <c r="AY134" s="187" t="s">
        <v>134</v>
      </c>
    </row>
    <row r="135" s="2" customFormat="1" ht="33" customHeight="1">
      <c r="A135" s="36"/>
      <c r="B135" s="171"/>
      <c r="C135" s="172" t="s">
        <v>133</v>
      </c>
      <c r="D135" s="172" t="s">
        <v>135</v>
      </c>
      <c r="E135" s="173" t="s">
        <v>708</v>
      </c>
      <c r="F135" s="174" t="s">
        <v>709</v>
      </c>
      <c r="G135" s="175" t="s">
        <v>231</v>
      </c>
      <c r="H135" s="176">
        <v>470</v>
      </c>
      <c r="I135" s="177"/>
      <c r="J135" s="178">
        <f>ROUND(I135*H135,2)</f>
        <v>0</v>
      </c>
      <c r="K135" s="174" t="s">
        <v>183</v>
      </c>
      <c r="L135" s="37"/>
      <c r="M135" s="179" t="s">
        <v>1</v>
      </c>
      <c r="N135" s="180" t="s">
        <v>42</v>
      </c>
      <c r="O135" s="75"/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83" t="s">
        <v>279</v>
      </c>
      <c r="AT135" s="183" t="s">
        <v>135</v>
      </c>
      <c r="AU135" s="183" t="s">
        <v>80</v>
      </c>
      <c r="AY135" s="17" t="s">
        <v>134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7" t="s">
        <v>80</v>
      </c>
      <c r="BK135" s="184">
        <f>ROUND(I135*H135,2)</f>
        <v>0</v>
      </c>
      <c r="BL135" s="17" t="s">
        <v>279</v>
      </c>
      <c r="BM135" s="183" t="s">
        <v>710</v>
      </c>
    </row>
    <row r="136" s="2" customFormat="1" ht="24.15" customHeight="1">
      <c r="A136" s="36"/>
      <c r="B136" s="171"/>
      <c r="C136" s="211" t="s">
        <v>157</v>
      </c>
      <c r="D136" s="211" t="s">
        <v>443</v>
      </c>
      <c r="E136" s="212" t="s">
        <v>711</v>
      </c>
      <c r="F136" s="213" t="s">
        <v>712</v>
      </c>
      <c r="G136" s="214" t="s">
        <v>231</v>
      </c>
      <c r="H136" s="215">
        <v>540.5</v>
      </c>
      <c r="I136" s="216"/>
      <c r="J136" s="217">
        <f>ROUND(I136*H136,2)</f>
        <v>0</v>
      </c>
      <c r="K136" s="213" t="s">
        <v>183</v>
      </c>
      <c r="L136" s="218"/>
      <c r="M136" s="219" t="s">
        <v>1</v>
      </c>
      <c r="N136" s="220" t="s">
        <v>42</v>
      </c>
      <c r="O136" s="75"/>
      <c r="P136" s="181">
        <f>O136*H136</f>
        <v>0</v>
      </c>
      <c r="Q136" s="181">
        <v>0.00017000000000000001</v>
      </c>
      <c r="R136" s="181">
        <f>Q136*H136</f>
        <v>0.091885000000000008</v>
      </c>
      <c r="S136" s="181">
        <v>0</v>
      </c>
      <c r="T136" s="182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83" t="s">
        <v>365</v>
      </c>
      <c r="AT136" s="183" t="s">
        <v>443</v>
      </c>
      <c r="AU136" s="183" t="s">
        <v>80</v>
      </c>
      <c r="AY136" s="17" t="s">
        <v>134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7" t="s">
        <v>80</v>
      </c>
      <c r="BK136" s="184">
        <f>ROUND(I136*H136,2)</f>
        <v>0</v>
      </c>
      <c r="BL136" s="17" t="s">
        <v>279</v>
      </c>
      <c r="BM136" s="183" t="s">
        <v>713</v>
      </c>
    </row>
    <row r="137" s="12" customFormat="1">
      <c r="A137" s="12"/>
      <c r="B137" s="185"/>
      <c r="C137" s="12"/>
      <c r="D137" s="186" t="s">
        <v>141</v>
      </c>
      <c r="E137" s="187" t="s">
        <v>1</v>
      </c>
      <c r="F137" s="188" t="s">
        <v>714</v>
      </c>
      <c r="G137" s="12"/>
      <c r="H137" s="189">
        <v>540.5</v>
      </c>
      <c r="I137" s="190"/>
      <c r="J137" s="12"/>
      <c r="K137" s="12"/>
      <c r="L137" s="185"/>
      <c r="M137" s="191"/>
      <c r="N137" s="192"/>
      <c r="O137" s="192"/>
      <c r="P137" s="192"/>
      <c r="Q137" s="192"/>
      <c r="R137" s="192"/>
      <c r="S137" s="192"/>
      <c r="T137" s="193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187" t="s">
        <v>141</v>
      </c>
      <c r="AU137" s="187" t="s">
        <v>80</v>
      </c>
      <c r="AV137" s="12" t="s">
        <v>80</v>
      </c>
      <c r="AW137" s="12" t="s">
        <v>32</v>
      </c>
      <c r="AX137" s="12" t="s">
        <v>83</v>
      </c>
      <c r="AY137" s="187" t="s">
        <v>134</v>
      </c>
    </row>
    <row r="138" s="2" customFormat="1" ht="33" customHeight="1">
      <c r="A138" s="36"/>
      <c r="B138" s="171"/>
      <c r="C138" s="172" t="s">
        <v>209</v>
      </c>
      <c r="D138" s="172" t="s">
        <v>135</v>
      </c>
      <c r="E138" s="173" t="s">
        <v>715</v>
      </c>
      <c r="F138" s="174" t="s">
        <v>716</v>
      </c>
      <c r="G138" s="175" t="s">
        <v>231</v>
      </c>
      <c r="H138" s="176">
        <v>65</v>
      </c>
      <c r="I138" s="177"/>
      <c r="J138" s="178">
        <f>ROUND(I138*H138,2)</f>
        <v>0</v>
      </c>
      <c r="K138" s="174" t="s">
        <v>183</v>
      </c>
      <c r="L138" s="37"/>
      <c r="M138" s="179" t="s">
        <v>1</v>
      </c>
      <c r="N138" s="180" t="s">
        <v>42</v>
      </c>
      <c r="O138" s="75"/>
      <c r="P138" s="181">
        <f>O138*H138</f>
        <v>0</v>
      </c>
      <c r="Q138" s="181">
        <v>0</v>
      </c>
      <c r="R138" s="181">
        <f>Q138*H138</f>
        <v>0</v>
      </c>
      <c r="S138" s="181">
        <v>0</v>
      </c>
      <c r="T138" s="182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83" t="s">
        <v>279</v>
      </c>
      <c r="AT138" s="183" t="s">
        <v>135</v>
      </c>
      <c r="AU138" s="183" t="s">
        <v>80</v>
      </c>
      <c r="AY138" s="17" t="s">
        <v>134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7" t="s">
        <v>80</v>
      </c>
      <c r="BK138" s="184">
        <f>ROUND(I138*H138,2)</f>
        <v>0</v>
      </c>
      <c r="BL138" s="17" t="s">
        <v>279</v>
      </c>
      <c r="BM138" s="183" t="s">
        <v>717</v>
      </c>
    </row>
    <row r="139" s="2" customFormat="1" ht="24.15" customHeight="1">
      <c r="A139" s="36"/>
      <c r="B139" s="171"/>
      <c r="C139" s="211" t="s">
        <v>214</v>
      </c>
      <c r="D139" s="211" t="s">
        <v>443</v>
      </c>
      <c r="E139" s="212" t="s">
        <v>718</v>
      </c>
      <c r="F139" s="213" t="s">
        <v>719</v>
      </c>
      <c r="G139" s="214" t="s">
        <v>231</v>
      </c>
      <c r="H139" s="215">
        <v>46</v>
      </c>
      <c r="I139" s="216"/>
      <c r="J139" s="217">
        <f>ROUND(I139*H139,2)</f>
        <v>0</v>
      </c>
      <c r="K139" s="213" t="s">
        <v>183</v>
      </c>
      <c r="L139" s="218"/>
      <c r="M139" s="219" t="s">
        <v>1</v>
      </c>
      <c r="N139" s="220" t="s">
        <v>42</v>
      </c>
      <c r="O139" s="75"/>
      <c r="P139" s="181">
        <f>O139*H139</f>
        <v>0</v>
      </c>
      <c r="Q139" s="181">
        <v>0.00016000000000000001</v>
      </c>
      <c r="R139" s="181">
        <f>Q139*H139</f>
        <v>0.0073600000000000002</v>
      </c>
      <c r="S139" s="181">
        <v>0</v>
      </c>
      <c r="T139" s="182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83" t="s">
        <v>365</v>
      </c>
      <c r="AT139" s="183" t="s">
        <v>443</v>
      </c>
      <c r="AU139" s="183" t="s">
        <v>80</v>
      </c>
      <c r="AY139" s="17" t="s">
        <v>134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7" t="s">
        <v>80</v>
      </c>
      <c r="BK139" s="184">
        <f>ROUND(I139*H139,2)</f>
        <v>0</v>
      </c>
      <c r="BL139" s="17" t="s">
        <v>279</v>
      </c>
      <c r="BM139" s="183" t="s">
        <v>720</v>
      </c>
    </row>
    <row r="140" s="12" customFormat="1">
      <c r="A140" s="12"/>
      <c r="B140" s="185"/>
      <c r="C140" s="12"/>
      <c r="D140" s="186" t="s">
        <v>141</v>
      </c>
      <c r="E140" s="187" t="s">
        <v>1</v>
      </c>
      <c r="F140" s="188" t="s">
        <v>721</v>
      </c>
      <c r="G140" s="12"/>
      <c r="H140" s="189">
        <v>46</v>
      </c>
      <c r="I140" s="190"/>
      <c r="J140" s="12"/>
      <c r="K140" s="12"/>
      <c r="L140" s="185"/>
      <c r="M140" s="191"/>
      <c r="N140" s="192"/>
      <c r="O140" s="192"/>
      <c r="P140" s="192"/>
      <c r="Q140" s="192"/>
      <c r="R140" s="192"/>
      <c r="S140" s="192"/>
      <c r="T140" s="193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187" t="s">
        <v>141</v>
      </c>
      <c r="AU140" s="187" t="s">
        <v>80</v>
      </c>
      <c r="AV140" s="12" t="s">
        <v>80</v>
      </c>
      <c r="AW140" s="12" t="s">
        <v>32</v>
      </c>
      <c r="AX140" s="12" t="s">
        <v>83</v>
      </c>
      <c r="AY140" s="187" t="s">
        <v>134</v>
      </c>
    </row>
    <row r="141" s="2" customFormat="1" ht="24.15" customHeight="1">
      <c r="A141" s="36"/>
      <c r="B141" s="171"/>
      <c r="C141" s="211" t="s">
        <v>220</v>
      </c>
      <c r="D141" s="211" t="s">
        <v>443</v>
      </c>
      <c r="E141" s="212" t="s">
        <v>722</v>
      </c>
      <c r="F141" s="213" t="s">
        <v>723</v>
      </c>
      <c r="G141" s="214" t="s">
        <v>231</v>
      </c>
      <c r="H141" s="215">
        <v>28.75</v>
      </c>
      <c r="I141" s="216"/>
      <c r="J141" s="217">
        <f>ROUND(I141*H141,2)</f>
        <v>0</v>
      </c>
      <c r="K141" s="213" t="s">
        <v>183</v>
      </c>
      <c r="L141" s="218"/>
      <c r="M141" s="219" t="s">
        <v>1</v>
      </c>
      <c r="N141" s="220" t="s">
        <v>42</v>
      </c>
      <c r="O141" s="75"/>
      <c r="P141" s="181">
        <f>O141*H141</f>
        <v>0</v>
      </c>
      <c r="Q141" s="181">
        <v>0.00025000000000000001</v>
      </c>
      <c r="R141" s="181">
        <f>Q141*H141</f>
        <v>0.0071875000000000003</v>
      </c>
      <c r="S141" s="181">
        <v>0</v>
      </c>
      <c r="T141" s="182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83" t="s">
        <v>365</v>
      </c>
      <c r="AT141" s="183" t="s">
        <v>443</v>
      </c>
      <c r="AU141" s="183" t="s">
        <v>80</v>
      </c>
      <c r="AY141" s="17" t="s">
        <v>134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7" t="s">
        <v>80</v>
      </c>
      <c r="BK141" s="184">
        <f>ROUND(I141*H141,2)</f>
        <v>0</v>
      </c>
      <c r="BL141" s="17" t="s">
        <v>279</v>
      </c>
      <c r="BM141" s="183" t="s">
        <v>724</v>
      </c>
    </row>
    <row r="142" s="12" customFormat="1">
      <c r="A142" s="12"/>
      <c r="B142" s="185"/>
      <c r="C142" s="12"/>
      <c r="D142" s="186" t="s">
        <v>141</v>
      </c>
      <c r="E142" s="187" t="s">
        <v>1</v>
      </c>
      <c r="F142" s="188" t="s">
        <v>725</v>
      </c>
      <c r="G142" s="12"/>
      <c r="H142" s="189">
        <v>28.75</v>
      </c>
      <c r="I142" s="190"/>
      <c r="J142" s="12"/>
      <c r="K142" s="12"/>
      <c r="L142" s="185"/>
      <c r="M142" s="191"/>
      <c r="N142" s="192"/>
      <c r="O142" s="192"/>
      <c r="P142" s="192"/>
      <c r="Q142" s="192"/>
      <c r="R142" s="192"/>
      <c r="S142" s="192"/>
      <c r="T142" s="193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187" t="s">
        <v>141</v>
      </c>
      <c r="AU142" s="187" t="s">
        <v>80</v>
      </c>
      <c r="AV142" s="12" t="s">
        <v>80</v>
      </c>
      <c r="AW142" s="12" t="s">
        <v>32</v>
      </c>
      <c r="AX142" s="12" t="s">
        <v>83</v>
      </c>
      <c r="AY142" s="187" t="s">
        <v>134</v>
      </c>
    </row>
    <row r="143" s="2" customFormat="1" ht="24.15" customHeight="1">
      <c r="A143" s="36"/>
      <c r="B143" s="171"/>
      <c r="C143" s="172" t="s">
        <v>228</v>
      </c>
      <c r="D143" s="172" t="s">
        <v>135</v>
      </c>
      <c r="E143" s="173" t="s">
        <v>726</v>
      </c>
      <c r="F143" s="174" t="s">
        <v>727</v>
      </c>
      <c r="G143" s="175" t="s">
        <v>231</v>
      </c>
      <c r="H143" s="176">
        <v>10</v>
      </c>
      <c r="I143" s="177"/>
      <c r="J143" s="178">
        <f>ROUND(I143*H143,2)</f>
        <v>0</v>
      </c>
      <c r="K143" s="174" t="s">
        <v>183</v>
      </c>
      <c r="L143" s="37"/>
      <c r="M143" s="179" t="s">
        <v>1</v>
      </c>
      <c r="N143" s="180" t="s">
        <v>42</v>
      </c>
      <c r="O143" s="75"/>
      <c r="P143" s="181">
        <f>O143*H143</f>
        <v>0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83" t="s">
        <v>279</v>
      </c>
      <c r="AT143" s="183" t="s">
        <v>135</v>
      </c>
      <c r="AU143" s="183" t="s">
        <v>80</v>
      </c>
      <c r="AY143" s="17" t="s">
        <v>134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7" t="s">
        <v>80</v>
      </c>
      <c r="BK143" s="184">
        <f>ROUND(I143*H143,2)</f>
        <v>0</v>
      </c>
      <c r="BL143" s="17" t="s">
        <v>279</v>
      </c>
      <c r="BM143" s="183" t="s">
        <v>728</v>
      </c>
    </row>
    <row r="144" s="2" customFormat="1" ht="24.15" customHeight="1">
      <c r="A144" s="36"/>
      <c r="B144" s="171"/>
      <c r="C144" s="211" t="s">
        <v>234</v>
      </c>
      <c r="D144" s="211" t="s">
        <v>443</v>
      </c>
      <c r="E144" s="212" t="s">
        <v>729</v>
      </c>
      <c r="F144" s="213" t="s">
        <v>730</v>
      </c>
      <c r="G144" s="214" t="s">
        <v>231</v>
      </c>
      <c r="H144" s="215">
        <v>11.5</v>
      </c>
      <c r="I144" s="216"/>
      <c r="J144" s="217">
        <f>ROUND(I144*H144,2)</f>
        <v>0</v>
      </c>
      <c r="K144" s="213" t="s">
        <v>183</v>
      </c>
      <c r="L144" s="218"/>
      <c r="M144" s="219" t="s">
        <v>1</v>
      </c>
      <c r="N144" s="220" t="s">
        <v>42</v>
      </c>
      <c r="O144" s="75"/>
      <c r="P144" s="181">
        <f>O144*H144</f>
        <v>0</v>
      </c>
      <c r="Q144" s="181">
        <v>0.00052999999999999998</v>
      </c>
      <c r="R144" s="181">
        <f>Q144*H144</f>
        <v>0.0060949999999999997</v>
      </c>
      <c r="S144" s="181">
        <v>0</v>
      </c>
      <c r="T144" s="182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83" t="s">
        <v>365</v>
      </c>
      <c r="AT144" s="183" t="s">
        <v>443</v>
      </c>
      <c r="AU144" s="183" t="s">
        <v>80</v>
      </c>
      <c r="AY144" s="17" t="s">
        <v>134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7" t="s">
        <v>80</v>
      </c>
      <c r="BK144" s="184">
        <f>ROUND(I144*H144,2)</f>
        <v>0</v>
      </c>
      <c r="BL144" s="17" t="s">
        <v>279</v>
      </c>
      <c r="BM144" s="183" t="s">
        <v>731</v>
      </c>
    </row>
    <row r="145" s="12" customFormat="1">
      <c r="A145" s="12"/>
      <c r="B145" s="185"/>
      <c r="C145" s="12"/>
      <c r="D145" s="186" t="s">
        <v>141</v>
      </c>
      <c r="E145" s="187" t="s">
        <v>1</v>
      </c>
      <c r="F145" s="188" t="s">
        <v>698</v>
      </c>
      <c r="G145" s="12"/>
      <c r="H145" s="189">
        <v>11.5</v>
      </c>
      <c r="I145" s="190"/>
      <c r="J145" s="12"/>
      <c r="K145" s="12"/>
      <c r="L145" s="185"/>
      <c r="M145" s="191"/>
      <c r="N145" s="192"/>
      <c r="O145" s="192"/>
      <c r="P145" s="192"/>
      <c r="Q145" s="192"/>
      <c r="R145" s="192"/>
      <c r="S145" s="192"/>
      <c r="T145" s="193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187" t="s">
        <v>141</v>
      </c>
      <c r="AU145" s="187" t="s">
        <v>80</v>
      </c>
      <c r="AV145" s="12" t="s">
        <v>80</v>
      </c>
      <c r="AW145" s="12" t="s">
        <v>32</v>
      </c>
      <c r="AX145" s="12" t="s">
        <v>83</v>
      </c>
      <c r="AY145" s="187" t="s">
        <v>134</v>
      </c>
    </row>
    <row r="146" s="2" customFormat="1" ht="24.15" customHeight="1">
      <c r="A146" s="36"/>
      <c r="B146" s="171"/>
      <c r="C146" s="172" t="s">
        <v>8</v>
      </c>
      <c r="D146" s="172" t="s">
        <v>135</v>
      </c>
      <c r="E146" s="173" t="s">
        <v>732</v>
      </c>
      <c r="F146" s="174" t="s">
        <v>733</v>
      </c>
      <c r="G146" s="175" t="s">
        <v>196</v>
      </c>
      <c r="H146" s="176">
        <v>51</v>
      </c>
      <c r="I146" s="177"/>
      <c r="J146" s="178">
        <f>ROUND(I146*H146,2)</f>
        <v>0</v>
      </c>
      <c r="K146" s="174" t="s">
        <v>183</v>
      </c>
      <c r="L146" s="37"/>
      <c r="M146" s="179" t="s">
        <v>1</v>
      </c>
      <c r="N146" s="180" t="s">
        <v>42</v>
      </c>
      <c r="O146" s="75"/>
      <c r="P146" s="181">
        <f>O146*H146</f>
        <v>0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83" t="s">
        <v>279</v>
      </c>
      <c r="AT146" s="183" t="s">
        <v>135</v>
      </c>
      <c r="AU146" s="183" t="s">
        <v>80</v>
      </c>
      <c r="AY146" s="17" t="s">
        <v>134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7" t="s">
        <v>80</v>
      </c>
      <c r="BK146" s="184">
        <f>ROUND(I146*H146,2)</f>
        <v>0</v>
      </c>
      <c r="BL146" s="17" t="s">
        <v>279</v>
      </c>
      <c r="BM146" s="183" t="s">
        <v>734</v>
      </c>
    </row>
    <row r="147" s="2" customFormat="1" ht="24.15" customHeight="1">
      <c r="A147" s="36"/>
      <c r="B147" s="171"/>
      <c r="C147" s="172" t="s">
        <v>243</v>
      </c>
      <c r="D147" s="172" t="s">
        <v>135</v>
      </c>
      <c r="E147" s="173" t="s">
        <v>735</v>
      </c>
      <c r="F147" s="174" t="s">
        <v>736</v>
      </c>
      <c r="G147" s="175" t="s">
        <v>196</v>
      </c>
      <c r="H147" s="176">
        <v>12</v>
      </c>
      <c r="I147" s="177"/>
      <c r="J147" s="178">
        <f>ROUND(I147*H147,2)</f>
        <v>0</v>
      </c>
      <c r="K147" s="174" t="s">
        <v>183</v>
      </c>
      <c r="L147" s="37"/>
      <c r="M147" s="179" t="s">
        <v>1</v>
      </c>
      <c r="N147" s="180" t="s">
        <v>42</v>
      </c>
      <c r="O147" s="75"/>
      <c r="P147" s="181">
        <f>O147*H147</f>
        <v>0</v>
      </c>
      <c r="Q147" s="181">
        <v>0</v>
      </c>
      <c r="R147" s="181">
        <f>Q147*H147</f>
        <v>0</v>
      </c>
      <c r="S147" s="181">
        <v>0</v>
      </c>
      <c r="T147" s="182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83" t="s">
        <v>279</v>
      </c>
      <c r="AT147" s="183" t="s">
        <v>135</v>
      </c>
      <c r="AU147" s="183" t="s">
        <v>80</v>
      </c>
      <c r="AY147" s="17" t="s">
        <v>134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7" t="s">
        <v>80</v>
      </c>
      <c r="BK147" s="184">
        <f>ROUND(I147*H147,2)</f>
        <v>0</v>
      </c>
      <c r="BL147" s="17" t="s">
        <v>279</v>
      </c>
      <c r="BM147" s="183" t="s">
        <v>737</v>
      </c>
    </row>
    <row r="148" s="2" customFormat="1" ht="24.15" customHeight="1">
      <c r="A148" s="36"/>
      <c r="B148" s="171"/>
      <c r="C148" s="172" t="s">
        <v>250</v>
      </c>
      <c r="D148" s="172" t="s">
        <v>135</v>
      </c>
      <c r="E148" s="173" t="s">
        <v>738</v>
      </c>
      <c r="F148" s="174" t="s">
        <v>739</v>
      </c>
      <c r="G148" s="175" t="s">
        <v>196</v>
      </c>
      <c r="H148" s="176">
        <v>1</v>
      </c>
      <c r="I148" s="177"/>
      <c r="J148" s="178">
        <f>ROUND(I148*H148,2)</f>
        <v>0</v>
      </c>
      <c r="K148" s="174" t="s">
        <v>183</v>
      </c>
      <c r="L148" s="37"/>
      <c r="M148" s="179" t="s">
        <v>1</v>
      </c>
      <c r="N148" s="180" t="s">
        <v>42</v>
      </c>
      <c r="O148" s="75"/>
      <c r="P148" s="181">
        <f>O148*H148</f>
        <v>0</v>
      </c>
      <c r="Q148" s="181">
        <v>0</v>
      </c>
      <c r="R148" s="181">
        <f>Q148*H148</f>
        <v>0</v>
      </c>
      <c r="S148" s="181">
        <v>0</v>
      </c>
      <c r="T148" s="182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83" t="s">
        <v>279</v>
      </c>
      <c r="AT148" s="183" t="s">
        <v>135</v>
      </c>
      <c r="AU148" s="183" t="s">
        <v>80</v>
      </c>
      <c r="AY148" s="17" t="s">
        <v>134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7" t="s">
        <v>80</v>
      </c>
      <c r="BK148" s="184">
        <f>ROUND(I148*H148,2)</f>
        <v>0</v>
      </c>
      <c r="BL148" s="17" t="s">
        <v>279</v>
      </c>
      <c r="BM148" s="183" t="s">
        <v>740</v>
      </c>
    </row>
    <row r="149" s="2" customFormat="1" ht="33" customHeight="1">
      <c r="A149" s="36"/>
      <c r="B149" s="171"/>
      <c r="C149" s="211" t="s">
        <v>274</v>
      </c>
      <c r="D149" s="211" t="s">
        <v>443</v>
      </c>
      <c r="E149" s="212" t="s">
        <v>741</v>
      </c>
      <c r="F149" s="213" t="s">
        <v>742</v>
      </c>
      <c r="G149" s="214" t="s">
        <v>196</v>
      </c>
      <c r="H149" s="215">
        <v>1</v>
      </c>
      <c r="I149" s="216"/>
      <c r="J149" s="217">
        <f>ROUND(I149*H149,2)</f>
        <v>0</v>
      </c>
      <c r="K149" s="213" t="s">
        <v>1</v>
      </c>
      <c r="L149" s="218"/>
      <c r="M149" s="219" t="s">
        <v>1</v>
      </c>
      <c r="N149" s="220" t="s">
        <v>42</v>
      </c>
      <c r="O149" s="75"/>
      <c r="P149" s="181">
        <f>O149*H149</f>
        <v>0</v>
      </c>
      <c r="Q149" s="181">
        <v>0</v>
      </c>
      <c r="R149" s="181">
        <f>Q149*H149</f>
        <v>0</v>
      </c>
      <c r="S149" s="181">
        <v>0</v>
      </c>
      <c r="T149" s="182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83" t="s">
        <v>365</v>
      </c>
      <c r="AT149" s="183" t="s">
        <v>443</v>
      </c>
      <c r="AU149" s="183" t="s">
        <v>80</v>
      </c>
      <c r="AY149" s="17" t="s">
        <v>134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7" t="s">
        <v>80</v>
      </c>
      <c r="BK149" s="184">
        <f>ROUND(I149*H149,2)</f>
        <v>0</v>
      </c>
      <c r="BL149" s="17" t="s">
        <v>279</v>
      </c>
      <c r="BM149" s="183" t="s">
        <v>743</v>
      </c>
    </row>
    <row r="150" s="2" customFormat="1" ht="24.15" customHeight="1">
      <c r="A150" s="36"/>
      <c r="B150" s="171"/>
      <c r="C150" s="172" t="s">
        <v>279</v>
      </c>
      <c r="D150" s="172" t="s">
        <v>135</v>
      </c>
      <c r="E150" s="173" t="s">
        <v>744</v>
      </c>
      <c r="F150" s="174" t="s">
        <v>745</v>
      </c>
      <c r="G150" s="175" t="s">
        <v>196</v>
      </c>
      <c r="H150" s="176">
        <v>8</v>
      </c>
      <c r="I150" s="177"/>
      <c r="J150" s="178">
        <f>ROUND(I150*H150,2)</f>
        <v>0</v>
      </c>
      <c r="K150" s="174" t="s">
        <v>183</v>
      </c>
      <c r="L150" s="37"/>
      <c r="M150" s="179" t="s">
        <v>1</v>
      </c>
      <c r="N150" s="180" t="s">
        <v>42</v>
      </c>
      <c r="O150" s="75"/>
      <c r="P150" s="181">
        <f>O150*H150</f>
        <v>0</v>
      </c>
      <c r="Q150" s="181">
        <v>0</v>
      </c>
      <c r="R150" s="181">
        <f>Q150*H150</f>
        <v>0</v>
      </c>
      <c r="S150" s="181">
        <v>0</v>
      </c>
      <c r="T150" s="182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83" t="s">
        <v>279</v>
      </c>
      <c r="AT150" s="183" t="s">
        <v>135</v>
      </c>
      <c r="AU150" s="183" t="s">
        <v>80</v>
      </c>
      <c r="AY150" s="17" t="s">
        <v>134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7" t="s">
        <v>80</v>
      </c>
      <c r="BK150" s="184">
        <f>ROUND(I150*H150,2)</f>
        <v>0</v>
      </c>
      <c r="BL150" s="17" t="s">
        <v>279</v>
      </c>
      <c r="BM150" s="183" t="s">
        <v>746</v>
      </c>
    </row>
    <row r="151" s="2" customFormat="1" ht="24.15" customHeight="1">
      <c r="A151" s="36"/>
      <c r="B151" s="171"/>
      <c r="C151" s="211" t="s">
        <v>292</v>
      </c>
      <c r="D151" s="211" t="s">
        <v>443</v>
      </c>
      <c r="E151" s="212" t="s">
        <v>747</v>
      </c>
      <c r="F151" s="213" t="s">
        <v>748</v>
      </c>
      <c r="G151" s="214" t="s">
        <v>196</v>
      </c>
      <c r="H151" s="215">
        <v>8</v>
      </c>
      <c r="I151" s="216"/>
      <c r="J151" s="217">
        <f>ROUND(I151*H151,2)</f>
        <v>0</v>
      </c>
      <c r="K151" s="213" t="s">
        <v>183</v>
      </c>
      <c r="L151" s="218"/>
      <c r="M151" s="219" t="s">
        <v>1</v>
      </c>
      <c r="N151" s="220" t="s">
        <v>42</v>
      </c>
      <c r="O151" s="75"/>
      <c r="P151" s="181">
        <f>O151*H151</f>
        <v>0</v>
      </c>
      <c r="Q151" s="181">
        <v>4.0000000000000003E-05</v>
      </c>
      <c r="R151" s="181">
        <f>Q151*H151</f>
        <v>0.00032000000000000003</v>
      </c>
      <c r="S151" s="181">
        <v>0</v>
      </c>
      <c r="T151" s="182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83" t="s">
        <v>365</v>
      </c>
      <c r="AT151" s="183" t="s">
        <v>443</v>
      </c>
      <c r="AU151" s="183" t="s">
        <v>80</v>
      </c>
      <c r="AY151" s="17" t="s">
        <v>134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17" t="s">
        <v>80</v>
      </c>
      <c r="BK151" s="184">
        <f>ROUND(I151*H151,2)</f>
        <v>0</v>
      </c>
      <c r="BL151" s="17" t="s">
        <v>279</v>
      </c>
      <c r="BM151" s="183" t="s">
        <v>749</v>
      </c>
    </row>
    <row r="152" s="2" customFormat="1" ht="16.5" customHeight="1">
      <c r="A152" s="36"/>
      <c r="B152" s="171"/>
      <c r="C152" s="211" t="s">
        <v>296</v>
      </c>
      <c r="D152" s="211" t="s">
        <v>443</v>
      </c>
      <c r="E152" s="212" t="s">
        <v>750</v>
      </c>
      <c r="F152" s="213" t="s">
        <v>751</v>
      </c>
      <c r="G152" s="214" t="s">
        <v>196</v>
      </c>
      <c r="H152" s="215">
        <v>8</v>
      </c>
      <c r="I152" s="216"/>
      <c r="J152" s="217">
        <f>ROUND(I152*H152,2)</f>
        <v>0</v>
      </c>
      <c r="K152" s="213" t="s">
        <v>183</v>
      </c>
      <c r="L152" s="218"/>
      <c r="M152" s="219" t="s">
        <v>1</v>
      </c>
      <c r="N152" s="220" t="s">
        <v>42</v>
      </c>
      <c r="O152" s="75"/>
      <c r="P152" s="181">
        <f>O152*H152</f>
        <v>0</v>
      </c>
      <c r="Q152" s="181">
        <v>3.0000000000000001E-05</v>
      </c>
      <c r="R152" s="181">
        <f>Q152*H152</f>
        <v>0.00024000000000000001</v>
      </c>
      <c r="S152" s="181">
        <v>0</v>
      </c>
      <c r="T152" s="182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83" t="s">
        <v>365</v>
      </c>
      <c r="AT152" s="183" t="s">
        <v>443</v>
      </c>
      <c r="AU152" s="183" t="s">
        <v>80</v>
      </c>
      <c r="AY152" s="17" t="s">
        <v>134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7" t="s">
        <v>80</v>
      </c>
      <c r="BK152" s="184">
        <f>ROUND(I152*H152,2)</f>
        <v>0</v>
      </c>
      <c r="BL152" s="17" t="s">
        <v>279</v>
      </c>
      <c r="BM152" s="183" t="s">
        <v>752</v>
      </c>
    </row>
    <row r="153" s="2" customFormat="1" ht="16.5" customHeight="1">
      <c r="A153" s="36"/>
      <c r="B153" s="171"/>
      <c r="C153" s="211" t="s">
        <v>302</v>
      </c>
      <c r="D153" s="211" t="s">
        <v>443</v>
      </c>
      <c r="E153" s="212" t="s">
        <v>753</v>
      </c>
      <c r="F153" s="213" t="s">
        <v>754</v>
      </c>
      <c r="G153" s="214" t="s">
        <v>196</v>
      </c>
      <c r="H153" s="215">
        <v>8</v>
      </c>
      <c r="I153" s="216"/>
      <c r="J153" s="217">
        <f>ROUND(I153*H153,2)</f>
        <v>0</v>
      </c>
      <c r="K153" s="213" t="s">
        <v>183</v>
      </c>
      <c r="L153" s="218"/>
      <c r="M153" s="219" t="s">
        <v>1</v>
      </c>
      <c r="N153" s="220" t="s">
        <v>42</v>
      </c>
      <c r="O153" s="75"/>
      <c r="P153" s="181">
        <f>O153*H153</f>
        <v>0</v>
      </c>
      <c r="Q153" s="181">
        <v>1.0000000000000001E-05</v>
      </c>
      <c r="R153" s="181">
        <f>Q153*H153</f>
        <v>8.0000000000000007E-05</v>
      </c>
      <c r="S153" s="181">
        <v>0</v>
      </c>
      <c r="T153" s="182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83" t="s">
        <v>365</v>
      </c>
      <c r="AT153" s="183" t="s">
        <v>443</v>
      </c>
      <c r="AU153" s="183" t="s">
        <v>80</v>
      </c>
      <c r="AY153" s="17" t="s">
        <v>134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7" t="s">
        <v>80</v>
      </c>
      <c r="BK153" s="184">
        <f>ROUND(I153*H153,2)</f>
        <v>0</v>
      </c>
      <c r="BL153" s="17" t="s">
        <v>279</v>
      </c>
      <c r="BM153" s="183" t="s">
        <v>755</v>
      </c>
    </row>
    <row r="154" s="2" customFormat="1" ht="37.8" customHeight="1">
      <c r="A154" s="36"/>
      <c r="B154" s="171"/>
      <c r="C154" s="172" t="s">
        <v>309</v>
      </c>
      <c r="D154" s="172" t="s">
        <v>135</v>
      </c>
      <c r="E154" s="173" t="s">
        <v>756</v>
      </c>
      <c r="F154" s="174" t="s">
        <v>757</v>
      </c>
      <c r="G154" s="175" t="s">
        <v>196</v>
      </c>
      <c r="H154" s="176">
        <v>2</v>
      </c>
      <c r="I154" s="177"/>
      <c r="J154" s="178">
        <f>ROUND(I154*H154,2)</f>
        <v>0</v>
      </c>
      <c r="K154" s="174" t="s">
        <v>183</v>
      </c>
      <c r="L154" s="37"/>
      <c r="M154" s="179" t="s">
        <v>1</v>
      </c>
      <c r="N154" s="180" t="s">
        <v>42</v>
      </c>
      <c r="O154" s="75"/>
      <c r="P154" s="181">
        <f>O154*H154</f>
        <v>0</v>
      </c>
      <c r="Q154" s="181">
        <v>0</v>
      </c>
      <c r="R154" s="181">
        <f>Q154*H154</f>
        <v>0</v>
      </c>
      <c r="S154" s="181">
        <v>0</v>
      </c>
      <c r="T154" s="182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83" t="s">
        <v>279</v>
      </c>
      <c r="AT154" s="183" t="s">
        <v>135</v>
      </c>
      <c r="AU154" s="183" t="s">
        <v>80</v>
      </c>
      <c r="AY154" s="17" t="s">
        <v>134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7" t="s">
        <v>80</v>
      </c>
      <c r="BK154" s="184">
        <f>ROUND(I154*H154,2)</f>
        <v>0</v>
      </c>
      <c r="BL154" s="17" t="s">
        <v>279</v>
      </c>
      <c r="BM154" s="183" t="s">
        <v>758</v>
      </c>
    </row>
    <row r="155" s="2" customFormat="1" ht="24.15" customHeight="1">
      <c r="A155" s="36"/>
      <c r="B155" s="171"/>
      <c r="C155" s="211" t="s">
        <v>7</v>
      </c>
      <c r="D155" s="211" t="s">
        <v>443</v>
      </c>
      <c r="E155" s="212" t="s">
        <v>759</v>
      </c>
      <c r="F155" s="213" t="s">
        <v>760</v>
      </c>
      <c r="G155" s="214" t="s">
        <v>196</v>
      </c>
      <c r="H155" s="215">
        <v>2</v>
      </c>
      <c r="I155" s="216"/>
      <c r="J155" s="217">
        <f>ROUND(I155*H155,2)</f>
        <v>0</v>
      </c>
      <c r="K155" s="213" t="s">
        <v>183</v>
      </c>
      <c r="L155" s="218"/>
      <c r="M155" s="219" t="s">
        <v>1</v>
      </c>
      <c r="N155" s="220" t="s">
        <v>42</v>
      </c>
      <c r="O155" s="75"/>
      <c r="P155" s="181">
        <f>O155*H155</f>
        <v>0</v>
      </c>
      <c r="Q155" s="181">
        <v>4.0000000000000003E-05</v>
      </c>
      <c r="R155" s="181">
        <f>Q155*H155</f>
        <v>8.0000000000000007E-05</v>
      </c>
      <c r="S155" s="181">
        <v>0</v>
      </c>
      <c r="T155" s="182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83" t="s">
        <v>365</v>
      </c>
      <c r="AT155" s="183" t="s">
        <v>443</v>
      </c>
      <c r="AU155" s="183" t="s">
        <v>80</v>
      </c>
      <c r="AY155" s="17" t="s">
        <v>134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7" t="s">
        <v>80</v>
      </c>
      <c r="BK155" s="184">
        <f>ROUND(I155*H155,2)</f>
        <v>0</v>
      </c>
      <c r="BL155" s="17" t="s">
        <v>279</v>
      </c>
      <c r="BM155" s="183" t="s">
        <v>761</v>
      </c>
    </row>
    <row r="156" s="2" customFormat="1" ht="16.5" customHeight="1">
      <c r="A156" s="36"/>
      <c r="B156" s="171"/>
      <c r="C156" s="211" t="s">
        <v>317</v>
      </c>
      <c r="D156" s="211" t="s">
        <v>443</v>
      </c>
      <c r="E156" s="212" t="s">
        <v>762</v>
      </c>
      <c r="F156" s="213" t="s">
        <v>763</v>
      </c>
      <c r="G156" s="214" t="s">
        <v>196</v>
      </c>
      <c r="H156" s="215">
        <v>2</v>
      </c>
      <c r="I156" s="216"/>
      <c r="J156" s="217">
        <f>ROUND(I156*H156,2)</f>
        <v>0</v>
      </c>
      <c r="K156" s="213" t="s">
        <v>183</v>
      </c>
      <c r="L156" s="218"/>
      <c r="M156" s="219" t="s">
        <v>1</v>
      </c>
      <c r="N156" s="220" t="s">
        <v>42</v>
      </c>
      <c r="O156" s="75"/>
      <c r="P156" s="181">
        <f>O156*H156</f>
        <v>0</v>
      </c>
      <c r="Q156" s="181">
        <v>0</v>
      </c>
      <c r="R156" s="181">
        <f>Q156*H156</f>
        <v>0</v>
      </c>
      <c r="S156" s="181">
        <v>0</v>
      </c>
      <c r="T156" s="182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83" t="s">
        <v>365</v>
      </c>
      <c r="AT156" s="183" t="s">
        <v>443</v>
      </c>
      <c r="AU156" s="183" t="s">
        <v>80</v>
      </c>
      <c r="AY156" s="17" t="s">
        <v>134</v>
      </c>
      <c r="BE156" s="184">
        <f>IF(N156="základní",J156,0)</f>
        <v>0</v>
      </c>
      <c r="BF156" s="184">
        <f>IF(N156="snížená",J156,0)</f>
        <v>0</v>
      </c>
      <c r="BG156" s="184">
        <f>IF(N156="zákl. přenesená",J156,0)</f>
        <v>0</v>
      </c>
      <c r="BH156" s="184">
        <f>IF(N156="sníž. přenesená",J156,0)</f>
        <v>0</v>
      </c>
      <c r="BI156" s="184">
        <f>IF(N156="nulová",J156,0)</f>
        <v>0</v>
      </c>
      <c r="BJ156" s="17" t="s">
        <v>80</v>
      </c>
      <c r="BK156" s="184">
        <f>ROUND(I156*H156,2)</f>
        <v>0</v>
      </c>
      <c r="BL156" s="17" t="s">
        <v>279</v>
      </c>
      <c r="BM156" s="183" t="s">
        <v>764</v>
      </c>
    </row>
    <row r="157" s="2" customFormat="1" ht="24.15" customHeight="1">
      <c r="A157" s="36"/>
      <c r="B157" s="171"/>
      <c r="C157" s="211" t="s">
        <v>322</v>
      </c>
      <c r="D157" s="211" t="s">
        <v>443</v>
      </c>
      <c r="E157" s="212" t="s">
        <v>765</v>
      </c>
      <c r="F157" s="213" t="s">
        <v>766</v>
      </c>
      <c r="G157" s="214" t="s">
        <v>196</v>
      </c>
      <c r="H157" s="215">
        <v>2</v>
      </c>
      <c r="I157" s="216"/>
      <c r="J157" s="217">
        <f>ROUND(I157*H157,2)</f>
        <v>0</v>
      </c>
      <c r="K157" s="213" t="s">
        <v>183</v>
      </c>
      <c r="L157" s="218"/>
      <c r="M157" s="219" t="s">
        <v>1</v>
      </c>
      <c r="N157" s="220" t="s">
        <v>42</v>
      </c>
      <c r="O157" s="75"/>
      <c r="P157" s="181">
        <f>O157*H157</f>
        <v>0</v>
      </c>
      <c r="Q157" s="181">
        <v>3.0000000000000001E-05</v>
      </c>
      <c r="R157" s="181">
        <f>Q157*H157</f>
        <v>6.0000000000000002E-05</v>
      </c>
      <c r="S157" s="181">
        <v>0</v>
      </c>
      <c r="T157" s="182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83" t="s">
        <v>365</v>
      </c>
      <c r="AT157" s="183" t="s">
        <v>443</v>
      </c>
      <c r="AU157" s="183" t="s">
        <v>80</v>
      </c>
      <c r="AY157" s="17" t="s">
        <v>134</v>
      </c>
      <c r="BE157" s="184">
        <f>IF(N157="základní",J157,0)</f>
        <v>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17" t="s">
        <v>80</v>
      </c>
      <c r="BK157" s="184">
        <f>ROUND(I157*H157,2)</f>
        <v>0</v>
      </c>
      <c r="BL157" s="17" t="s">
        <v>279</v>
      </c>
      <c r="BM157" s="183" t="s">
        <v>767</v>
      </c>
    </row>
    <row r="158" s="2" customFormat="1" ht="16.5" customHeight="1">
      <c r="A158" s="36"/>
      <c r="B158" s="171"/>
      <c r="C158" s="211" t="s">
        <v>326</v>
      </c>
      <c r="D158" s="211" t="s">
        <v>443</v>
      </c>
      <c r="E158" s="212" t="s">
        <v>753</v>
      </c>
      <c r="F158" s="213" t="s">
        <v>754</v>
      </c>
      <c r="G158" s="214" t="s">
        <v>196</v>
      </c>
      <c r="H158" s="215">
        <v>2</v>
      </c>
      <c r="I158" s="216"/>
      <c r="J158" s="217">
        <f>ROUND(I158*H158,2)</f>
        <v>0</v>
      </c>
      <c r="K158" s="213" t="s">
        <v>183</v>
      </c>
      <c r="L158" s="218"/>
      <c r="M158" s="219" t="s">
        <v>1</v>
      </c>
      <c r="N158" s="220" t="s">
        <v>42</v>
      </c>
      <c r="O158" s="75"/>
      <c r="P158" s="181">
        <f>O158*H158</f>
        <v>0</v>
      </c>
      <c r="Q158" s="181">
        <v>1.0000000000000001E-05</v>
      </c>
      <c r="R158" s="181">
        <f>Q158*H158</f>
        <v>2.0000000000000002E-05</v>
      </c>
      <c r="S158" s="181">
        <v>0</v>
      </c>
      <c r="T158" s="182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83" t="s">
        <v>365</v>
      </c>
      <c r="AT158" s="183" t="s">
        <v>443</v>
      </c>
      <c r="AU158" s="183" t="s">
        <v>80</v>
      </c>
      <c r="AY158" s="17" t="s">
        <v>134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7" t="s">
        <v>80</v>
      </c>
      <c r="BK158" s="184">
        <f>ROUND(I158*H158,2)</f>
        <v>0</v>
      </c>
      <c r="BL158" s="17" t="s">
        <v>279</v>
      </c>
      <c r="BM158" s="183" t="s">
        <v>768</v>
      </c>
    </row>
    <row r="159" s="2" customFormat="1" ht="37.8" customHeight="1">
      <c r="A159" s="36"/>
      <c r="B159" s="171"/>
      <c r="C159" s="172" t="s">
        <v>330</v>
      </c>
      <c r="D159" s="172" t="s">
        <v>135</v>
      </c>
      <c r="E159" s="173" t="s">
        <v>769</v>
      </c>
      <c r="F159" s="174" t="s">
        <v>770</v>
      </c>
      <c r="G159" s="175" t="s">
        <v>196</v>
      </c>
      <c r="H159" s="176">
        <v>2</v>
      </c>
      <c r="I159" s="177"/>
      <c r="J159" s="178">
        <f>ROUND(I159*H159,2)</f>
        <v>0</v>
      </c>
      <c r="K159" s="174" t="s">
        <v>183</v>
      </c>
      <c r="L159" s="37"/>
      <c r="M159" s="179" t="s">
        <v>1</v>
      </c>
      <c r="N159" s="180" t="s">
        <v>42</v>
      </c>
      <c r="O159" s="75"/>
      <c r="P159" s="181">
        <f>O159*H159</f>
        <v>0</v>
      </c>
      <c r="Q159" s="181">
        <v>0</v>
      </c>
      <c r="R159" s="181">
        <f>Q159*H159</f>
        <v>0</v>
      </c>
      <c r="S159" s="181">
        <v>0</v>
      </c>
      <c r="T159" s="182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83" t="s">
        <v>279</v>
      </c>
      <c r="AT159" s="183" t="s">
        <v>135</v>
      </c>
      <c r="AU159" s="183" t="s">
        <v>80</v>
      </c>
      <c r="AY159" s="17" t="s">
        <v>134</v>
      </c>
      <c r="BE159" s="184">
        <f>IF(N159="základní",J159,0)</f>
        <v>0</v>
      </c>
      <c r="BF159" s="184">
        <f>IF(N159="snížená",J159,0)</f>
        <v>0</v>
      </c>
      <c r="BG159" s="184">
        <f>IF(N159="zákl. přenesená",J159,0)</f>
        <v>0</v>
      </c>
      <c r="BH159" s="184">
        <f>IF(N159="sníž. přenesená",J159,0)</f>
        <v>0</v>
      </c>
      <c r="BI159" s="184">
        <f>IF(N159="nulová",J159,0)</f>
        <v>0</v>
      </c>
      <c r="BJ159" s="17" t="s">
        <v>80</v>
      </c>
      <c r="BK159" s="184">
        <f>ROUND(I159*H159,2)</f>
        <v>0</v>
      </c>
      <c r="BL159" s="17" t="s">
        <v>279</v>
      </c>
      <c r="BM159" s="183" t="s">
        <v>771</v>
      </c>
    </row>
    <row r="160" s="2" customFormat="1" ht="24.15" customHeight="1">
      <c r="A160" s="36"/>
      <c r="B160" s="171"/>
      <c r="C160" s="211" t="s">
        <v>335</v>
      </c>
      <c r="D160" s="211" t="s">
        <v>443</v>
      </c>
      <c r="E160" s="212" t="s">
        <v>759</v>
      </c>
      <c r="F160" s="213" t="s">
        <v>760</v>
      </c>
      <c r="G160" s="214" t="s">
        <v>196</v>
      </c>
      <c r="H160" s="215">
        <v>2</v>
      </c>
      <c r="I160" s="216"/>
      <c r="J160" s="217">
        <f>ROUND(I160*H160,2)</f>
        <v>0</v>
      </c>
      <c r="K160" s="213" t="s">
        <v>183</v>
      </c>
      <c r="L160" s="218"/>
      <c r="M160" s="219" t="s">
        <v>1</v>
      </c>
      <c r="N160" s="220" t="s">
        <v>42</v>
      </c>
      <c r="O160" s="75"/>
      <c r="P160" s="181">
        <f>O160*H160</f>
        <v>0</v>
      </c>
      <c r="Q160" s="181">
        <v>4.0000000000000003E-05</v>
      </c>
      <c r="R160" s="181">
        <f>Q160*H160</f>
        <v>8.0000000000000007E-05</v>
      </c>
      <c r="S160" s="181">
        <v>0</v>
      </c>
      <c r="T160" s="182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83" t="s">
        <v>365</v>
      </c>
      <c r="AT160" s="183" t="s">
        <v>443</v>
      </c>
      <c r="AU160" s="183" t="s">
        <v>80</v>
      </c>
      <c r="AY160" s="17" t="s">
        <v>134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7" t="s">
        <v>80</v>
      </c>
      <c r="BK160" s="184">
        <f>ROUND(I160*H160,2)</f>
        <v>0</v>
      </c>
      <c r="BL160" s="17" t="s">
        <v>279</v>
      </c>
      <c r="BM160" s="183" t="s">
        <v>772</v>
      </c>
    </row>
    <row r="161" s="2" customFormat="1" ht="21.75" customHeight="1">
      <c r="A161" s="36"/>
      <c r="B161" s="171"/>
      <c r="C161" s="211" t="s">
        <v>341</v>
      </c>
      <c r="D161" s="211" t="s">
        <v>443</v>
      </c>
      <c r="E161" s="212" t="s">
        <v>773</v>
      </c>
      <c r="F161" s="213" t="s">
        <v>774</v>
      </c>
      <c r="G161" s="214" t="s">
        <v>196</v>
      </c>
      <c r="H161" s="215">
        <v>2</v>
      </c>
      <c r="I161" s="216"/>
      <c r="J161" s="217">
        <f>ROUND(I161*H161,2)</f>
        <v>0</v>
      </c>
      <c r="K161" s="213" t="s">
        <v>183</v>
      </c>
      <c r="L161" s="218"/>
      <c r="M161" s="219" t="s">
        <v>1</v>
      </c>
      <c r="N161" s="220" t="s">
        <v>42</v>
      </c>
      <c r="O161" s="75"/>
      <c r="P161" s="181">
        <f>O161*H161</f>
        <v>0</v>
      </c>
      <c r="Q161" s="181">
        <v>0</v>
      </c>
      <c r="R161" s="181">
        <f>Q161*H161</f>
        <v>0</v>
      </c>
      <c r="S161" s="181">
        <v>0</v>
      </c>
      <c r="T161" s="182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83" t="s">
        <v>365</v>
      </c>
      <c r="AT161" s="183" t="s">
        <v>443</v>
      </c>
      <c r="AU161" s="183" t="s">
        <v>80</v>
      </c>
      <c r="AY161" s="17" t="s">
        <v>134</v>
      </c>
      <c r="BE161" s="184">
        <f>IF(N161="základní",J161,0)</f>
        <v>0</v>
      </c>
      <c r="BF161" s="184">
        <f>IF(N161="snížená",J161,0)</f>
        <v>0</v>
      </c>
      <c r="BG161" s="184">
        <f>IF(N161="zákl. přenesená",J161,0)</f>
        <v>0</v>
      </c>
      <c r="BH161" s="184">
        <f>IF(N161="sníž. přenesená",J161,0)</f>
        <v>0</v>
      </c>
      <c r="BI161" s="184">
        <f>IF(N161="nulová",J161,0)</f>
        <v>0</v>
      </c>
      <c r="BJ161" s="17" t="s">
        <v>80</v>
      </c>
      <c r="BK161" s="184">
        <f>ROUND(I161*H161,2)</f>
        <v>0</v>
      </c>
      <c r="BL161" s="17" t="s">
        <v>279</v>
      </c>
      <c r="BM161" s="183" t="s">
        <v>775</v>
      </c>
    </row>
    <row r="162" s="2" customFormat="1" ht="16.5" customHeight="1">
      <c r="A162" s="36"/>
      <c r="B162" s="171"/>
      <c r="C162" s="211" t="s">
        <v>345</v>
      </c>
      <c r="D162" s="211" t="s">
        <v>443</v>
      </c>
      <c r="E162" s="212" t="s">
        <v>776</v>
      </c>
      <c r="F162" s="213" t="s">
        <v>777</v>
      </c>
      <c r="G162" s="214" t="s">
        <v>196</v>
      </c>
      <c r="H162" s="215">
        <v>2</v>
      </c>
      <c r="I162" s="216"/>
      <c r="J162" s="217">
        <f>ROUND(I162*H162,2)</f>
        <v>0</v>
      </c>
      <c r="K162" s="213" t="s">
        <v>183</v>
      </c>
      <c r="L162" s="218"/>
      <c r="M162" s="219" t="s">
        <v>1</v>
      </c>
      <c r="N162" s="220" t="s">
        <v>42</v>
      </c>
      <c r="O162" s="75"/>
      <c r="P162" s="181">
        <f>O162*H162</f>
        <v>0</v>
      </c>
      <c r="Q162" s="181">
        <v>3.0000000000000001E-05</v>
      </c>
      <c r="R162" s="181">
        <f>Q162*H162</f>
        <v>6.0000000000000002E-05</v>
      </c>
      <c r="S162" s="181">
        <v>0</v>
      </c>
      <c r="T162" s="182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83" t="s">
        <v>365</v>
      </c>
      <c r="AT162" s="183" t="s">
        <v>443</v>
      </c>
      <c r="AU162" s="183" t="s">
        <v>80</v>
      </c>
      <c r="AY162" s="17" t="s">
        <v>134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17" t="s">
        <v>80</v>
      </c>
      <c r="BK162" s="184">
        <f>ROUND(I162*H162,2)</f>
        <v>0</v>
      </c>
      <c r="BL162" s="17" t="s">
        <v>279</v>
      </c>
      <c r="BM162" s="183" t="s">
        <v>778</v>
      </c>
    </row>
    <row r="163" s="2" customFormat="1" ht="16.5" customHeight="1">
      <c r="A163" s="36"/>
      <c r="B163" s="171"/>
      <c r="C163" s="211" t="s">
        <v>350</v>
      </c>
      <c r="D163" s="211" t="s">
        <v>443</v>
      </c>
      <c r="E163" s="212" t="s">
        <v>753</v>
      </c>
      <c r="F163" s="213" t="s">
        <v>754</v>
      </c>
      <c r="G163" s="214" t="s">
        <v>196</v>
      </c>
      <c r="H163" s="215">
        <v>2</v>
      </c>
      <c r="I163" s="216"/>
      <c r="J163" s="217">
        <f>ROUND(I163*H163,2)</f>
        <v>0</v>
      </c>
      <c r="K163" s="213" t="s">
        <v>183</v>
      </c>
      <c r="L163" s="218"/>
      <c r="M163" s="219" t="s">
        <v>1</v>
      </c>
      <c r="N163" s="220" t="s">
        <v>42</v>
      </c>
      <c r="O163" s="75"/>
      <c r="P163" s="181">
        <f>O163*H163</f>
        <v>0</v>
      </c>
      <c r="Q163" s="181">
        <v>1.0000000000000001E-05</v>
      </c>
      <c r="R163" s="181">
        <f>Q163*H163</f>
        <v>2.0000000000000002E-05</v>
      </c>
      <c r="S163" s="181">
        <v>0</v>
      </c>
      <c r="T163" s="182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83" t="s">
        <v>365</v>
      </c>
      <c r="AT163" s="183" t="s">
        <v>443</v>
      </c>
      <c r="AU163" s="183" t="s">
        <v>80</v>
      </c>
      <c r="AY163" s="17" t="s">
        <v>134</v>
      </c>
      <c r="BE163" s="184">
        <f>IF(N163="základní",J163,0)</f>
        <v>0</v>
      </c>
      <c r="BF163" s="184">
        <f>IF(N163="snížená",J163,0)</f>
        <v>0</v>
      </c>
      <c r="BG163" s="184">
        <f>IF(N163="zákl. přenesená",J163,0)</f>
        <v>0</v>
      </c>
      <c r="BH163" s="184">
        <f>IF(N163="sníž. přenesená",J163,0)</f>
        <v>0</v>
      </c>
      <c r="BI163" s="184">
        <f>IF(N163="nulová",J163,0)</f>
        <v>0</v>
      </c>
      <c r="BJ163" s="17" t="s">
        <v>80</v>
      </c>
      <c r="BK163" s="184">
        <f>ROUND(I163*H163,2)</f>
        <v>0</v>
      </c>
      <c r="BL163" s="17" t="s">
        <v>279</v>
      </c>
      <c r="BM163" s="183" t="s">
        <v>779</v>
      </c>
    </row>
    <row r="164" s="2" customFormat="1" ht="24.15" customHeight="1">
      <c r="A164" s="36"/>
      <c r="B164" s="171"/>
      <c r="C164" s="172" t="s">
        <v>355</v>
      </c>
      <c r="D164" s="172" t="s">
        <v>135</v>
      </c>
      <c r="E164" s="173" t="s">
        <v>780</v>
      </c>
      <c r="F164" s="174" t="s">
        <v>781</v>
      </c>
      <c r="G164" s="175" t="s">
        <v>196</v>
      </c>
      <c r="H164" s="176">
        <v>4</v>
      </c>
      <c r="I164" s="177"/>
      <c r="J164" s="178">
        <f>ROUND(I164*H164,2)</f>
        <v>0</v>
      </c>
      <c r="K164" s="174" t="s">
        <v>183</v>
      </c>
      <c r="L164" s="37"/>
      <c r="M164" s="179" t="s">
        <v>1</v>
      </c>
      <c r="N164" s="180" t="s">
        <v>42</v>
      </c>
      <c r="O164" s="75"/>
      <c r="P164" s="181">
        <f>O164*H164</f>
        <v>0</v>
      </c>
      <c r="Q164" s="181">
        <v>0</v>
      </c>
      <c r="R164" s="181">
        <f>Q164*H164</f>
        <v>0</v>
      </c>
      <c r="S164" s="181">
        <v>0</v>
      </c>
      <c r="T164" s="182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83" t="s">
        <v>279</v>
      </c>
      <c r="AT164" s="183" t="s">
        <v>135</v>
      </c>
      <c r="AU164" s="183" t="s">
        <v>80</v>
      </c>
      <c r="AY164" s="17" t="s">
        <v>134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7" t="s">
        <v>80</v>
      </c>
      <c r="BK164" s="184">
        <f>ROUND(I164*H164,2)</f>
        <v>0</v>
      </c>
      <c r="BL164" s="17" t="s">
        <v>279</v>
      </c>
      <c r="BM164" s="183" t="s">
        <v>782</v>
      </c>
    </row>
    <row r="165" s="2" customFormat="1" ht="24.15" customHeight="1">
      <c r="A165" s="36"/>
      <c r="B165" s="171"/>
      <c r="C165" s="211" t="s">
        <v>360</v>
      </c>
      <c r="D165" s="211" t="s">
        <v>443</v>
      </c>
      <c r="E165" s="212" t="s">
        <v>783</v>
      </c>
      <c r="F165" s="213" t="s">
        <v>784</v>
      </c>
      <c r="G165" s="214" t="s">
        <v>196</v>
      </c>
      <c r="H165" s="215">
        <v>4</v>
      </c>
      <c r="I165" s="216"/>
      <c r="J165" s="217">
        <f>ROUND(I165*H165,2)</f>
        <v>0</v>
      </c>
      <c r="K165" s="213" t="s">
        <v>183</v>
      </c>
      <c r="L165" s="218"/>
      <c r="M165" s="219" t="s">
        <v>1</v>
      </c>
      <c r="N165" s="220" t="s">
        <v>42</v>
      </c>
      <c r="O165" s="75"/>
      <c r="P165" s="181">
        <f>O165*H165</f>
        <v>0</v>
      </c>
      <c r="Q165" s="181">
        <v>4.0000000000000003E-05</v>
      </c>
      <c r="R165" s="181">
        <f>Q165*H165</f>
        <v>0.00016000000000000001</v>
      </c>
      <c r="S165" s="181">
        <v>0</v>
      </c>
      <c r="T165" s="182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83" t="s">
        <v>365</v>
      </c>
      <c r="AT165" s="183" t="s">
        <v>443</v>
      </c>
      <c r="AU165" s="183" t="s">
        <v>80</v>
      </c>
      <c r="AY165" s="17" t="s">
        <v>134</v>
      </c>
      <c r="BE165" s="184">
        <f>IF(N165="základní",J165,0)</f>
        <v>0</v>
      </c>
      <c r="BF165" s="184">
        <f>IF(N165="snížená",J165,0)</f>
        <v>0</v>
      </c>
      <c r="BG165" s="184">
        <f>IF(N165="zákl. přenesená",J165,0)</f>
        <v>0</v>
      </c>
      <c r="BH165" s="184">
        <f>IF(N165="sníž. přenesená",J165,0)</f>
        <v>0</v>
      </c>
      <c r="BI165" s="184">
        <f>IF(N165="nulová",J165,0)</f>
        <v>0</v>
      </c>
      <c r="BJ165" s="17" t="s">
        <v>80</v>
      </c>
      <c r="BK165" s="184">
        <f>ROUND(I165*H165,2)</f>
        <v>0</v>
      </c>
      <c r="BL165" s="17" t="s">
        <v>279</v>
      </c>
      <c r="BM165" s="183" t="s">
        <v>785</v>
      </c>
    </row>
    <row r="166" s="2" customFormat="1" ht="16.5" customHeight="1">
      <c r="A166" s="36"/>
      <c r="B166" s="171"/>
      <c r="C166" s="211" t="s">
        <v>365</v>
      </c>
      <c r="D166" s="211" t="s">
        <v>443</v>
      </c>
      <c r="E166" s="212" t="s">
        <v>786</v>
      </c>
      <c r="F166" s="213" t="s">
        <v>787</v>
      </c>
      <c r="G166" s="214" t="s">
        <v>196</v>
      </c>
      <c r="H166" s="215">
        <v>4</v>
      </c>
      <c r="I166" s="216"/>
      <c r="J166" s="217">
        <f>ROUND(I166*H166,2)</f>
        <v>0</v>
      </c>
      <c r="K166" s="213" t="s">
        <v>183</v>
      </c>
      <c r="L166" s="218"/>
      <c r="M166" s="219" t="s">
        <v>1</v>
      </c>
      <c r="N166" s="220" t="s">
        <v>42</v>
      </c>
      <c r="O166" s="75"/>
      <c r="P166" s="181">
        <f>O166*H166</f>
        <v>0</v>
      </c>
      <c r="Q166" s="181">
        <v>3.0000000000000001E-05</v>
      </c>
      <c r="R166" s="181">
        <f>Q166*H166</f>
        <v>0.00012</v>
      </c>
      <c r="S166" s="181">
        <v>0</v>
      </c>
      <c r="T166" s="182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83" t="s">
        <v>365</v>
      </c>
      <c r="AT166" s="183" t="s">
        <v>443</v>
      </c>
      <c r="AU166" s="183" t="s">
        <v>80</v>
      </c>
      <c r="AY166" s="17" t="s">
        <v>134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17" t="s">
        <v>80</v>
      </c>
      <c r="BK166" s="184">
        <f>ROUND(I166*H166,2)</f>
        <v>0</v>
      </c>
      <c r="BL166" s="17" t="s">
        <v>279</v>
      </c>
      <c r="BM166" s="183" t="s">
        <v>788</v>
      </c>
    </row>
    <row r="167" s="2" customFormat="1" ht="16.5" customHeight="1">
      <c r="A167" s="36"/>
      <c r="B167" s="171"/>
      <c r="C167" s="211" t="s">
        <v>375</v>
      </c>
      <c r="D167" s="211" t="s">
        <v>443</v>
      </c>
      <c r="E167" s="212" t="s">
        <v>753</v>
      </c>
      <c r="F167" s="213" t="s">
        <v>754</v>
      </c>
      <c r="G167" s="214" t="s">
        <v>196</v>
      </c>
      <c r="H167" s="215">
        <v>4</v>
      </c>
      <c r="I167" s="216"/>
      <c r="J167" s="217">
        <f>ROUND(I167*H167,2)</f>
        <v>0</v>
      </c>
      <c r="K167" s="213" t="s">
        <v>183</v>
      </c>
      <c r="L167" s="218"/>
      <c r="M167" s="219" t="s">
        <v>1</v>
      </c>
      <c r="N167" s="220" t="s">
        <v>42</v>
      </c>
      <c r="O167" s="75"/>
      <c r="P167" s="181">
        <f>O167*H167</f>
        <v>0</v>
      </c>
      <c r="Q167" s="181">
        <v>1.0000000000000001E-05</v>
      </c>
      <c r="R167" s="181">
        <f>Q167*H167</f>
        <v>4.0000000000000003E-05</v>
      </c>
      <c r="S167" s="181">
        <v>0</v>
      </c>
      <c r="T167" s="182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83" t="s">
        <v>365</v>
      </c>
      <c r="AT167" s="183" t="s">
        <v>443</v>
      </c>
      <c r="AU167" s="183" t="s">
        <v>80</v>
      </c>
      <c r="AY167" s="17" t="s">
        <v>134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17" t="s">
        <v>80</v>
      </c>
      <c r="BK167" s="184">
        <f>ROUND(I167*H167,2)</f>
        <v>0</v>
      </c>
      <c r="BL167" s="17" t="s">
        <v>279</v>
      </c>
      <c r="BM167" s="183" t="s">
        <v>789</v>
      </c>
    </row>
    <row r="168" s="2" customFormat="1" ht="24.15" customHeight="1">
      <c r="A168" s="36"/>
      <c r="B168" s="171"/>
      <c r="C168" s="172" t="s">
        <v>379</v>
      </c>
      <c r="D168" s="172" t="s">
        <v>135</v>
      </c>
      <c r="E168" s="173" t="s">
        <v>790</v>
      </c>
      <c r="F168" s="174" t="s">
        <v>791</v>
      </c>
      <c r="G168" s="175" t="s">
        <v>196</v>
      </c>
      <c r="H168" s="176">
        <v>6</v>
      </c>
      <c r="I168" s="177"/>
      <c r="J168" s="178">
        <f>ROUND(I168*H168,2)</f>
        <v>0</v>
      </c>
      <c r="K168" s="174" t="s">
        <v>183</v>
      </c>
      <c r="L168" s="37"/>
      <c r="M168" s="179" t="s">
        <v>1</v>
      </c>
      <c r="N168" s="180" t="s">
        <v>42</v>
      </c>
      <c r="O168" s="75"/>
      <c r="P168" s="181">
        <f>O168*H168</f>
        <v>0</v>
      </c>
      <c r="Q168" s="181">
        <v>0</v>
      </c>
      <c r="R168" s="181">
        <f>Q168*H168</f>
        <v>0</v>
      </c>
      <c r="S168" s="181">
        <v>0</v>
      </c>
      <c r="T168" s="182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83" t="s">
        <v>279</v>
      </c>
      <c r="AT168" s="183" t="s">
        <v>135</v>
      </c>
      <c r="AU168" s="183" t="s">
        <v>80</v>
      </c>
      <c r="AY168" s="17" t="s">
        <v>134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17" t="s">
        <v>80</v>
      </c>
      <c r="BK168" s="184">
        <f>ROUND(I168*H168,2)</f>
        <v>0</v>
      </c>
      <c r="BL168" s="17" t="s">
        <v>279</v>
      </c>
      <c r="BM168" s="183" t="s">
        <v>792</v>
      </c>
    </row>
    <row r="169" s="2" customFormat="1" ht="24.15" customHeight="1">
      <c r="A169" s="36"/>
      <c r="B169" s="171"/>
      <c r="C169" s="211" t="s">
        <v>384</v>
      </c>
      <c r="D169" s="211" t="s">
        <v>443</v>
      </c>
      <c r="E169" s="212" t="s">
        <v>793</v>
      </c>
      <c r="F169" s="213" t="s">
        <v>794</v>
      </c>
      <c r="G169" s="214" t="s">
        <v>196</v>
      </c>
      <c r="H169" s="215">
        <v>6</v>
      </c>
      <c r="I169" s="216"/>
      <c r="J169" s="217">
        <f>ROUND(I169*H169,2)</f>
        <v>0</v>
      </c>
      <c r="K169" s="213" t="s">
        <v>183</v>
      </c>
      <c r="L169" s="218"/>
      <c r="M169" s="219" t="s">
        <v>1</v>
      </c>
      <c r="N169" s="220" t="s">
        <v>42</v>
      </c>
      <c r="O169" s="75"/>
      <c r="P169" s="181">
        <f>O169*H169</f>
        <v>0</v>
      </c>
      <c r="Q169" s="181">
        <v>4.0000000000000003E-05</v>
      </c>
      <c r="R169" s="181">
        <f>Q169*H169</f>
        <v>0.00024000000000000003</v>
      </c>
      <c r="S169" s="181">
        <v>0</v>
      </c>
      <c r="T169" s="182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83" t="s">
        <v>365</v>
      </c>
      <c r="AT169" s="183" t="s">
        <v>443</v>
      </c>
      <c r="AU169" s="183" t="s">
        <v>80</v>
      </c>
      <c r="AY169" s="17" t="s">
        <v>134</v>
      </c>
      <c r="BE169" s="184">
        <f>IF(N169="základní",J169,0)</f>
        <v>0</v>
      </c>
      <c r="BF169" s="184">
        <f>IF(N169="snížená",J169,0)</f>
        <v>0</v>
      </c>
      <c r="BG169" s="184">
        <f>IF(N169="zákl. přenesená",J169,0)</f>
        <v>0</v>
      </c>
      <c r="BH169" s="184">
        <f>IF(N169="sníž. přenesená",J169,0)</f>
        <v>0</v>
      </c>
      <c r="BI169" s="184">
        <f>IF(N169="nulová",J169,0)</f>
        <v>0</v>
      </c>
      <c r="BJ169" s="17" t="s">
        <v>80</v>
      </c>
      <c r="BK169" s="184">
        <f>ROUND(I169*H169,2)</f>
        <v>0</v>
      </c>
      <c r="BL169" s="17" t="s">
        <v>279</v>
      </c>
      <c r="BM169" s="183" t="s">
        <v>795</v>
      </c>
    </row>
    <row r="170" s="2" customFormat="1" ht="16.5" customHeight="1">
      <c r="A170" s="36"/>
      <c r="B170" s="171"/>
      <c r="C170" s="211" t="s">
        <v>388</v>
      </c>
      <c r="D170" s="211" t="s">
        <v>443</v>
      </c>
      <c r="E170" s="212" t="s">
        <v>750</v>
      </c>
      <c r="F170" s="213" t="s">
        <v>751</v>
      </c>
      <c r="G170" s="214" t="s">
        <v>196</v>
      </c>
      <c r="H170" s="215">
        <v>6</v>
      </c>
      <c r="I170" s="216"/>
      <c r="J170" s="217">
        <f>ROUND(I170*H170,2)</f>
        <v>0</v>
      </c>
      <c r="K170" s="213" t="s">
        <v>183</v>
      </c>
      <c r="L170" s="218"/>
      <c r="M170" s="219" t="s">
        <v>1</v>
      </c>
      <c r="N170" s="220" t="s">
        <v>42</v>
      </c>
      <c r="O170" s="75"/>
      <c r="P170" s="181">
        <f>O170*H170</f>
        <v>0</v>
      </c>
      <c r="Q170" s="181">
        <v>3.0000000000000001E-05</v>
      </c>
      <c r="R170" s="181">
        <f>Q170*H170</f>
        <v>0.00018000000000000001</v>
      </c>
      <c r="S170" s="181">
        <v>0</v>
      </c>
      <c r="T170" s="182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83" t="s">
        <v>365</v>
      </c>
      <c r="AT170" s="183" t="s">
        <v>443</v>
      </c>
      <c r="AU170" s="183" t="s">
        <v>80</v>
      </c>
      <c r="AY170" s="17" t="s">
        <v>134</v>
      </c>
      <c r="BE170" s="184">
        <f>IF(N170="základní",J170,0)</f>
        <v>0</v>
      </c>
      <c r="BF170" s="184">
        <f>IF(N170="snížená",J170,0)</f>
        <v>0</v>
      </c>
      <c r="BG170" s="184">
        <f>IF(N170="zákl. přenesená",J170,0)</f>
        <v>0</v>
      </c>
      <c r="BH170" s="184">
        <f>IF(N170="sníž. přenesená",J170,0)</f>
        <v>0</v>
      </c>
      <c r="BI170" s="184">
        <f>IF(N170="nulová",J170,0)</f>
        <v>0</v>
      </c>
      <c r="BJ170" s="17" t="s">
        <v>80</v>
      </c>
      <c r="BK170" s="184">
        <f>ROUND(I170*H170,2)</f>
        <v>0</v>
      </c>
      <c r="BL170" s="17" t="s">
        <v>279</v>
      </c>
      <c r="BM170" s="183" t="s">
        <v>796</v>
      </c>
    </row>
    <row r="171" s="2" customFormat="1" ht="16.5" customHeight="1">
      <c r="A171" s="36"/>
      <c r="B171" s="171"/>
      <c r="C171" s="211" t="s">
        <v>392</v>
      </c>
      <c r="D171" s="211" t="s">
        <v>443</v>
      </c>
      <c r="E171" s="212" t="s">
        <v>753</v>
      </c>
      <c r="F171" s="213" t="s">
        <v>754</v>
      </c>
      <c r="G171" s="214" t="s">
        <v>196</v>
      </c>
      <c r="H171" s="215">
        <v>6</v>
      </c>
      <c r="I171" s="216"/>
      <c r="J171" s="217">
        <f>ROUND(I171*H171,2)</f>
        <v>0</v>
      </c>
      <c r="K171" s="213" t="s">
        <v>183</v>
      </c>
      <c r="L171" s="218"/>
      <c r="M171" s="219" t="s">
        <v>1</v>
      </c>
      <c r="N171" s="220" t="s">
        <v>42</v>
      </c>
      <c r="O171" s="75"/>
      <c r="P171" s="181">
        <f>O171*H171</f>
        <v>0</v>
      </c>
      <c r="Q171" s="181">
        <v>1.0000000000000001E-05</v>
      </c>
      <c r="R171" s="181">
        <f>Q171*H171</f>
        <v>6.0000000000000008E-05</v>
      </c>
      <c r="S171" s="181">
        <v>0</v>
      </c>
      <c r="T171" s="182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83" t="s">
        <v>365</v>
      </c>
      <c r="AT171" s="183" t="s">
        <v>443</v>
      </c>
      <c r="AU171" s="183" t="s">
        <v>80</v>
      </c>
      <c r="AY171" s="17" t="s">
        <v>134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17" t="s">
        <v>80</v>
      </c>
      <c r="BK171" s="184">
        <f>ROUND(I171*H171,2)</f>
        <v>0</v>
      </c>
      <c r="BL171" s="17" t="s">
        <v>279</v>
      </c>
      <c r="BM171" s="183" t="s">
        <v>797</v>
      </c>
    </row>
    <row r="172" s="2" customFormat="1" ht="21.75" customHeight="1">
      <c r="A172" s="36"/>
      <c r="B172" s="171"/>
      <c r="C172" s="172" t="s">
        <v>400</v>
      </c>
      <c r="D172" s="172" t="s">
        <v>135</v>
      </c>
      <c r="E172" s="173" t="s">
        <v>798</v>
      </c>
      <c r="F172" s="174" t="s">
        <v>799</v>
      </c>
      <c r="G172" s="175" t="s">
        <v>196</v>
      </c>
      <c r="H172" s="176">
        <v>1</v>
      </c>
      <c r="I172" s="177"/>
      <c r="J172" s="178">
        <f>ROUND(I172*H172,2)</f>
        <v>0</v>
      </c>
      <c r="K172" s="174" t="s">
        <v>183</v>
      </c>
      <c r="L172" s="37"/>
      <c r="M172" s="179" t="s">
        <v>1</v>
      </c>
      <c r="N172" s="180" t="s">
        <v>42</v>
      </c>
      <c r="O172" s="75"/>
      <c r="P172" s="181">
        <f>O172*H172</f>
        <v>0</v>
      </c>
      <c r="Q172" s="181">
        <v>0</v>
      </c>
      <c r="R172" s="181">
        <f>Q172*H172</f>
        <v>0</v>
      </c>
      <c r="S172" s="181">
        <v>0</v>
      </c>
      <c r="T172" s="182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83" t="s">
        <v>279</v>
      </c>
      <c r="AT172" s="183" t="s">
        <v>135</v>
      </c>
      <c r="AU172" s="183" t="s">
        <v>80</v>
      </c>
      <c r="AY172" s="17" t="s">
        <v>134</v>
      </c>
      <c r="BE172" s="184">
        <f>IF(N172="základní",J172,0)</f>
        <v>0</v>
      </c>
      <c r="BF172" s="184">
        <f>IF(N172="snížená",J172,0)</f>
        <v>0</v>
      </c>
      <c r="BG172" s="184">
        <f>IF(N172="zákl. přenesená",J172,0)</f>
        <v>0</v>
      </c>
      <c r="BH172" s="184">
        <f>IF(N172="sníž. přenesená",J172,0)</f>
        <v>0</v>
      </c>
      <c r="BI172" s="184">
        <f>IF(N172="nulová",J172,0)</f>
        <v>0</v>
      </c>
      <c r="BJ172" s="17" t="s">
        <v>80</v>
      </c>
      <c r="BK172" s="184">
        <f>ROUND(I172*H172,2)</f>
        <v>0</v>
      </c>
      <c r="BL172" s="17" t="s">
        <v>279</v>
      </c>
      <c r="BM172" s="183" t="s">
        <v>800</v>
      </c>
    </row>
    <row r="173" s="2" customFormat="1" ht="16.5" customHeight="1">
      <c r="A173" s="36"/>
      <c r="B173" s="171"/>
      <c r="C173" s="211" t="s">
        <v>404</v>
      </c>
      <c r="D173" s="211" t="s">
        <v>443</v>
      </c>
      <c r="E173" s="212" t="s">
        <v>801</v>
      </c>
      <c r="F173" s="213" t="s">
        <v>802</v>
      </c>
      <c r="G173" s="214" t="s">
        <v>196</v>
      </c>
      <c r="H173" s="215">
        <v>1</v>
      </c>
      <c r="I173" s="216"/>
      <c r="J173" s="217">
        <f>ROUND(I173*H173,2)</f>
        <v>0</v>
      </c>
      <c r="K173" s="213" t="s">
        <v>183</v>
      </c>
      <c r="L173" s="218"/>
      <c r="M173" s="219" t="s">
        <v>1</v>
      </c>
      <c r="N173" s="220" t="s">
        <v>42</v>
      </c>
      <c r="O173" s="75"/>
      <c r="P173" s="181">
        <f>O173*H173</f>
        <v>0</v>
      </c>
      <c r="Q173" s="181">
        <v>0.00011</v>
      </c>
      <c r="R173" s="181">
        <f>Q173*H173</f>
        <v>0.00011</v>
      </c>
      <c r="S173" s="181">
        <v>0</v>
      </c>
      <c r="T173" s="182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83" t="s">
        <v>365</v>
      </c>
      <c r="AT173" s="183" t="s">
        <v>443</v>
      </c>
      <c r="AU173" s="183" t="s">
        <v>80</v>
      </c>
      <c r="AY173" s="17" t="s">
        <v>134</v>
      </c>
      <c r="BE173" s="184">
        <f>IF(N173="základní",J173,0)</f>
        <v>0</v>
      </c>
      <c r="BF173" s="184">
        <f>IF(N173="snížená",J173,0)</f>
        <v>0</v>
      </c>
      <c r="BG173" s="184">
        <f>IF(N173="zákl. přenesená",J173,0)</f>
        <v>0</v>
      </c>
      <c r="BH173" s="184">
        <f>IF(N173="sníž. přenesená",J173,0)</f>
        <v>0</v>
      </c>
      <c r="BI173" s="184">
        <f>IF(N173="nulová",J173,0)</f>
        <v>0</v>
      </c>
      <c r="BJ173" s="17" t="s">
        <v>80</v>
      </c>
      <c r="BK173" s="184">
        <f>ROUND(I173*H173,2)</f>
        <v>0</v>
      </c>
      <c r="BL173" s="17" t="s">
        <v>279</v>
      </c>
      <c r="BM173" s="183" t="s">
        <v>803</v>
      </c>
    </row>
    <row r="174" s="2" customFormat="1" ht="24.15" customHeight="1">
      <c r="A174" s="36"/>
      <c r="B174" s="171"/>
      <c r="C174" s="172" t="s">
        <v>408</v>
      </c>
      <c r="D174" s="172" t="s">
        <v>135</v>
      </c>
      <c r="E174" s="173" t="s">
        <v>804</v>
      </c>
      <c r="F174" s="174" t="s">
        <v>805</v>
      </c>
      <c r="G174" s="175" t="s">
        <v>196</v>
      </c>
      <c r="H174" s="176">
        <v>1</v>
      </c>
      <c r="I174" s="177"/>
      <c r="J174" s="178">
        <f>ROUND(I174*H174,2)</f>
        <v>0</v>
      </c>
      <c r="K174" s="174" t="s">
        <v>183</v>
      </c>
      <c r="L174" s="37"/>
      <c r="M174" s="179" t="s">
        <v>1</v>
      </c>
      <c r="N174" s="180" t="s">
        <v>42</v>
      </c>
      <c r="O174" s="75"/>
      <c r="P174" s="181">
        <f>O174*H174</f>
        <v>0</v>
      </c>
      <c r="Q174" s="181">
        <v>0</v>
      </c>
      <c r="R174" s="181">
        <f>Q174*H174</f>
        <v>0</v>
      </c>
      <c r="S174" s="181">
        <v>0</v>
      </c>
      <c r="T174" s="182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83" t="s">
        <v>279</v>
      </c>
      <c r="AT174" s="183" t="s">
        <v>135</v>
      </c>
      <c r="AU174" s="183" t="s">
        <v>80</v>
      </c>
      <c r="AY174" s="17" t="s">
        <v>134</v>
      </c>
      <c r="BE174" s="184">
        <f>IF(N174="základní",J174,0)</f>
        <v>0</v>
      </c>
      <c r="BF174" s="184">
        <f>IF(N174="snížená",J174,0)</f>
        <v>0</v>
      </c>
      <c r="BG174" s="184">
        <f>IF(N174="zákl. přenesená",J174,0)</f>
        <v>0</v>
      </c>
      <c r="BH174" s="184">
        <f>IF(N174="sníž. přenesená",J174,0)</f>
        <v>0</v>
      </c>
      <c r="BI174" s="184">
        <f>IF(N174="nulová",J174,0)</f>
        <v>0</v>
      </c>
      <c r="BJ174" s="17" t="s">
        <v>80</v>
      </c>
      <c r="BK174" s="184">
        <f>ROUND(I174*H174,2)</f>
        <v>0</v>
      </c>
      <c r="BL174" s="17" t="s">
        <v>279</v>
      </c>
      <c r="BM174" s="183" t="s">
        <v>806</v>
      </c>
    </row>
    <row r="175" s="2" customFormat="1" ht="24.15" customHeight="1">
      <c r="A175" s="36"/>
      <c r="B175" s="171"/>
      <c r="C175" s="211" t="s">
        <v>413</v>
      </c>
      <c r="D175" s="211" t="s">
        <v>443</v>
      </c>
      <c r="E175" s="212" t="s">
        <v>807</v>
      </c>
      <c r="F175" s="213" t="s">
        <v>808</v>
      </c>
      <c r="G175" s="214" t="s">
        <v>196</v>
      </c>
      <c r="H175" s="215">
        <v>1</v>
      </c>
      <c r="I175" s="216"/>
      <c r="J175" s="217">
        <f>ROUND(I175*H175,2)</f>
        <v>0</v>
      </c>
      <c r="K175" s="213" t="s">
        <v>1</v>
      </c>
      <c r="L175" s="218"/>
      <c r="M175" s="219" t="s">
        <v>1</v>
      </c>
      <c r="N175" s="220" t="s">
        <v>42</v>
      </c>
      <c r="O175" s="75"/>
      <c r="P175" s="181">
        <f>O175*H175</f>
        <v>0</v>
      </c>
      <c r="Q175" s="181">
        <v>0.00038999999999999999</v>
      </c>
      <c r="R175" s="181">
        <f>Q175*H175</f>
        <v>0.00038999999999999999</v>
      </c>
      <c r="S175" s="181">
        <v>0</v>
      </c>
      <c r="T175" s="182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83" t="s">
        <v>365</v>
      </c>
      <c r="AT175" s="183" t="s">
        <v>443</v>
      </c>
      <c r="AU175" s="183" t="s">
        <v>80</v>
      </c>
      <c r="AY175" s="17" t="s">
        <v>134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17" t="s">
        <v>80</v>
      </c>
      <c r="BK175" s="184">
        <f>ROUND(I175*H175,2)</f>
        <v>0</v>
      </c>
      <c r="BL175" s="17" t="s">
        <v>279</v>
      </c>
      <c r="BM175" s="183" t="s">
        <v>809</v>
      </c>
    </row>
    <row r="176" s="2" customFormat="1" ht="33" customHeight="1">
      <c r="A176" s="36"/>
      <c r="B176" s="171"/>
      <c r="C176" s="172" t="s">
        <v>419</v>
      </c>
      <c r="D176" s="172" t="s">
        <v>135</v>
      </c>
      <c r="E176" s="173" t="s">
        <v>810</v>
      </c>
      <c r="F176" s="174" t="s">
        <v>811</v>
      </c>
      <c r="G176" s="175" t="s">
        <v>196</v>
      </c>
      <c r="H176" s="176">
        <v>42</v>
      </c>
      <c r="I176" s="177"/>
      <c r="J176" s="178">
        <f>ROUND(I176*H176,2)</f>
        <v>0</v>
      </c>
      <c r="K176" s="174" t="s">
        <v>183</v>
      </c>
      <c r="L176" s="37"/>
      <c r="M176" s="179" t="s">
        <v>1</v>
      </c>
      <c r="N176" s="180" t="s">
        <v>42</v>
      </c>
      <c r="O176" s="75"/>
      <c r="P176" s="181">
        <f>O176*H176</f>
        <v>0</v>
      </c>
      <c r="Q176" s="181">
        <v>0</v>
      </c>
      <c r="R176" s="181">
        <f>Q176*H176</f>
        <v>0</v>
      </c>
      <c r="S176" s="181">
        <v>0</v>
      </c>
      <c r="T176" s="182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83" t="s">
        <v>279</v>
      </c>
      <c r="AT176" s="183" t="s">
        <v>135</v>
      </c>
      <c r="AU176" s="183" t="s">
        <v>80</v>
      </c>
      <c r="AY176" s="17" t="s">
        <v>134</v>
      </c>
      <c r="BE176" s="184">
        <f>IF(N176="základní",J176,0)</f>
        <v>0</v>
      </c>
      <c r="BF176" s="184">
        <f>IF(N176="snížená",J176,0)</f>
        <v>0</v>
      </c>
      <c r="BG176" s="184">
        <f>IF(N176="zákl. přenesená",J176,0)</f>
        <v>0</v>
      </c>
      <c r="BH176" s="184">
        <f>IF(N176="sníž. přenesená",J176,0)</f>
        <v>0</v>
      </c>
      <c r="BI176" s="184">
        <f>IF(N176="nulová",J176,0)</f>
        <v>0</v>
      </c>
      <c r="BJ176" s="17" t="s">
        <v>80</v>
      </c>
      <c r="BK176" s="184">
        <f>ROUND(I176*H176,2)</f>
        <v>0</v>
      </c>
      <c r="BL176" s="17" t="s">
        <v>279</v>
      </c>
      <c r="BM176" s="183" t="s">
        <v>812</v>
      </c>
    </row>
    <row r="177" s="2" customFormat="1" ht="24.15" customHeight="1">
      <c r="A177" s="36"/>
      <c r="B177" s="171"/>
      <c r="C177" s="211" t="s">
        <v>428</v>
      </c>
      <c r="D177" s="211" t="s">
        <v>443</v>
      </c>
      <c r="E177" s="212" t="s">
        <v>813</v>
      </c>
      <c r="F177" s="213" t="s">
        <v>814</v>
      </c>
      <c r="G177" s="214" t="s">
        <v>196</v>
      </c>
      <c r="H177" s="215">
        <v>42</v>
      </c>
      <c r="I177" s="216"/>
      <c r="J177" s="217">
        <f>ROUND(I177*H177,2)</f>
        <v>0</v>
      </c>
      <c r="K177" s="213" t="s">
        <v>183</v>
      </c>
      <c r="L177" s="218"/>
      <c r="M177" s="219" t="s">
        <v>1</v>
      </c>
      <c r="N177" s="220" t="s">
        <v>42</v>
      </c>
      <c r="O177" s="75"/>
      <c r="P177" s="181">
        <f>O177*H177</f>
        <v>0</v>
      </c>
      <c r="Q177" s="181">
        <v>6.0000000000000002E-05</v>
      </c>
      <c r="R177" s="181">
        <f>Q177*H177</f>
        <v>0.0025200000000000001</v>
      </c>
      <c r="S177" s="181">
        <v>0</v>
      </c>
      <c r="T177" s="182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83" t="s">
        <v>365</v>
      </c>
      <c r="AT177" s="183" t="s">
        <v>443</v>
      </c>
      <c r="AU177" s="183" t="s">
        <v>80</v>
      </c>
      <c r="AY177" s="17" t="s">
        <v>134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17" t="s">
        <v>80</v>
      </c>
      <c r="BK177" s="184">
        <f>ROUND(I177*H177,2)</f>
        <v>0</v>
      </c>
      <c r="BL177" s="17" t="s">
        <v>279</v>
      </c>
      <c r="BM177" s="183" t="s">
        <v>815</v>
      </c>
    </row>
    <row r="178" s="2" customFormat="1" ht="16.5" customHeight="1">
      <c r="A178" s="36"/>
      <c r="B178" s="171"/>
      <c r="C178" s="211" t="s">
        <v>433</v>
      </c>
      <c r="D178" s="211" t="s">
        <v>443</v>
      </c>
      <c r="E178" s="212" t="s">
        <v>753</v>
      </c>
      <c r="F178" s="213" t="s">
        <v>754</v>
      </c>
      <c r="G178" s="214" t="s">
        <v>196</v>
      </c>
      <c r="H178" s="215">
        <v>20</v>
      </c>
      <c r="I178" s="216"/>
      <c r="J178" s="217">
        <f>ROUND(I178*H178,2)</f>
        <v>0</v>
      </c>
      <c r="K178" s="213" t="s">
        <v>183</v>
      </c>
      <c r="L178" s="218"/>
      <c r="M178" s="219" t="s">
        <v>1</v>
      </c>
      <c r="N178" s="220" t="s">
        <v>42</v>
      </c>
      <c r="O178" s="75"/>
      <c r="P178" s="181">
        <f>O178*H178</f>
        <v>0</v>
      </c>
      <c r="Q178" s="181">
        <v>1.0000000000000001E-05</v>
      </c>
      <c r="R178" s="181">
        <f>Q178*H178</f>
        <v>0.00020000000000000001</v>
      </c>
      <c r="S178" s="181">
        <v>0</v>
      </c>
      <c r="T178" s="182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83" t="s">
        <v>365</v>
      </c>
      <c r="AT178" s="183" t="s">
        <v>443</v>
      </c>
      <c r="AU178" s="183" t="s">
        <v>80</v>
      </c>
      <c r="AY178" s="17" t="s">
        <v>134</v>
      </c>
      <c r="BE178" s="184">
        <f>IF(N178="základní",J178,0)</f>
        <v>0</v>
      </c>
      <c r="BF178" s="184">
        <f>IF(N178="snížená",J178,0)</f>
        <v>0</v>
      </c>
      <c r="BG178" s="184">
        <f>IF(N178="zákl. přenesená",J178,0)</f>
        <v>0</v>
      </c>
      <c r="BH178" s="184">
        <f>IF(N178="sníž. přenesená",J178,0)</f>
        <v>0</v>
      </c>
      <c r="BI178" s="184">
        <f>IF(N178="nulová",J178,0)</f>
        <v>0</v>
      </c>
      <c r="BJ178" s="17" t="s">
        <v>80</v>
      </c>
      <c r="BK178" s="184">
        <f>ROUND(I178*H178,2)</f>
        <v>0</v>
      </c>
      <c r="BL178" s="17" t="s">
        <v>279</v>
      </c>
      <c r="BM178" s="183" t="s">
        <v>816</v>
      </c>
    </row>
    <row r="179" s="2" customFormat="1" ht="16.5" customHeight="1">
      <c r="A179" s="36"/>
      <c r="B179" s="171"/>
      <c r="C179" s="211" t="s">
        <v>438</v>
      </c>
      <c r="D179" s="211" t="s">
        <v>443</v>
      </c>
      <c r="E179" s="212" t="s">
        <v>817</v>
      </c>
      <c r="F179" s="213" t="s">
        <v>818</v>
      </c>
      <c r="G179" s="214" t="s">
        <v>196</v>
      </c>
      <c r="H179" s="215">
        <v>9</v>
      </c>
      <c r="I179" s="216"/>
      <c r="J179" s="217">
        <f>ROUND(I179*H179,2)</f>
        <v>0</v>
      </c>
      <c r="K179" s="213" t="s">
        <v>183</v>
      </c>
      <c r="L179" s="218"/>
      <c r="M179" s="219" t="s">
        <v>1</v>
      </c>
      <c r="N179" s="220" t="s">
        <v>42</v>
      </c>
      <c r="O179" s="75"/>
      <c r="P179" s="181">
        <f>O179*H179</f>
        <v>0</v>
      </c>
      <c r="Q179" s="181">
        <v>2.0000000000000002E-05</v>
      </c>
      <c r="R179" s="181">
        <f>Q179*H179</f>
        <v>0.00018000000000000001</v>
      </c>
      <c r="S179" s="181">
        <v>0</v>
      </c>
      <c r="T179" s="182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83" t="s">
        <v>365</v>
      </c>
      <c r="AT179" s="183" t="s">
        <v>443</v>
      </c>
      <c r="AU179" s="183" t="s">
        <v>80</v>
      </c>
      <c r="AY179" s="17" t="s">
        <v>134</v>
      </c>
      <c r="BE179" s="184">
        <f>IF(N179="základní",J179,0)</f>
        <v>0</v>
      </c>
      <c r="BF179" s="184">
        <f>IF(N179="snížená",J179,0)</f>
        <v>0</v>
      </c>
      <c r="BG179" s="184">
        <f>IF(N179="zákl. přenesená",J179,0)</f>
        <v>0</v>
      </c>
      <c r="BH179" s="184">
        <f>IF(N179="sníž. přenesená",J179,0)</f>
        <v>0</v>
      </c>
      <c r="BI179" s="184">
        <f>IF(N179="nulová",J179,0)</f>
        <v>0</v>
      </c>
      <c r="BJ179" s="17" t="s">
        <v>80</v>
      </c>
      <c r="BK179" s="184">
        <f>ROUND(I179*H179,2)</f>
        <v>0</v>
      </c>
      <c r="BL179" s="17" t="s">
        <v>279</v>
      </c>
      <c r="BM179" s="183" t="s">
        <v>819</v>
      </c>
    </row>
    <row r="180" s="2" customFormat="1" ht="16.5" customHeight="1">
      <c r="A180" s="36"/>
      <c r="B180" s="171"/>
      <c r="C180" s="211" t="s">
        <v>442</v>
      </c>
      <c r="D180" s="211" t="s">
        <v>443</v>
      </c>
      <c r="E180" s="212" t="s">
        <v>820</v>
      </c>
      <c r="F180" s="213" t="s">
        <v>821</v>
      </c>
      <c r="G180" s="214" t="s">
        <v>196</v>
      </c>
      <c r="H180" s="215">
        <v>3</v>
      </c>
      <c r="I180" s="216"/>
      <c r="J180" s="217">
        <f>ROUND(I180*H180,2)</f>
        <v>0</v>
      </c>
      <c r="K180" s="213" t="s">
        <v>183</v>
      </c>
      <c r="L180" s="218"/>
      <c r="M180" s="219" t="s">
        <v>1</v>
      </c>
      <c r="N180" s="220" t="s">
        <v>42</v>
      </c>
      <c r="O180" s="75"/>
      <c r="P180" s="181">
        <f>O180*H180</f>
        <v>0</v>
      </c>
      <c r="Q180" s="181">
        <v>3.0000000000000001E-05</v>
      </c>
      <c r="R180" s="181">
        <f>Q180*H180</f>
        <v>9.0000000000000006E-05</v>
      </c>
      <c r="S180" s="181">
        <v>0</v>
      </c>
      <c r="T180" s="182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83" t="s">
        <v>365</v>
      </c>
      <c r="AT180" s="183" t="s">
        <v>443</v>
      </c>
      <c r="AU180" s="183" t="s">
        <v>80</v>
      </c>
      <c r="AY180" s="17" t="s">
        <v>134</v>
      </c>
      <c r="BE180" s="184">
        <f>IF(N180="základní",J180,0)</f>
        <v>0</v>
      </c>
      <c r="BF180" s="184">
        <f>IF(N180="snížená",J180,0)</f>
        <v>0</v>
      </c>
      <c r="BG180" s="184">
        <f>IF(N180="zákl. přenesená",J180,0)</f>
        <v>0</v>
      </c>
      <c r="BH180" s="184">
        <f>IF(N180="sníž. přenesená",J180,0)</f>
        <v>0</v>
      </c>
      <c r="BI180" s="184">
        <f>IF(N180="nulová",J180,0)</f>
        <v>0</v>
      </c>
      <c r="BJ180" s="17" t="s">
        <v>80</v>
      </c>
      <c r="BK180" s="184">
        <f>ROUND(I180*H180,2)</f>
        <v>0</v>
      </c>
      <c r="BL180" s="17" t="s">
        <v>279</v>
      </c>
      <c r="BM180" s="183" t="s">
        <v>822</v>
      </c>
    </row>
    <row r="181" s="2" customFormat="1" ht="33" customHeight="1">
      <c r="A181" s="36"/>
      <c r="B181" s="171"/>
      <c r="C181" s="172" t="s">
        <v>448</v>
      </c>
      <c r="D181" s="172" t="s">
        <v>135</v>
      </c>
      <c r="E181" s="173" t="s">
        <v>823</v>
      </c>
      <c r="F181" s="174" t="s">
        <v>824</v>
      </c>
      <c r="G181" s="175" t="s">
        <v>196</v>
      </c>
      <c r="H181" s="176">
        <v>11</v>
      </c>
      <c r="I181" s="177"/>
      <c r="J181" s="178">
        <f>ROUND(I181*H181,2)</f>
        <v>0</v>
      </c>
      <c r="K181" s="174" t="s">
        <v>183</v>
      </c>
      <c r="L181" s="37"/>
      <c r="M181" s="179" t="s">
        <v>1</v>
      </c>
      <c r="N181" s="180" t="s">
        <v>42</v>
      </c>
      <c r="O181" s="75"/>
      <c r="P181" s="181">
        <f>O181*H181</f>
        <v>0</v>
      </c>
      <c r="Q181" s="181">
        <v>0</v>
      </c>
      <c r="R181" s="181">
        <f>Q181*H181</f>
        <v>0</v>
      </c>
      <c r="S181" s="181">
        <v>0</v>
      </c>
      <c r="T181" s="182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83" t="s">
        <v>279</v>
      </c>
      <c r="AT181" s="183" t="s">
        <v>135</v>
      </c>
      <c r="AU181" s="183" t="s">
        <v>80</v>
      </c>
      <c r="AY181" s="17" t="s">
        <v>134</v>
      </c>
      <c r="BE181" s="184">
        <f>IF(N181="základní",J181,0)</f>
        <v>0</v>
      </c>
      <c r="BF181" s="184">
        <f>IF(N181="snížená",J181,0)</f>
        <v>0</v>
      </c>
      <c r="BG181" s="184">
        <f>IF(N181="zákl. přenesená",J181,0)</f>
        <v>0</v>
      </c>
      <c r="BH181" s="184">
        <f>IF(N181="sníž. přenesená",J181,0)</f>
        <v>0</v>
      </c>
      <c r="BI181" s="184">
        <f>IF(N181="nulová",J181,0)</f>
        <v>0</v>
      </c>
      <c r="BJ181" s="17" t="s">
        <v>80</v>
      </c>
      <c r="BK181" s="184">
        <f>ROUND(I181*H181,2)</f>
        <v>0</v>
      </c>
      <c r="BL181" s="17" t="s">
        <v>279</v>
      </c>
      <c r="BM181" s="183" t="s">
        <v>825</v>
      </c>
    </row>
    <row r="182" s="2" customFormat="1" ht="24.15" customHeight="1">
      <c r="A182" s="36"/>
      <c r="B182" s="171"/>
      <c r="C182" s="211" t="s">
        <v>455</v>
      </c>
      <c r="D182" s="211" t="s">
        <v>443</v>
      </c>
      <c r="E182" s="212" t="s">
        <v>826</v>
      </c>
      <c r="F182" s="213" t="s">
        <v>827</v>
      </c>
      <c r="G182" s="214" t="s">
        <v>196</v>
      </c>
      <c r="H182" s="215">
        <v>11</v>
      </c>
      <c r="I182" s="216"/>
      <c r="J182" s="217">
        <f>ROUND(I182*H182,2)</f>
        <v>0</v>
      </c>
      <c r="K182" s="213" t="s">
        <v>183</v>
      </c>
      <c r="L182" s="218"/>
      <c r="M182" s="219" t="s">
        <v>1</v>
      </c>
      <c r="N182" s="220" t="s">
        <v>42</v>
      </c>
      <c r="O182" s="75"/>
      <c r="P182" s="181">
        <f>O182*H182</f>
        <v>0</v>
      </c>
      <c r="Q182" s="181">
        <v>0.00010000000000000001</v>
      </c>
      <c r="R182" s="181">
        <f>Q182*H182</f>
        <v>0.0011000000000000001</v>
      </c>
      <c r="S182" s="181">
        <v>0</v>
      </c>
      <c r="T182" s="182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83" t="s">
        <v>365</v>
      </c>
      <c r="AT182" s="183" t="s">
        <v>443</v>
      </c>
      <c r="AU182" s="183" t="s">
        <v>80</v>
      </c>
      <c r="AY182" s="17" t="s">
        <v>134</v>
      </c>
      <c r="BE182" s="184">
        <f>IF(N182="základní",J182,0)</f>
        <v>0</v>
      </c>
      <c r="BF182" s="184">
        <f>IF(N182="snížená",J182,0)</f>
        <v>0</v>
      </c>
      <c r="BG182" s="184">
        <f>IF(N182="zákl. přenesená",J182,0)</f>
        <v>0</v>
      </c>
      <c r="BH182" s="184">
        <f>IF(N182="sníž. přenesená",J182,0)</f>
        <v>0</v>
      </c>
      <c r="BI182" s="184">
        <f>IF(N182="nulová",J182,0)</f>
        <v>0</v>
      </c>
      <c r="BJ182" s="17" t="s">
        <v>80</v>
      </c>
      <c r="BK182" s="184">
        <f>ROUND(I182*H182,2)</f>
        <v>0</v>
      </c>
      <c r="BL182" s="17" t="s">
        <v>279</v>
      </c>
      <c r="BM182" s="183" t="s">
        <v>828</v>
      </c>
    </row>
    <row r="183" s="2" customFormat="1" ht="33" customHeight="1">
      <c r="A183" s="36"/>
      <c r="B183" s="171"/>
      <c r="C183" s="172" t="s">
        <v>459</v>
      </c>
      <c r="D183" s="172" t="s">
        <v>135</v>
      </c>
      <c r="E183" s="173" t="s">
        <v>829</v>
      </c>
      <c r="F183" s="174" t="s">
        <v>830</v>
      </c>
      <c r="G183" s="175" t="s">
        <v>196</v>
      </c>
      <c r="H183" s="176">
        <v>5</v>
      </c>
      <c r="I183" s="177"/>
      <c r="J183" s="178">
        <f>ROUND(I183*H183,2)</f>
        <v>0</v>
      </c>
      <c r="K183" s="174" t="s">
        <v>183</v>
      </c>
      <c r="L183" s="37"/>
      <c r="M183" s="179" t="s">
        <v>1</v>
      </c>
      <c r="N183" s="180" t="s">
        <v>42</v>
      </c>
      <c r="O183" s="75"/>
      <c r="P183" s="181">
        <f>O183*H183</f>
        <v>0</v>
      </c>
      <c r="Q183" s="181">
        <v>0</v>
      </c>
      <c r="R183" s="181">
        <f>Q183*H183</f>
        <v>0</v>
      </c>
      <c r="S183" s="181">
        <v>0</v>
      </c>
      <c r="T183" s="182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83" t="s">
        <v>279</v>
      </c>
      <c r="AT183" s="183" t="s">
        <v>135</v>
      </c>
      <c r="AU183" s="183" t="s">
        <v>80</v>
      </c>
      <c r="AY183" s="17" t="s">
        <v>134</v>
      </c>
      <c r="BE183" s="184">
        <f>IF(N183="základní",J183,0)</f>
        <v>0</v>
      </c>
      <c r="BF183" s="184">
        <f>IF(N183="snížená",J183,0)</f>
        <v>0</v>
      </c>
      <c r="BG183" s="184">
        <f>IF(N183="zákl. přenesená",J183,0)</f>
        <v>0</v>
      </c>
      <c r="BH183" s="184">
        <f>IF(N183="sníž. přenesená",J183,0)</f>
        <v>0</v>
      </c>
      <c r="BI183" s="184">
        <f>IF(N183="nulová",J183,0)</f>
        <v>0</v>
      </c>
      <c r="BJ183" s="17" t="s">
        <v>80</v>
      </c>
      <c r="BK183" s="184">
        <f>ROUND(I183*H183,2)</f>
        <v>0</v>
      </c>
      <c r="BL183" s="17" t="s">
        <v>279</v>
      </c>
      <c r="BM183" s="183" t="s">
        <v>831</v>
      </c>
    </row>
    <row r="184" s="2" customFormat="1" ht="37.8" customHeight="1">
      <c r="A184" s="36"/>
      <c r="B184" s="171"/>
      <c r="C184" s="211" t="s">
        <v>463</v>
      </c>
      <c r="D184" s="211" t="s">
        <v>443</v>
      </c>
      <c r="E184" s="212" t="s">
        <v>832</v>
      </c>
      <c r="F184" s="213" t="s">
        <v>833</v>
      </c>
      <c r="G184" s="214" t="s">
        <v>196</v>
      </c>
      <c r="H184" s="215">
        <v>5</v>
      </c>
      <c r="I184" s="216"/>
      <c r="J184" s="217">
        <f>ROUND(I184*H184,2)</f>
        <v>0</v>
      </c>
      <c r="K184" s="213" t="s">
        <v>183</v>
      </c>
      <c r="L184" s="218"/>
      <c r="M184" s="219" t="s">
        <v>1</v>
      </c>
      <c r="N184" s="220" t="s">
        <v>42</v>
      </c>
      <c r="O184" s="75"/>
      <c r="P184" s="181">
        <f>O184*H184</f>
        <v>0</v>
      </c>
      <c r="Q184" s="181">
        <v>6.9999999999999994E-05</v>
      </c>
      <c r="R184" s="181">
        <f>Q184*H184</f>
        <v>0.00034999999999999994</v>
      </c>
      <c r="S184" s="181">
        <v>0</v>
      </c>
      <c r="T184" s="182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83" t="s">
        <v>365</v>
      </c>
      <c r="AT184" s="183" t="s">
        <v>443</v>
      </c>
      <c r="AU184" s="183" t="s">
        <v>80</v>
      </c>
      <c r="AY184" s="17" t="s">
        <v>134</v>
      </c>
      <c r="BE184" s="184">
        <f>IF(N184="základní",J184,0)</f>
        <v>0</v>
      </c>
      <c r="BF184" s="184">
        <f>IF(N184="snížená",J184,0)</f>
        <v>0</v>
      </c>
      <c r="BG184" s="184">
        <f>IF(N184="zákl. přenesená",J184,0)</f>
        <v>0</v>
      </c>
      <c r="BH184" s="184">
        <f>IF(N184="sníž. přenesená",J184,0)</f>
        <v>0</v>
      </c>
      <c r="BI184" s="184">
        <f>IF(N184="nulová",J184,0)</f>
        <v>0</v>
      </c>
      <c r="BJ184" s="17" t="s">
        <v>80</v>
      </c>
      <c r="BK184" s="184">
        <f>ROUND(I184*H184,2)</f>
        <v>0</v>
      </c>
      <c r="BL184" s="17" t="s">
        <v>279</v>
      </c>
      <c r="BM184" s="183" t="s">
        <v>834</v>
      </c>
    </row>
    <row r="185" s="2" customFormat="1" ht="24.15" customHeight="1">
      <c r="A185" s="36"/>
      <c r="B185" s="171"/>
      <c r="C185" s="172" t="s">
        <v>467</v>
      </c>
      <c r="D185" s="172" t="s">
        <v>135</v>
      </c>
      <c r="E185" s="173" t="s">
        <v>835</v>
      </c>
      <c r="F185" s="174" t="s">
        <v>836</v>
      </c>
      <c r="G185" s="175" t="s">
        <v>196</v>
      </c>
      <c r="H185" s="176">
        <v>2</v>
      </c>
      <c r="I185" s="177"/>
      <c r="J185" s="178">
        <f>ROUND(I185*H185,2)</f>
        <v>0</v>
      </c>
      <c r="K185" s="174" t="s">
        <v>183</v>
      </c>
      <c r="L185" s="37"/>
      <c r="M185" s="179" t="s">
        <v>1</v>
      </c>
      <c r="N185" s="180" t="s">
        <v>42</v>
      </c>
      <c r="O185" s="75"/>
      <c r="P185" s="181">
        <f>O185*H185</f>
        <v>0</v>
      </c>
      <c r="Q185" s="181">
        <v>0</v>
      </c>
      <c r="R185" s="181">
        <f>Q185*H185</f>
        <v>0</v>
      </c>
      <c r="S185" s="181">
        <v>0</v>
      </c>
      <c r="T185" s="182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83" t="s">
        <v>279</v>
      </c>
      <c r="AT185" s="183" t="s">
        <v>135</v>
      </c>
      <c r="AU185" s="183" t="s">
        <v>80</v>
      </c>
      <c r="AY185" s="17" t="s">
        <v>134</v>
      </c>
      <c r="BE185" s="184">
        <f>IF(N185="základní",J185,0)</f>
        <v>0</v>
      </c>
      <c r="BF185" s="184">
        <f>IF(N185="snížená",J185,0)</f>
        <v>0</v>
      </c>
      <c r="BG185" s="184">
        <f>IF(N185="zákl. přenesená",J185,0)</f>
        <v>0</v>
      </c>
      <c r="BH185" s="184">
        <f>IF(N185="sníž. přenesená",J185,0)</f>
        <v>0</v>
      </c>
      <c r="BI185" s="184">
        <f>IF(N185="nulová",J185,0)</f>
        <v>0</v>
      </c>
      <c r="BJ185" s="17" t="s">
        <v>80</v>
      </c>
      <c r="BK185" s="184">
        <f>ROUND(I185*H185,2)</f>
        <v>0</v>
      </c>
      <c r="BL185" s="17" t="s">
        <v>279</v>
      </c>
      <c r="BM185" s="183" t="s">
        <v>837</v>
      </c>
    </row>
    <row r="186" s="2" customFormat="1" ht="16.5" customHeight="1">
      <c r="A186" s="36"/>
      <c r="B186" s="171"/>
      <c r="C186" s="211" t="s">
        <v>471</v>
      </c>
      <c r="D186" s="211" t="s">
        <v>443</v>
      </c>
      <c r="E186" s="212" t="s">
        <v>838</v>
      </c>
      <c r="F186" s="213" t="s">
        <v>839</v>
      </c>
      <c r="G186" s="214" t="s">
        <v>196</v>
      </c>
      <c r="H186" s="215">
        <v>2</v>
      </c>
      <c r="I186" s="216"/>
      <c r="J186" s="217">
        <f>ROUND(I186*H186,2)</f>
        <v>0</v>
      </c>
      <c r="K186" s="213" t="s">
        <v>1</v>
      </c>
      <c r="L186" s="218"/>
      <c r="M186" s="219" t="s">
        <v>1</v>
      </c>
      <c r="N186" s="220" t="s">
        <v>42</v>
      </c>
      <c r="O186" s="75"/>
      <c r="P186" s="181">
        <f>O186*H186</f>
        <v>0</v>
      </c>
      <c r="Q186" s="181">
        <v>0</v>
      </c>
      <c r="R186" s="181">
        <f>Q186*H186</f>
        <v>0</v>
      </c>
      <c r="S186" s="181">
        <v>0</v>
      </c>
      <c r="T186" s="182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83" t="s">
        <v>365</v>
      </c>
      <c r="AT186" s="183" t="s">
        <v>443</v>
      </c>
      <c r="AU186" s="183" t="s">
        <v>80</v>
      </c>
      <c r="AY186" s="17" t="s">
        <v>134</v>
      </c>
      <c r="BE186" s="184">
        <f>IF(N186="základní",J186,0)</f>
        <v>0</v>
      </c>
      <c r="BF186" s="184">
        <f>IF(N186="snížená",J186,0)</f>
        <v>0</v>
      </c>
      <c r="BG186" s="184">
        <f>IF(N186="zákl. přenesená",J186,0)</f>
        <v>0</v>
      </c>
      <c r="BH186" s="184">
        <f>IF(N186="sníž. přenesená",J186,0)</f>
        <v>0</v>
      </c>
      <c r="BI186" s="184">
        <f>IF(N186="nulová",J186,0)</f>
        <v>0</v>
      </c>
      <c r="BJ186" s="17" t="s">
        <v>80</v>
      </c>
      <c r="BK186" s="184">
        <f>ROUND(I186*H186,2)</f>
        <v>0</v>
      </c>
      <c r="BL186" s="17" t="s">
        <v>279</v>
      </c>
      <c r="BM186" s="183" t="s">
        <v>840</v>
      </c>
    </row>
    <row r="187" s="2" customFormat="1" ht="37.8" customHeight="1">
      <c r="A187" s="36"/>
      <c r="B187" s="171"/>
      <c r="C187" s="172" t="s">
        <v>478</v>
      </c>
      <c r="D187" s="172" t="s">
        <v>135</v>
      </c>
      <c r="E187" s="173" t="s">
        <v>841</v>
      </c>
      <c r="F187" s="174" t="s">
        <v>842</v>
      </c>
      <c r="G187" s="175" t="s">
        <v>196</v>
      </c>
      <c r="H187" s="176">
        <v>22</v>
      </c>
      <c r="I187" s="177"/>
      <c r="J187" s="178">
        <f>ROUND(I187*H187,2)</f>
        <v>0</v>
      </c>
      <c r="K187" s="174" t="s">
        <v>183</v>
      </c>
      <c r="L187" s="37"/>
      <c r="M187" s="179" t="s">
        <v>1</v>
      </c>
      <c r="N187" s="180" t="s">
        <v>42</v>
      </c>
      <c r="O187" s="75"/>
      <c r="P187" s="181">
        <f>O187*H187</f>
        <v>0</v>
      </c>
      <c r="Q187" s="181">
        <v>0</v>
      </c>
      <c r="R187" s="181">
        <f>Q187*H187</f>
        <v>0</v>
      </c>
      <c r="S187" s="181">
        <v>0</v>
      </c>
      <c r="T187" s="182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83" t="s">
        <v>279</v>
      </c>
      <c r="AT187" s="183" t="s">
        <v>135</v>
      </c>
      <c r="AU187" s="183" t="s">
        <v>80</v>
      </c>
      <c r="AY187" s="17" t="s">
        <v>134</v>
      </c>
      <c r="BE187" s="184">
        <f>IF(N187="základní",J187,0)</f>
        <v>0</v>
      </c>
      <c r="BF187" s="184">
        <f>IF(N187="snížená",J187,0)</f>
        <v>0</v>
      </c>
      <c r="BG187" s="184">
        <f>IF(N187="zákl. přenesená",J187,0)</f>
        <v>0</v>
      </c>
      <c r="BH187" s="184">
        <f>IF(N187="sníž. přenesená",J187,0)</f>
        <v>0</v>
      </c>
      <c r="BI187" s="184">
        <f>IF(N187="nulová",J187,0)</f>
        <v>0</v>
      </c>
      <c r="BJ187" s="17" t="s">
        <v>80</v>
      </c>
      <c r="BK187" s="184">
        <f>ROUND(I187*H187,2)</f>
        <v>0</v>
      </c>
      <c r="BL187" s="17" t="s">
        <v>279</v>
      </c>
      <c r="BM187" s="183" t="s">
        <v>843</v>
      </c>
    </row>
    <row r="188" s="2" customFormat="1" ht="33" customHeight="1">
      <c r="A188" s="36"/>
      <c r="B188" s="171"/>
      <c r="C188" s="211" t="s">
        <v>482</v>
      </c>
      <c r="D188" s="211" t="s">
        <v>443</v>
      </c>
      <c r="E188" s="212" t="s">
        <v>844</v>
      </c>
      <c r="F188" s="213" t="s">
        <v>845</v>
      </c>
      <c r="G188" s="214" t="s">
        <v>196</v>
      </c>
      <c r="H188" s="215">
        <v>8</v>
      </c>
      <c r="I188" s="216"/>
      <c r="J188" s="217">
        <f>ROUND(I188*H188,2)</f>
        <v>0</v>
      </c>
      <c r="K188" s="213" t="s">
        <v>1</v>
      </c>
      <c r="L188" s="218"/>
      <c r="M188" s="219" t="s">
        <v>1</v>
      </c>
      <c r="N188" s="220" t="s">
        <v>42</v>
      </c>
      <c r="O188" s="75"/>
      <c r="P188" s="181">
        <f>O188*H188</f>
        <v>0</v>
      </c>
      <c r="Q188" s="181">
        <v>0.002</v>
      </c>
      <c r="R188" s="181">
        <f>Q188*H188</f>
        <v>0.016</v>
      </c>
      <c r="S188" s="181">
        <v>0</v>
      </c>
      <c r="T188" s="182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83" t="s">
        <v>365</v>
      </c>
      <c r="AT188" s="183" t="s">
        <v>443</v>
      </c>
      <c r="AU188" s="183" t="s">
        <v>80</v>
      </c>
      <c r="AY188" s="17" t="s">
        <v>134</v>
      </c>
      <c r="BE188" s="184">
        <f>IF(N188="základní",J188,0)</f>
        <v>0</v>
      </c>
      <c r="BF188" s="184">
        <f>IF(N188="snížená",J188,0)</f>
        <v>0</v>
      </c>
      <c r="BG188" s="184">
        <f>IF(N188="zákl. přenesená",J188,0)</f>
        <v>0</v>
      </c>
      <c r="BH188" s="184">
        <f>IF(N188="sníž. přenesená",J188,0)</f>
        <v>0</v>
      </c>
      <c r="BI188" s="184">
        <f>IF(N188="nulová",J188,0)</f>
        <v>0</v>
      </c>
      <c r="BJ188" s="17" t="s">
        <v>80</v>
      </c>
      <c r="BK188" s="184">
        <f>ROUND(I188*H188,2)</f>
        <v>0</v>
      </c>
      <c r="BL188" s="17" t="s">
        <v>279</v>
      </c>
      <c r="BM188" s="183" t="s">
        <v>846</v>
      </c>
    </row>
    <row r="189" s="2" customFormat="1" ht="33" customHeight="1">
      <c r="A189" s="36"/>
      <c r="B189" s="171"/>
      <c r="C189" s="211" t="s">
        <v>486</v>
      </c>
      <c r="D189" s="211" t="s">
        <v>443</v>
      </c>
      <c r="E189" s="212" t="s">
        <v>847</v>
      </c>
      <c r="F189" s="213" t="s">
        <v>848</v>
      </c>
      <c r="G189" s="214" t="s">
        <v>196</v>
      </c>
      <c r="H189" s="215">
        <v>9</v>
      </c>
      <c r="I189" s="216"/>
      <c r="J189" s="217">
        <f>ROUND(I189*H189,2)</f>
        <v>0</v>
      </c>
      <c r="K189" s="213" t="s">
        <v>1</v>
      </c>
      <c r="L189" s="218"/>
      <c r="M189" s="219" t="s">
        <v>1</v>
      </c>
      <c r="N189" s="220" t="s">
        <v>42</v>
      </c>
      <c r="O189" s="75"/>
      <c r="P189" s="181">
        <f>O189*H189</f>
        <v>0</v>
      </c>
      <c r="Q189" s="181">
        <v>0.002</v>
      </c>
      <c r="R189" s="181">
        <f>Q189*H189</f>
        <v>0.018000000000000002</v>
      </c>
      <c r="S189" s="181">
        <v>0</v>
      </c>
      <c r="T189" s="182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83" t="s">
        <v>365</v>
      </c>
      <c r="AT189" s="183" t="s">
        <v>443</v>
      </c>
      <c r="AU189" s="183" t="s">
        <v>80</v>
      </c>
      <c r="AY189" s="17" t="s">
        <v>134</v>
      </c>
      <c r="BE189" s="184">
        <f>IF(N189="základní",J189,0)</f>
        <v>0</v>
      </c>
      <c r="BF189" s="184">
        <f>IF(N189="snížená",J189,0)</f>
        <v>0</v>
      </c>
      <c r="BG189" s="184">
        <f>IF(N189="zákl. přenesená",J189,0)</f>
        <v>0</v>
      </c>
      <c r="BH189" s="184">
        <f>IF(N189="sníž. přenesená",J189,0)</f>
        <v>0</v>
      </c>
      <c r="BI189" s="184">
        <f>IF(N189="nulová",J189,0)</f>
        <v>0</v>
      </c>
      <c r="BJ189" s="17" t="s">
        <v>80</v>
      </c>
      <c r="BK189" s="184">
        <f>ROUND(I189*H189,2)</f>
        <v>0</v>
      </c>
      <c r="BL189" s="17" t="s">
        <v>279</v>
      </c>
      <c r="BM189" s="183" t="s">
        <v>849</v>
      </c>
    </row>
    <row r="190" s="2" customFormat="1" ht="33" customHeight="1">
      <c r="A190" s="36"/>
      <c r="B190" s="171"/>
      <c r="C190" s="211" t="s">
        <v>492</v>
      </c>
      <c r="D190" s="211" t="s">
        <v>443</v>
      </c>
      <c r="E190" s="212" t="s">
        <v>850</v>
      </c>
      <c r="F190" s="213" t="s">
        <v>851</v>
      </c>
      <c r="G190" s="214" t="s">
        <v>196</v>
      </c>
      <c r="H190" s="215">
        <v>3</v>
      </c>
      <c r="I190" s="216"/>
      <c r="J190" s="217">
        <f>ROUND(I190*H190,2)</f>
        <v>0</v>
      </c>
      <c r="K190" s="213" t="s">
        <v>1</v>
      </c>
      <c r="L190" s="218"/>
      <c r="M190" s="219" t="s">
        <v>1</v>
      </c>
      <c r="N190" s="220" t="s">
        <v>42</v>
      </c>
      <c r="O190" s="75"/>
      <c r="P190" s="181">
        <f>O190*H190</f>
        <v>0</v>
      </c>
      <c r="Q190" s="181">
        <v>0.002</v>
      </c>
      <c r="R190" s="181">
        <f>Q190*H190</f>
        <v>0.0060000000000000001</v>
      </c>
      <c r="S190" s="181">
        <v>0</v>
      </c>
      <c r="T190" s="182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83" t="s">
        <v>365</v>
      </c>
      <c r="AT190" s="183" t="s">
        <v>443</v>
      </c>
      <c r="AU190" s="183" t="s">
        <v>80</v>
      </c>
      <c r="AY190" s="17" t="s">
        <v>134</v>
      </c>
      <c r="BE190" s="184">
        <f>IF(N190="základní",J190,0)</f>
        <v>0</v>
      </c>
      <c r="BF190" s="184">
        <f>IF(N190="snížená",J190,0)</f>
        <v>0</v>
      </c>
      <c r="BG190" s="184">
        <f>IF(N190="zákl. přenesená",J190,0)</f>
        <v>0</v>
      </c>
      <c r="BH190" s="184">
        <f>IF(N190="sníž. přenesená",J190,0)</f>
        <v>0</v>
      </c>
      <c r="BI190" s="184">
        <f>IF(N190="nulová",J190,0)</f>
        <v>0</v>
      </c>
      <c r="BJ190" s="17" t="s">
        <v>80</v>
      </c>
      <c r="BK190" s="184">
        <f>ROUND(I190*H190,2)</f>
        <v>0</v>
      </c>
      <c r="BL190" s="17" t="s">
        <v>279</v>
      </c>
      <c r="BM190" s="183" t="s">
        <v>852</v>
      </c>
    </row>
    <row r="191" s="2" customFormat="1" ht="37.8" customHeight="1">
      <c r="A191" s="36"/>
      <c r="B191" s="171"/>
      <c r="C191" s="211" t="s">
        <v>497</v>
      </c>
      <c r="D191" s="211" t="s">
        <v>443</v>
      </c>
      <c r="E191" s="212" t="s">
        <v>853</v>
      </c>
      <c r="F191" s="213" t="s">
        <v>854</v>
      </c>
      <c r="G191" s="214" t="s">
        <v>196</v>
      </c>
      <c r="H191" s="215">
        <v>2</v>
      </c>
      <c r="I191" s="216"/>
      <c r="J191" s="217">
        <f>ROUND(I191*H191,2)</f>
        <v>0</v>
      </c>
      <c r="K191" s="213" t="s">
        <v>1</v>
      </c>
      <c r="L191" s="218"/>
      <c r="M191" s="219" t="s">
        <v>1</v>
      </c>
      <c r="N191" s="220" t="s">
        <v>42</v>
      </c>
      <c r="O191" s="75"/>
      <c r="P191" s="181">
        <f>O191*H191</f>
        <v>0</v>
      </c>
      <c r="Q191" s="181">
        <v>0.0015</v>
      </c>
      <c r="R191" s="181">
        <f>Q191*H191</f>
        <v>0.0030000000000000001</v>
      </c>
      <c r="S191" s="181">
        <v>0</v>
      </c>
      <c r="T191" s="182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83" t="s">
        <v>365</v>
      </c>
      <c r="AT191" s="183" t="s">
        <v>443</v>
      </c>
      <c r="AU191" s="183" t="s">
        <v>80</v>
      </c>
      <c r="AY191" s="17" t="s">
        <v>134</v>
      </c>
      <c r="BE191" s="184">
        <f>IF(N191="základní",J191,0)</f>
        <v>0</v>
      </c>
      <c r="BF191" s="184">
        <f>IF(N191="snížená",J191,0)</f>
        <v>0</v>
      </c>
      <c r="BG191" s="184">
        <f>IF(N191="zákl. přenesená",J191,0)</f>
        <v>0</v>
      </c>
      <c r="BH191" s="184">
        <f>IF(N191="sníž. přenesená",J191,0)</f>
        <v>0</v>
      </c>
      <c r="BI191" s="184">
        <f>IF(N191="nulová",J191,0)</f>
        <v>0</v>
      </c>
      <c r="BJ191" s="17" t="s">
        <v>80</v>
      </c>
      <c r="BK191" s="184">
        <f>ROUND(I191*H191,2)</f>
        <v>0</v>
      </c>
      <c r="BL191" s="17" t="s">
        <v>279</v>
      </c>
      <c r="BM191" s="183" t="s">
        <v>855</v>
      </c>
    </row>
    <row r="192" s="2" customFormat="1" ht="24.15" customHeight="1">
      <c r="A192" s="36"/>
      <c r="B192" s="171"/>
      <c r="C192" s="172" t="s">
        <v>501</v>
      </c>
      <c r="D192" s="172" t="s">
        <v>135</v>
      </c>
      <c r="E192" s="173" t="s">
        <v>856</v>
      </c>
      <c r="F192" s="174" t="s">
        <v>857</v>
      </c>
      <c r="G192" s="175" t="s">
        <v>196</v>
      </c>
      <c r="H192" s="176">
        <v>1</v>
      </c>
      <c r="I192" s="177"/>
      <c r="J192" s="178">
        <f>ROUND(I192*H192,2)</f>
        <v>0</v>
      </c>
      <c r="K192" s="174" t="s">
        <v>183</v>
      </c>
      <c r="L192" s="37"/>
      <c r="M192" s="179" t="s">
        <v>1</v>
      </c>
      <c r="N192" s="180" t="s">
        <v>42</v>
      </c>
      <c r="O192" s="75"/>
      <c r="P192" s="181">
        <f>O192*H192</f>
        <v>0</v>
      </c>
      <c r="Q192" s="181">
        <v>0</v>
      </c>
      <c r="R192" s="181">
        <f>Q192*H192</f>
        <v>0</v>
      </c>
      <c r="S192" s="181">
        <v>0</v>
      </c>
      <c r="T192" s="182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83" t="s">
        <v>279</v>
      </c>
      <c r="AT192" s="183" t="s">
        <v>135</v>
      </c>
      <c r="AU192" s="183" t="s">
        <v>80</v>
      </c>
      <c r="AY192" s="17" t="s">
        <v>134</v>
      </c>
      <c r="BE192" s="184">
        <f>IF(N192="základní",J192,0)</f>
        <v>0</v>
      </c>
      <c r="BF192" s="184">
        <f>IF(N192="snížená",J192,0)</f>
        <v>0</v>
      </c>
      <c r="BG192" s="184">
        <f>IF(N192="zákl. přenesená",J192,0)</f>
        <v>0</v>
      </c>
      <c r="BH192" s="184">
        <f>IF(N192="sníž. přenesená",J192,0)</f>
        <v>0</v>
      </c>
      <c r="BI192" s="184">
        <f>IF(N192="nulová",J192,0)</f>
        <v>0</v>
      </c>
      <c r="BJ192" s="17" t="s">
        <v>80</v>
      </c>
      <c r="BK192" s="184">
        <f>ROUND(I192*H192,2)</f>
        <v>0</v>
      </c>
      <c r="BL192" s="17" t="s">
        <v>279</v>
      </c>
      <c r="BM192" s="183" t="s">
        <v>858</v>
      </c>
    </row>
    <row r="193" s="2" customFormat="1" ht="37.8" customHeight="1">
      <c r="A193" s="36"/>
      <c r="B193" s="171"/>
      <c r="C193" s="172" t="s">
        <v>506</v>
      </c>
      <c r="D193" s="172" t="s">
        <v>135</v>
      </c>
      <c r="E193" s="173" t="s">
        <v>859</v>
      </c>
      <c r="F193" s="174" t="s">
        <v>860</v>
      </c>
      <c r="G193" s="175" t="s">
        <v>196</v>
      </c>
      <c r="H193" s="176">
        <v>1</v>
      </c>
      <c r="I193" s="177"/>
      <c r="J193" s="178">
        <f>ROUND(I193*H193,2)</f>
        <v>0</v>
      </c>
      <c r="K193" s="174" t="s">
        <v>183</v>
      </c>
      <c r="L193" s="37"/>
      <c r="M193" s="179" t="s">
        <v>1</v>
      </c>
      <c r="N193" s="180" t="s">
        <v>42</v>
      </c>
      <c r="O193" s="75"/>
      <c r="P193" s="181">
        <f>O193*H193</f>
        <v>0</v>
      </c>
      <c r="Q193" s="181">
        <v>0.00021000000000000001</v>
      </c>
      <c r="R193" s="181">
        <f>Q193*H193</f>
        <v>0.00021000000000000001</v>
      </c>
      <c r="S193" s="181">
        <v>0</v>
      </c>
      <c r="T193" s="182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83" t="s">
        <v>279</v>
      </c>
      <c r="AT193" s="183" t="s">
        <v>135</v>
      </c>
      <c r="AU193" s="183" t="s">
        <v>80</v>
      </c>
      <c r="AY193" s="17" t="s">
        <v>134</v>
      </c>
      <c r="BE193" s="184">
        <f>IF(N193="základní",J193,0)</f>
        <v>0</v>
      </c>
      <c r="BF193" s="184">
        <f>IF(N193="snížená",J193,0)</f>
        <v>0</v>
      </c>
      <c r="BG193" s="184">
        <f>IF(N193="zákl. přenesená",J193,0)</f>
        <v>0</v>
      </c>
      <c r="BH193" s="184">
        <f>IF(N193="sníž. přenesená",J193,0)</f>
        <v>0</v>
      </c>
      <c r="BI193" s="184">
        <f>IF(N193="nulová",J193,0)</f>
        <v>0</v>
      </c>
      <c r="BJ193" s="17" t="s">
        <v>80</v>
      </c>
      <c r="BK193" s="184">
        <f>ROUND(I193*H193,2)</f>
        <v>0</v>
      </c>
      <c r="BL193" s="17" t="s">
        <v>279</v>
      </c>
      <c r="BM193" s="183" t="s">
        <v>861</v>
      </c>
    </row>
    <row r="194" s="2" customFormat="1" ht="44.25" customHeight="1">
      <c r="A194" s="36"/>
      <c r="B194" s="171"/>
      <c r="C194" s="172" t="s">
        <v>508</v>
      </c>
      <c r="D194" s="172" t="s">
        <v>135</v>
      </c>
      <c r="E194" s="173" t="s">
        <v>862</v>
      </c>
      <c r="F194" s="174" t="s">
        <v>863</v>
      </c>
      <c r="G194" s="175" t="s">
        <v>196</v>
      </c>
      <c r="H194" s="176">
        <v>2</v>
      </c>
      <c r="I194" s="177"/>
      <c r="J194" s="178">
        <f>ROUND(I194*H194,2)</f>
        <v>0</v>
      </c>
      <c r="K194" s="174" t="s">
        <v>183</v>
      </c>
      <c r="L194" s="37"/>
      <c r="M194" s="179" t="s">
        <v>1</v>
      </c>
      <c r="N194" s="180" t="s">
        <v>42</v>
      </c>
      <c r="O194" s="75"/>
      <c r="P194" s="181">
        <f>O194*H194</f>
        <v>0</v>
      </c>
      <c r="Q194" s="181">
        <v>0.0018400000000000001</v>
      </c>
      <c r="R194" s="181">
        <f>Q194*H194</f>
        <v>0.0036800000000000001</v>
      </c>
      <c r="S194" s="181">
        <v>0</v>
      </c>
      <c r="T194" s="182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83" t="s">
        <v>279</v>
      </c>
      <c r="AT194" s="183" t="s">
        <v>135</v>
      </c>
      <c r="AU194" s="183" t="s">
        <v>80</v>
      </c>
      <c r="AY194" s="17" t="s">
        <v>134</v>
      </c>
      <c r="BE194" s="184">
        <f>IF(N194="základní",J194,0)</f>
        <v>0</v>
      </c>
      <c r="BF194" s="184">
        <f>IF(N194="snížená",J194,0)</f>
        <v>0</v>
      </c>
      <c r="BG194" s="184">
        <f>IF(N194="zákl. přenesená",J194,0)</f>
        <v>0</v>
      </c>
      <c r="BH194" s="184">
        <f>IF(N194="sníž. přenesená",J194,0)</f>
        <v>0</v>
      </c>
      <c r="BI194" s="184">
        <f>IF(N194="nulová",J194,0)</f>
        <v>0</v>
      </c>
      <c r="BJ194" s="17" t="s">
        <v>80</v>
      </c>
      <c r="BK194" s="184">
        <f>ROUND(I194*H194,2)</f>
        <v>0</v>
      </c>
      <c r="BL194" s="17" t="s">
        <v>279</v>
      </c>
      <c r="BM194" s="183" t="s">
        <v>864</v>
      </c>
    </row>
    <row r="195" s="2" customFormat="1" ht="44.25" customHeight="1">
      <c r="A195" s="36"/>
      <c r="B195" s="171"/>
      <c r="C195" s="172" t="s">
        <v>514</v>
      </c>
      <c r="D195" s="172" t="s">
        <v>135</v>
      </c>
      <c r="E195" s="173" t="s">
        <v>865</v>
      </c>
      <c r="F195" s="174" t="s">
        <v>866</v>
      </c>
      <c r="G195" s="175" t="s">
        <v>196</v>
      </c>
      <c r="H195" s="176">
        <v>1</v>
      </c>
      <c r="I195" s="177"/>
      <c r="J195" s="178">
        <f>ROUND(I195*H195,2)</f>
        <v>0</v>
      </c>
      <c r="K195" s="174" t="s">
        <v>183</v>
      </c>
      <c r="L195" s="37"/>
      <c r="M195" s="179" t="s">
        <v>1</v>
      </c>
      <c r="N195" s="180" t="s">
        <v>42</v>
      </c>
      <c r="O195" s="75"/>
      <c r="P195" s="181">
        <f>O195*H195</f>
        <v>0</v>
      </c>
      <c r="Q195" s="181">
        <v>0.0018600000000000001</v>
      </c>
      <c r="R195" s="181">
        <f>Q195*H195</f>
        <v>0.0018600000000000001</v>
      </c>
      <c r="S195" s="181">
        <v>0</v>
      </c>
      <c r="T195" s="182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83" t="s">
        <v>279</v>
      </c>
      <c r="AT195" s="183" t="s">
        <v>135</v>
      </c>
      <c r="AU195" s="183" t="s">
        <v>80</v>
      </c>
      <c r="AY195" s="17" t="s">
        <v>134</v>
      </c>
      <c r="BE195" s="184">
        <f>IF(N195="základní",J195,0)</f>
        <v>0</v>
      </c>
      <c r="BF195" s="184">
        <f>IF(N195="snížená",J195,0)</f>
        <v>0</v>
      </c>
      <c r="BG195" s="184">
        <f>IF(N195="zákl. přenesená",J195,0)</f>
        <v>0</v>
      </c>
      <c r="BH195" s="184">
        <f>IF(N195="sníž. přenesená",J195,0)</f>
        <v>0</v>
      </c>
      <c r="BI195" s="184">
        <f>IF(N195="nulová",J195,0)</f>
        <v>0</v>
      </c>
      <c r="BJ195" s="17" t="s">
        <v>80</v>
      </c>
      <c r="BK195" s="184">
        <f>ROUND(I195*H195,2)</f>
        <v>0</v>
      </c>
      <c r="BL195" s="17" t="s">
        <v>279</v>
      </c>
      <c r="BM195" s="183" t="s">
        <v>867</v>
      </c>
    </row>
    <row r="196" s="2" customFormat="1" ht="24.15" customHeight="1">
      <c r="A196" s="36"/>
      <c r="B196" s="171"/>
      <c r="C196" s="172" t="s">
        <v>518</v>
      </c>
      <c r="D196" s="172" t="s">
        <v>135</v>
      </c>
      <c r="E196" s="173" t="s">
        <v>868</v>
      </c>
      <c r="F196" s="174" t="s">
        <v>869</v>
      </c>
      <c r="G196" s="175" t="s">
        <v>206</v>
      </c>
      <c r="H196" s="176">
        <v>0.20300000000000001</v>
      </c>
      <c r="I196" s="177"/>
      <c r="J196" s="178">
        <f>ROUND(I196*H196,2)</f>
        <v>0</v>
      </c>
      <c r="K196" s="174" t="s">
        <v>183</v>
      </c>
      <c r="L196" s="37"/>
      <c r="M196" s="179" t="s">
        <v>1</v>
      </c>
      <c r="N196" s="180" t="s">
        <v>42</v>
      </c>
      <c r="O196" s="75"/>
      <c r="P196" s="181">
        <f>O196*H196</f>
        <v>0</v>
      </c>
      <c r="Q196" s="181">
        <v>0</v>
      </c>
      <c r="R196" s="181">
        <f>Q196*H196</f>
        <v>0</v>
      </c>
      <c r="S196" s="181">
        <v>0</v>
      </c>
      <c r="T196" s="182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83" t="s">
        <v>279</v>
      </c>
      <c r="AT196" s="183" t="s">
        <v>135</v>
      </c>
      <c r="AU196" s="183" t="s">
        <v>80</v>
      </c>
      <c r="AY196" s="17" t="s">
        <v>134</v>
      </c>
      <c r="BE196" s="184">
        <f>IF(N196="základní",J196,0)</f>
        <v>0</v>
      </c>
      <c r="BF196" s="184">
        <f>IF(N196="snížená",J196,0)</f>
        <v>0</v>
      </c>
      <c r="BG196" s="184">
        <f>IF(N196="zákl. přenesená",J196,0)</f>
        <v>0</v>
      </c>
      <c r="BH196" s="184">
        <f>IF(N196="sníž. přenesená",J196,0)</f>
        <v>0</v>
      </c>
      <c r="BI196" s="184">
        <f>IF(N196="nulová",J196,0)</f>
        <v>0</v>
      </c>
      <c r="BJ196" s="17" t="s">
        <v>80</v>
      </c>
      <c r="BK196" s="184">
        <f>ROUND(I196*H196,2)</f>
        <v>0</v>
      </c>
      <c r="BL196" s="17" t="s">
        <v>279</v>
      </c>
      <c r="BM196" s="183" t="s">
        <v>870</v>
      </c>
    </row>
    <row r="197" s="11" customFormat="1" ht="22.8" customHeight="1">
      <c r="A197" s="11"/>
      <c r="B197" s="160"/>
      <c r="C197" s="11"/>
      <c r="D197" s="161" t="s">
        <v>75</v>
      </c>
      <c r="E197" s="209" t="s">
        <v>871</v>
      </c>
      <c r="F197" s="209" t="s">
        <v>872</v>
      </c>
      <c r="G197" s="11"/>
      <c r="H197" s="11"/>
      <c r="I197" s="163"/>
      <c r="J197" s="210">
        <f>BK197</f>
        <v>0</v>
      </c>
      <c r="K197" s="11"/>
      <c r="L197" s="160"/>
      <c r="M197" s="165"/>
      <c r="N197" s="166"/>
      <c r="O197" s="166"/>
      <c r="P197" s="167">
        <f>SUM(P198:P199)</f>
        <v>0</v>
      </c>
      <c r="Q197" s="166"/>
      <c r="R197" s="167">
        <f>SUM(R198:R199)</f>
        <v>0.00097999999999999997</v>
      </c>
      <c r="S197" s="166"/>
      <c r="T197" s="168">
        <f>SUM(T198:T199)</f>
        <v>0</v>
      </c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R197" s="161" t="s">
        <v>80</v>
      </c>
      <c r="AT197" s="169" t="s">
        <v>75</v>
      </c>
      <c r="AU197" s="169" t="s">
        <v>83</v>
      </c>
      <c r="AY197" s="161" t="s">
        <v>134</v>
      </c>
      <c r="BK197" s="170">
        <f>SUM(BK198:BK199)</f>
        <v>0</v>
      </c>
    </row>
    <row r="198" s="2" customFormat="1" ht="16.5" customHeight="1">
      <c r="A198" s="36"/>
      <c r="B198" s="171"/>
      <c r="C198" s="172" t="s">
        <v>524</v>
      </c>
      <c r="D198" s="172" t="s">
        <v>135</v>
      </c>
      <c r="E198" s="173" t="s">
        <v>873</v>
      </c>
      <c r="F198" s="174" t="s">
        <v>874</v>
      </c>
      <c r="G198" s="175" t="s">
        <v>196</v>
      </c>
      <c r="H198" s="176">
        <v>7</v>
      </c>
      <c r="I198" s="177"/>
      <c r="J198" s="178">
        <f>ROUND(I198*H198,2)</f>
        <v>0</v>
      </c>
      <c r="K198" s="174" t="s">
        <v>183</v>
      </c>
      <c r="L198" s="37"/>
      <c r="M198" s="179" t="s">
        <v>1</v>
      </c>
      <c r="N198" s="180" t="s">
        <v>42</v>
      </c>
      <c r="O198" s="75"/>
      <c r="P198" s="181">
        <f>O198*H198</f>
        <v>0</v>
      </c>
      <c r="Q198" s="181">
        <v>0</v>
      </c>
      <c r="R198" s="181">
        <f>Q198*H198</f>
        <v>0</v>
      </c>
      <c r="S198" s="181">
        <v>0</v>
      </c>
      <c r="T198" s="182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83" t="s">
        <v>279</v>
      </c>
      <c r="AT198" s="183" t="s">
        <v>135</v>
      </c>
      <c r="AU198" s="183" t="s">
        <v>80</v>
      </c>
      <c r="AY198" s="17" t="s">
        <v>134</v>
      </c>
      <c r="BE198" s="184">
        <f>IF(N198="základní",J198,0)</f>
        <v>0</v>
      </c>
      <c r="BF198" s="184">
        <f>IF(N198="snížená",J198,0)</f>
        <v>0</v>
      </c>
      <c r="BG198" s="184">
        <f>IF(N198="zákl. přenesená",J198,0)</f>
        <v>0</v>
      </c>
      <c r="BH198" s="184">
        <f>IF(N198="sníž. přenesená",J198,0)</f>
        <v>0</v>
      </c>
      <c r="BI198" s="184">
        <f>IF(N198="nulová",J198,0)</f>
        <v>0</v>
      </c>
      <c r="BJ198" s="17" t="s">
        <v>80</v>
      </c>
      <c r="BK198" s="184">
        <f>ROUND(I198*H198,2)</f>
        <v>0</v>
      </c>
      <c r="BL198" s="17" t="s">
        <v>279</v>
      </c>
      <c r="BM198" s="183" t="s">
        <v>875</v>
      </c>
    </row>
    <row r="199" s="2" customFormat="1" ht="16.5" customHeight="1">
      <c r="A199" s="36"/>
      <c r="B199" s="171"/>
      <c r="C199" s="211" t="s">
        <v>529</v>
      </c>
      <c r="D199" s="211" t="s">
        <v>443</v>
      </c>
      <c r="E199" s="212" t="s">
        <v>876</v>
      </c>
      <c r="F199" s="213" t="s">
        <v>877</v>
      </c>
      <c r="G199" s="214" t="s">
        <v>196</v>
      </c>
      <c r="H199" s="215">
        <v>7</v>
      </c>
      <c r="I199" s="216"/>
      <c r="J199" s="217">
        <f>ROUND(I199*H199,2)</f>
        <v>0</v>
      </c>
      <c r="K199" s="213" t="s">
        <v>183</v>
      </c>
      <c r="L199" s="218"/>
      <c r="M199" s="227" t="s">
        <v>1</v>
      </c>
      <c r="N199" s="228" t="s">
        <v>42</v>
      </c>
      <c r="O199" s="224"/>
      <c r="P199" s="225">
        <f>O199*H199</f>
        <v>0</v>
      </c>
      <c r="Q199" s="225">
        <v>0.00013999999999999999</v>
      </c>
      <c r="R199" s="225">
        <f>Q199*H199</f>
        <v>0.00097999999999999997</v>
      </c>
      <c r="S199" s="225">
        <v>0</v>
      </c>
      <c r="T199" s="226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83" t="s">
        <v>365</v>
      </c>
      <c r="AT199" s="183" t="s">
        <v>443</v>
      </c>
      <c r="AU199" s="183" t="s">
        <v>80</v>
      </c>
      <c r="AY199" s="17" t="s">
        <v>134</v>
      </c>
      <c r="BE199" s="184">
        <f>IF(N199="základní",J199,0)</f>
        <v>0</v>
      </c>
      <c r="BF199" s="184">
        <f>IF(N199="snížená",J199,0)</f>
        <v>0</v>
      </c>
      <c r="BG199" s="184">
        <f>IF(N199="zákl. přenesená",J199,0)</f>
        <v>0</v>
      </c>
      <c r="BH199" s="184">
        <f>IF(N199="sníž. přenesená",J199,0)</f>
        <v>0</v>
      </c>
      <c r="BI199" s="184">
        <f>IF(N199="nulová",J199,0)</f>
        <v>0</v>
      </c>
      <c r="BJ199" s="17" t="s">
        <v>80</v>
      </c>
      <c r="BK199" s="184">
        <f>ROUND(I199*H199,2)</f>
        <v>0</v>
      </c>
      <c r="BL199" s="17" t="s">
        <v>279</v>
      </c>
      <c r="BM199" s="183" t="s">
        <v>878</v>
      </c>
    </row>
    <row r="200" s="2" customFormat="1" ht="6.96" customHeight="1">
      <c r="A200" s="36"/>
      <c r="B200" s="58"/>
      <c r="C200" s="59"/>
      <c r="D200" s="59"/>
      <c r="E200" s="59"/>
      <c r="F200" s="59"/>
      <c r="G200" s="59"/>
      <c r="H200" s="59"/>
      <c r="I200" s="59"/>
      <c r="J200" s="59"/>
      <c r="K200" s="59"/>
      <c r="L200" s="37"/>
      <c r="M200" s="36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</row>
  </sheetData>
  <autoFilter ref="C122:K19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80</v>
      </c>
    </row>
    <row r="4" s="1" customFormat="1" ht="24.96" customHeight="1">
      <c r="B4" s="20"/>
      <c r="D4" s="21" t="s">
        <v>108</v>
      </c>
      <c r="L4" s="20"/>
      <c r="M4" s="126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27" t="str">
        <f>'Rekapitulace stavby'!K6</f>
        <v>Stavební úpravy knihovny a IC Města Hranice</v>
      </c>
      <c r="F7" s="30"/>
      <c r="G7" s="30"/>
      <c r="H7" s="30"/>
      <c r="L7" s="20"/>
    </row>
    <row r="8" s="1" customFormat="1" ht="12" customHeight="1">
      <c r="B8" s="20"/>
      <c r="D8" s="30" t="s">
        <v>109</v>
      </c>
      <c r="L8" s="20"/>
    </row>
    <row r="9" s="2" customFormat="1" ht="16.5" customHeight="1">
      <c r="A9" s="36"/>
      <c r="B9" s="37"/>
      <c r="C9" s="36"/>
      <c r="D9" s="36"/>
      <c r="E9" s="127" t="s">
        <v>110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37"/>
      <c r="C10" s="36"/>
      <c r="D10" s="30" t="s">
        <v>111</v>
      </c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37"/>
      <c r="C11" s="36"/>
      <c r="D11" s="36"/>
      <c r="E11" s="65" t="s">
        <v>879</v>
      </c>
      <c r="F11" s="36"/>
      <c r="G11" s="36"/>
      <c r="H11" s="36"/>
      <c r="I11" s="36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37"/>
      <c r="C12" s="36"/>
      <c r="D12" s="36"/>
      <c r="E12" s="36"/>
      <c r="F12" s="36"/>
      <c r="G12" s="36"/>
      <c r="H12" s="36"/>
      <c r="I12" s="36"/>
      <c r="J12" s="36"/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37"/>
      <c r="C13" s="36"/>
      <c r="D13" s="30" t="s">
        <v>18</v>
      </c>
      <c r="E13" s="36"/>
      <c r="F13" s="25" t="s">
        <v>1</v>
      </c>
      <c r="G13" s="36"/>
      <c r="H13" s="36"/>
      <c r="I13" s="30" t="s">
        <v>19</v>
      </c>
      <c r="J13" s="25" t="s">
        <v>1</v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20</v>
      </c>
      <c r="E14" s="36"/>
      <c r="F14" s="25" t="s">
        <v>880</v>
      </c>
      <c r="G14" s="36"/>
      <c r="H14" s="36"/>
      <c r="I14" s="30" t="s">
        <v>22</v>
      </c>
      <c r="J14" s="67" t="str">
        <f>'Rekapitulace stavby'!AN8</f>
        <v>2. 3. 2024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37"/>
      <c r="C15" s="36"/>
      <c r="D15" s="36"/>
      <c r="E15" s="36"/>
      <c r="F15" s="36"/>
      <c r="G15" s="36"/>
      <c r="H15" s="36"/>
      <c r="I15" s="36"/>
      <c r="J15" s="36"/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37"/>
      <c r="C16" s="36"/>
      <c r="D16" s="30" t="s">
        <v>24</v>
      </c>
      <c r="E16" s="36"/>
      <c r="F16" s="36"/>
      <c r="G16" s="36"/>
      <c r="H16" s="36"/>
      <c r="I16" s="30" t="s">
        <v>25</v>
      </c>
      <c r="J16" s="25" t="s">
        <v>1</v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37"/>
      <c r="C17" s="36"/>
      <c r="D17" s="36"/>
      <c r="E17" s="25" t="s">
        <v>880</v>
      </c>
      <c r="F17" s="36"/>
      <c r="G17" s="36"/>
      <c r="H17" s="36"/>
      <c r="I17" s="30" t="s">
        <v>27</v>
      </c>
      <c r="J17" s="25" t="s">
        <v>1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37"/>
      <c r="C18" s="36"/>
      <c r="D18" s="36"/>
      <c r="E18" s="36"/>
      <c r="F18" s="36"/>
      <c r="G18" s="36"/>
      <c r="H18" s="36"/>
      <c r="I18" s="36"/>
      <c r="J18" s="36"/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37"/>
      <c r="C19" s="36"/>
      <c r="D19" s="30" t="s">
        <v>28</v>
      </c>
      <c r="E19" s="36"/>
      <c r="F19" s="36"/>
      <c r="G19" s="36"/>
      <c r="H19" s="36"/>
      <c r="I19" s="30" t="s">
        <v>25</v>
      </c>
      <c r="J19" s="31" t="str">
        <f>'Rekapitulace stavby'!AN13</f>
        <v>Vyplň údaj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37"/>
      <c r="C20" s="36"/>
      <c r="D20" s="36"/>
      <c r="E20" s="31" t="str">
        <f>'Rekapitulace stavby'!E14</f>
        <v>Vyplň údaj</v>
      </c>
      <c r="F20" s="25"/>
      <c r="G20" s="25"/>
      <c r="H20" s="25"/>
      <c r="I20" s="30" t="s">
        <v>27</v>
      </c>
      <c r="J20" s="31" t="str">
        <f>'Rekapitulace stavby'!AN14</f>
        <v>Vyplň údaj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37"/>
      <c r="C21" s="36"/>
      <c r="D21" s="36"/>
      <c r="E21" s="36"/>
      <c r="F21" s="36"/>
      <c r="G21" s="36"/>
      <c r="H21" s="36"/>
      <c r="I21" s="36"/>
      <c r="J21" s="36"/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37"/>
      <c r="C22" s="36"/>
      <c r="D22" s="30" t="s">
        <v>30</v>
      </c>
      <c r="E22" s="36"/>
      <c r="F22" s="36"/>
      <c r="G22" s="36"/>
      <c r="H22" s="36"/>
      <c r="I22" s="30" t="s">
        <v>25</v>
      </c>
      <c r="J22" s="25" t="s">
        <v>1</v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37"/>
      <c r="C23" s="36"/>
      <c r="D23" s="36"/>
      <c r="E23" s="25" t="s">
        <v>880</v>
      </c>
      <c r="F23" s="36"/>
      <c r="G23" s="36"/>
      <c r="H23" s="36"/>
      <c r="I23" s="30" t="s">
        <v>27</v>
      </c>
      <c r="J23" s="25" t="s">
        <v>1</v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37"/>
      <c r="C24" s="36"/>
      <c r="D24" s="36"/>
      <c r="E24" s="36"/>
      <c r="F24" s="36"/>
      <c r="G24" s="36"/>
      <c r="H24" s="36"/>
      <c r="I24" s="36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37"/>
      <c r="C25" s="36"/>
      <c r="D25" s="30" t="s">
        <v>33</v>
      </c>
      <c r="E25" s="36"/>
      <c r="F25" s="36"/>
      <c r="G25" s="36"/>
      <c r="H25" s="36"/>
      <c r="I25" s="30" t="s">
        <v>25</v>
      </c>
      <c r="J25" s="25" t="s">
        <v>686</v>
      </c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37"/>
      <c r="C26" s="36"/>
      <c r="D26" s="36"/>
      <c r="E26" s="25" t="s">
        <v>687</v>
      </c>
      <c r="F26" s="36"/>
      <c r="G26" s="36"/>
      <c r="H26" s="36"/>
      <c r="I26" s="30" t="s">
        <v>27</v>
      </c>
      <c r="J26" s="25" t="s">
        <v>1</v>
      </c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37"/>
      <c r="C28" s="36"/>
      <c r="D28" s="30" t="s">
        <v>35</v>
      </c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28"/>
      <c r="B29" s="129"/>
      <c r="C29" s="128"/>
      <c r="D29" s="128"/>
      <c r="E29" s="34" t="s">
        <v>1</v>
      </c>
      <c r="F29" s="34"/>
      <c r="G29" s="34"/>
      <c r="H29" s="34"/>
      <c r="I29" s="128"/>
      <c r="J29" s="128"/>
      <c r="K29" s="128"/>
      <c r="L29" s="130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</row>
    <row r="30" s="2" customFormat="1" ht="6.96" customHeight="1">
      <c r="A30" s="36"/>
      <c r="B30" s="37"/>
      <c r="C30" s="36"/>
      <c r="D30" s="36"/>
      <c r="E30" s="36"/>
      <c r="F30" s="36"/>
      <c r="G30" s="36"/>
      <c r="H30" s="36"/>
      <c r="I30" s="36"/>
      <c r="J30" s="36"/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37"/>
      <c r="C32" s="36"/>
      <c r="D32" s="131" t="s">
        <v>36</v>
      </c>
      <c r="E32" s="36"/>
      <c r="F32" s="36"/>
      <c r="G32" s="36"/>
      <c r="H32" s="36"/>
      <c r="I32" s="36"/>
      <c r="J32" s="94">
        <f>ROUND(J122,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37"/>
      <c r="C33" s="36"/>
      <c r="D33" s="88"/>
      <c r="E33" s="88"/>
      <c r="F33" s="88"/>
      <c r="G33" s="88"/>
      <c r="H33" s="88"/>
      <c r="I33" s="88"/>
      <c r="J33" s="88"/>
      <c r="K33" s="88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6"/>
      <c r="F34" s="41" t="s">
        <v>38</v>
      </c>
      <c r="G34" s="36"/>
      <c r="H34" s="36"/>
      <c r="I34" s="41" t="s">
        <v>37</v>
      </c>
      <c r="J34" s="41" t="s">
        <v>39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37"/>
      <c r="C35" s="36"/>
      <c r="D35" s="132" t="s">
        <v>40</v>
      </c>
      <c r="E35" s="30" t="s">
        <v>41</v>
      </c>
      <c r="F35" s="133">
        <f>ROUND((SUM(BE122:BE156)),  2)</f>
        <v>0</v>
      </c>
      <c r="G35" s="36"/>
      <c r="H35" s="36"/>
      <c r="I35" s="134">
        <v>0.20999999999999999</v>
      </c>
      <c r="J35" s="133">
        <f>ROUND(((SUM(BE122:BE156))*I35),  2)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37"/>
      <c r="C36" s="36"/>
      <c r="D36" s="36"/>
      <c r="E36" s="30" t="s">
        <v>42</v>
      </c>
      <c r="F36" s="133">
        <f>ROUND((SUM(BF122:BF156)),  2)</f>
        <v>0</v>
      </c>
      <c r="G36" s="36"/>
      <c r="H36" s="36"/>
      <c r="I36" s="134">
        <v>0.12</v>
      </c>
      <c r="J36" s="133">
        <f>ROUND(((SUM(BF122:BF156))*I36),  2)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43</v>
      </c>
      <c r="F37" s="133">
        <f>ROUND((SUM(BG122:BG156)),  2)</f>
        <v>0</v>
      </c>
      <c r="G37" s="36"/>
      <c r="H37" s="36"/>
      <c r="I37" s="134">
        <v>0.20999999999999999</v>
      </c>
      <c r="J37" s="133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37"/>
      <c r="C38" s="36"/>
      <c r="D38" s="36"/>
      <c r="E38" s="30" t="s">
        <v>44</v>
      </c>
      <c r="F38" s="133">
        <f>ROUND((SUM(BH122:BH156)),  2)</f>
        <v>0</v>
      </c>
      <c r="G38" s="36"/>
      <c r="H38" s="36"/>
      <c r="I38" s="134">
        <v>0.12</v>
      </c>
      <c r="J38" s="133">
        <f>0</f>
        <v>0</v>
      </c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37"/>
      <c r="C39" s="36"/>
      <c r="D39" s="36"/>
      <c r="E39" s="30" t="s">
        <v>45</v>
      </c>
      <c r="F39" s="133">
        <f>ROUND((SUM(BI122:BI156)),  2)</f>
        <v>0</v>
      </c>
      <c r="G39" s="36"/>
      <c r="H39" s="36"/>
      <c r="I39" s="134">
        <v>0</v>
      </c>
      <c r="J39" s="133">
        <f>0</f>
        <v>0</v>
      </c>
      <c r="K39" s="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37"/>
      <c r="C41" s="135"/>
      <c r="D41" s="136" t="s">
        <v>46</v>
      </c>
      <c r="E41" s="79"/>
      <c r="F41" s="79"/>
      <c r="G41" s="137" t="s">
        <v>47</v>
      </c>
      <c r="H41" s="138" t="s">
        <v>48</v>
      </c>
      <c r="I41" s="79"/>
      <c r="J41" s="139">
        <f>SUM(J32:J39)</f>
        <v>0</v>
      </c>
      <c r="K41" s="140"/>
      <c r="L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37"/>
      <c r="C42" s="36"/>
      <c r="D42" s="36"/>
      <c r="E42" s="36"/>
      <c r="F42" s="36"/>
      <c r="G42" s="36"/>
      <c r="H42" s="36"/>
      <c r="I42" s="36"/>
      <c r="J42" s="36"/>
      <c r="K42" s="36"/>
      <c r="L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49</v>
      </c>
      <c r="E50" s="55"/>
      <c r="F50" s="55"/>
      <c r="G50" s="54" t="s">
        <v>50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51</v>
      </c>
      <c r="E61" s="39"/>
      <c r="F61" s="141" t="s">
        <v>52</v>
      </c>
      <c r="G61" s="56" t="s">
        <v>51</v>
      </c>
      <c r="H61" s="39"/>
      <c r="I61" s="39"/>
      <c r="J61" s="142" t="s">
        <v>52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53</v>
      </c>
      <c r="E65" s="57"/>
      <c r="F65" s="57"/>
      <c r="G65" s="54" t="s">
        <v>54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51</v>
      </c>
      <c r="E76" s="39"/>
      <c r="F76" s="141" t="s">
        <v>52</v>
      </c>
      <c r="G76" s="56" t="s">
        <v>51</v>
      </c>
      <c r="H76" s="39"/>
      <c r="I76" s="39"/>
      <c r="J76" s="142" t="s">
        <v>52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113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27" t="str">
        <f>E7</f>
        <v>Stavební úpravy knihovny a IC Města Hranice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20"/>
      <c r="C86" s="30" t="s">
        <v>109</v>
      </c>
      <c r="L86" s="20"/>
    </row>
    <row r="87" s="2" customFormat="1" ht="16.5" customHeight="1">
      <c r="A87" s="36"/>
      <c r="B87" s="37"/>
      <c r="C87" s="36"/>
      <c r="D87" s="36"/>
      <c r="E87" s="127" t="s">
        <v>110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111</v>
      </c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6"/>
      <c r="D89" s="36"/>
      <c r="E89" s="65" t="str">
        <f>E11</f>
        <v>30-B - Slaboproud - 3NP</v>
      </c>
      <c r="F89" s="36"/>
      <c r="G89" s="36"/>
      <c r="H89" s="36"/>
      <c r="I89" s="36"/>
      <c r="J89" s="36"/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6"/>
      <c r="E91" s="36"/>
      <c r="F91" s="25" t="str">
        <f>F14</f>
        <v xml:space="preserve"> </v>
      </c>
      <c r="G91" s="36"/>
      <c r="H91" s="36"/>
      <c r="I91" s="30" t="s">
        <v>22</v>
      </c>
      <c r="J91" s="67" t="str">
        <f>IF(J14="","",J14)</f>
        <v>2. 3. 2024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6"/>
      <c r="D92" s="36"/>
      <c r="E92" s="36"/>
      <c r="F92" s="36"/>
      <c r="G92" s="36"/>
      <c r="H92" s="36"/>
      <c r="I92" s="36"/>
      <c r="J92" s="36"/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6"/>
      <c r="E93" s="36"/>
      <c r="F93" s="25" t="str">
        <f>E17</f>
        <v xml:space="preserve"> </v>
      </c>
      <c r="G93" s="36"/>
      <c r="H93" s="36"/>
      <c r="I93" s="30" t="s">
        <v>30</v>
      </c>
      <c r="J93" s="34" t="str">
        <f>E23</f>
        <v xml:space="preserve"> </v>
      </c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28</v>
      </c>
      <c r="D94" s="36"/>
      <c r="E94" s="36"/>
      <c r="F94" s="25" t="str">
        <f>IF(E20="","",E20)</f>
        <v>Vyplň údaj</v>
      </c>
      <c r="G94" s="36"/>
      <c r="H94" s="36"/>
      <c r="I94" s="30" t="s">
        <v>33</v>
      </c>
      <c r="J94" s="34" t="str">
        <f>E26</f>
        <v>Klimešová Miroslava</v>
      </c>
      <c r="K94" s="36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43" t="s">
        <v>114</v>
      </c>
      <c r="D96" s="135"/>
      <c r="E96" s="135"/>
      <c r="F96" s="135"/>
      <c r="G96" s="135"/>
      <c r="H96" s="135"/>
      <c r="I96" s="135"/>
      <c r="J96" s="144" t="s">
        <v>115</v>
      </c>
      <c r="K96" s="135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6"/>
      <c r="D97" s="36"/>
      <c r="E97" s="36"/>
      <c r="F97" s="36"/>
      <c r="G97" s="36"/>
      <c r="H97" s="36"/>
      <c r="I97" s="36"/>
      <c r="J97" s="36"/>
      <c r="K97" s="36"/>
      <c r="L97" s="53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45" t="s">
        <v>116</v>
      </c>
      <c r="D98" s="36"/>
      <c r="E98" s="36"/>
      <c r="F98" s="36"/>
      <c r="G98" s="36"/>
      <c r="H98" s="36"/>
      <c r="I98" s="36"/>
      <c r="J98" s="94">
        <f>J122</f>
        <v>0</v>
      </c>
      <c r="K98" s="36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7" t="s">
        <v>117</v>
      </c>
    </row>
    <row r="99" s="9" customFormat="1" ht="24.96" customHeight="1">
      <c r="A99" s="9"/>
      <c r="B99" s="146"/>
      <c r="C99" s="9"/>
      <c r="D99" s="147" t="s">
        <v>168</v>
      </c>
      <c r="E99" s="148"/>
      <c r="F99" s="148"/>
      <c r="G99" s="148"/>
      <c r="H99" s="148"/>
      <c r="I99" s="148"/>
      <c r="J99" s="149">
        <f>J123</f>
        <v>0</v>
      </c>
      <c r="K99" s="9"/>
      <c r="L99" s="14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4" customFormat="1" ht="19.92" customHeight="1">
      <c r="A100" s="14"/>
      <c r="B100" s="205"/>
      <c r="C100" s="14"/>
      <c r="D100" s="206" t="s">
        <v>689</v>
      </c>
      <c r="E100" s="207"/>
      <c r="F100" s="207"/>
      <c r="G100" s="207"/>
      <c r="H100" s="207"/>
      <c r="I100" s="207"/>
      <c r="J100" s="208">
        <f>J124</f>
        <v>0</v>
      </c>
      <c r="K100" s="14"/>
      <c r="L100" s="205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</row>
    <row r="101" s="2" customFormat="1" ht="21.84" customHeight="1">
      <c r="A101" s="36"/>
      <c r="B101" s="37"/>
      <c r="C101" s="36"/>
      <c r="D101" s="36"/>
      <c r="E101" s="36"/>
      <c r="F101" s="36"/>
      <c r="G101" s="36"/>
      <c r="H101" s="36"/>
      <c r="I101" s="36"/>
      <c r="J101" s="36"/>
      <c r="K101" s="36"/>
      <c r="L101" s="53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="2" customFormat="1" ht="6.96" customHeight="1">
      <c r="A102" s="36"/>
      <c r="B102" s="58"/>
      <c r="C102" s="59"/>
      <c r="D102" s="59"/>
      <c r="E102" s="59"/>
      <c r="F102" s="59"/>
      <c r="G102" s="59"/>
      <c r="H102" s="59"/>
      <c r="I102" s="59"/>
      <c r="J102" s="59"/>
      <c r="K102" s="59"/>
      <c r="L102" s="53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6" s="2" customFormat="1" ht="6.96" customHeight="1">
      <c r="A106" s="36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53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24.96" customHeight="1">
      <c r="A107" s="36"/>
      <c r="B107" s="37"/>
      <c r="C107" s="21" t="s">
        <v>119</v>
      </c>
      <c r="D107" s="36"/>
      <c r="E107" s="36"/>
      <c r="F107" s="36"/>
      <c r="G107" s="36"/>
      <c r="H107" s="36"/>
      <c r="I107" s="36"/>
      <c r="J107" s="36"/>
      <c r="K107" s="36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37"/>
      <c r="C108" s="36"/>
      <c r="D108" s="36"/>
      <c r="E108" s="36"/>
      <c r="F108" s="36"/>
      <c r="G108" s="36"/>
      <c r="H108" s="36"/>
      <c r="I108" s="36"/>
      <c r="J108" s="36"/>
      <c r="K108" s="36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16</v>
      </c>
      <c r="D109" s="36"/>
      <c r="E109" s="36"/>
      <c r="F109" s="36"/>
      <c r="G109" s="36"/>
      <c r="H109" s="36"/>
      <c r="I109" s="36"/>
      <c r="J109" s="36"/>
      <c r="K109" s="36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6"/>
      <c r="D110" s="36"/>
      <c r="E110" s="127" t="str">
        <f>E7</f>
        <v>Stavební úpravy knihovny a IC Města Hranice</v>
      </c>
      <c r="F110" s="30"/>
      <c r="G110" s="30"/>
      <c r="H110" s="30"/>
      <c r="I110" s="36"/>
      <c r="J110" s="36"/>
      <c r="K110" s="36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1" customFormat="1" ht="12" customHeight="1">
      <c r="B111" s="20"/>
      <c r="C111" s="30" t="s">
        <v>109</v>
      </c>
      <c r="L111" s="20"/>
    </row>
    <row r="112" s="2" customFormat="1" ht="16.5" customHeight="1">
      <c r="A112" s="36"/>
      <c r="B112" s="37"/>
      <c r="C112" s="36"/>
      <c r="D112" s="36"/>
      <c r="E112" s="127" t="s">
        <v>110</v>
      </c>
      <c r="F112" s="36"/>
      <c r="G112" s="36"/>
      <c r="H112" s="36"/>
      <c r="I112" s="36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111</v>
      </c>
      <c r="D113" s="36"/>
      <c r="E113" s="36"/>
      <c r="F113" s="36"/>
      <c r="G113" s="36"/>
      <c r="H113" s="36"/>
      <c r="I113" s="36"/>
      <c r="J113" s="36"/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6.5" customHeight="1">
      <c r="A114" s="36"/>
      <c r="B114" s="37"/>
      <c r="C114" s="36"/>
      <c r="D114" s="36"/>
      <c r="E114" s="65" t="str">
        <f>E11</f>
        <v>30-B - Slaboproud - 3NP</v>
      </c>
      <c r="F114" s="36"/>
      <c r="G114" s="36"/>
      <c r="H114" s="36"/>
      <c r="I114" s="36"/>
      <c r="J114" s="36"/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6"/>
      <c r="D115" s="36"/>
      <c r="E115" s="36"/>
      <c r="F115" s="36"/>
      <c r="G115" s="36"/>
      <c r="H115" s="36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20</v>
      </c>
      <c r="D116" s="36"/>
      <c r="E116" s="36"/>
      <c r="F116" s="25" t="str">
        <f>F14</f>
        <v xml:space="preserve"> </v>
      </c>
      <c r="G116" s="36"/>
      <c r="H116" s="36"/>
      <c r="I116" s="30" t="s">
        <v>22</v>
      </c>
      <c r="J116" s="67" t="str">
        <f>IF(J14="","",J14)</f>
        <v>2. 3. 2024</v>
      </c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6"/>
      <c r="D117" s="36"/>
      <c r="E117" s="36"/>
      <c r="F117" s="36"/>
      <c r="G117" s="36"/>
      <c r="H117" s="36"/>
      <c r="I117" s="36"/>
      <c r="J117" s="36"/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24</v>
      </c>
      <c r="D118" s="36"/>
      <c r="E118" s="36"/>
      <c r="F118" s="25" t="str">
        <f>E17</f>
        <v xml:space="preserve"> </v>
      </c>
      <c r="G118" s="36"/>
      <c r="H118" s="36"/>
      <c r="I118" s="30" t="s">
        <v>30</v>
      </c>
      <c r="J118" s="34" t="str">
        <f>E23</f>
        <v xml:space="preserve"> </v>
      </c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28</v>
      </c>
      <c r="D119" s="36"/>
      <c r="E119" s="36"/>
      <c r="F119" s="25" t="str">
        <f>IF(E20="","",E20)</f>
        <v>Vyplň údaj</v>
      </c>
      <c r="G119" s="36"/>
      <c r="H119" s="36"/>
      <c r="I119" s="30" t="s">
        <v>33</v>
      </c>
      <c r="J119" s="34" t="str">
        <f>E26</f>
        <v>Klimešová Miroslava</v>
      </c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0.32" customHeight="1">
      <c r="A120" s="36"/>
      <c r="B120" s="37"/>
      <c r="C120" s="36"/>
      <c r="D120" s="36"/>
      <c r="E120" s="36"/>
      <c r="F120" s="36"/>
      <c r="G120" s="36"/>
      <c r="H120" s="36"/>
      <c r="I120" s="36"/>
      <c r="J120" s="36"/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10" customFormat="1" ht="29.28" customHeight="1">
      <c r="A121" s="150"/>
      <c r="B121" s="151"/>
      <c r="C121" s="152" t="s">
        <v>120</v>
      </c>
      <c r="D121" s="153" t="s">
        <v>61</v>
      </c>
      <c r="E121" s="153" t="s">
        <v>57</v>
      </c>
      <c r="F121" s="153" t="s">
        <v>58</v>
      </c>
      <c r="G121" s="153" t="s">
        <v>121</v>
      </c>
      <c r="H121" s="153" t="s">
        <v>122</v>
      </c>
      <c r="I121" s="153" t="s">
        <v>123</v>
      </c>
      <c r="J121" s="153" t="s">
        <v>115</v>
      </c>
      <c r="K121" s="154" t="s">
        <v>124</v>
      </c>
      <c r="L121" s="155"/>
      <c r="M121" s="84" t="s">
        <v>1</v>
      </c>
      <c r="N121" s="85" t="s">
        <v>40</v>
      </c>
      <c r="O121" s="85" t="s">
        <v>125</v>
      </c>
      <c r="P121" s="85" t="s">
        <v>126</v>
      </c>
      <c r="Q121" s="85" t="s">
        <v>127</v>
      </c>
      <c r="R121" s="85" t="s">
        <v>128</v>
      </c>
      <c r="S121" s="85" t="s">
        <v>129</v>
      </c>
      <c r="T121" s="86" t="s">
        <v>130</v>
      </c>
      <c r="U121" s="150"/>
      <c r="V121" s="150"/>
      <c r="W121" s="150"/>
      <c r="X121" s="150"/>
      <c r="Y121" s="150"/>
      <c r="Z121" s="150"/>
      <c r="AA121" s="150"/>
      <c r="AB121" s="150"/>
      <c r="AC121" s="150"/>
      <c r="AD121" s="150"/>
      <c r="AE121" s="150"/>
    </row>
    <row r="122" s="2" customFormat="1" ht="22.8" customHeight="1">
      <c r="A122" s="36"/>
      <c r="B122" s="37"/>
      <c r="C122" s="91" t="s">
        <v>131</v>
      </c>
      <c r="D122" s="36"/>
      <c r="E122" s="36"/>
      <c r="F122" s="36"/>
      <c r="G122" s="36"/>
      <c r="H122" s="36"/>
      <c r="I122" s="36"/>
      <c r="J122" s="156">
        <f>BK122</f>
        <v>0</v>
      </c>
      <c r="K122" s="36"/>
      <c r="L122" s="37"/>
      <c r="M122" s="87"/>
      <c r="N122" s="71"/>
      <c r="O122" s="88"/>
      <c r="P122" s="157">
        <f>P123</f>
        <v>0</v>
      </c>
      <c r="Q122" s="88"/>
      <c r="R122" s="157">
        <f>R123</f>
        <v>0.074285000000000004</v>
      </c>
      <c r="S122" s="88"/>
      <c r="T122" s="158">
        <f>T123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7" t="s">
        <v>75</v>
      </c>
      <c r="AU122" s="17" t="s">
        <v>117</v>
      </c>
      <c r="BK122" s="159">
        <f>BK123</f>
        <v>0</v>
      </c>
    </row>
    <row r="123" s="11" customFormat="1" ht="25.92" customHeight="1">
      <c r="A123" s="11"/>
      <c r="B123" s="160"/>
      <c r="C123" s="11"/>
      <c r="D123" s="161" t="s">
        <v>75</v>
      </c>
      <c r="E123" s="162" t="s">
        <v>424</v>
      </c>
      <c r="F123" s="162" t="s">
        <v>425</v>
      </c>
      <c r="G123" s="11"/>
      <c r="H123" s="11"/>
      <c r="I123" s="163"/>
      <c r="J123" s="164">
        <f>BK123</f>
        <v>0</v>
      </c>
      <c r="K123" s="11"/>
      <c r="L123" s="160"/>
      <c r="M123" s="165"/>
      <c r="N123" s="166"/>
      <c r="O123" s="166"/>
      <c r="P123" s="167">
        <f>P124</f>
        <v>0</v>
      </c>
      <c r="Q123" s="166"/>
      <c r="R123" s="167">
        <f>R124</f>
        <v>0.074285000000000004</v>
      </c>
      <c r="S123" s="166"/>
      <c r="T123" s="168">
        <f>T124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161" t="s">
        <v>80</v>
      </c>
      <c r="AT123" s="169" t="s">
        <v>75</v>
      </c>
      <c r="AU123" s="169" t="s">
        <v>76</v>
      </c>
      <c r="AY123" s="161" t="s">
        <v>134</v>
      </c>
      <c r="BK123" s="170">
        <f>BK124</f>
        <v>0</v>
      </c>
    </row>
    <row r="124" s="11" customFormat="1" ht="22.8" customHeight="1">
      <c r="A124" s="11"/>
      <c r="B124" s="160"/>
      <c r="C124" s="11"/>
      <c r="D124" s="161" t="s">
        <v>75</v>
      </c>
      <c r="E124" s="209" t="s">
        <v>871</v>
      </c>
      <c r="F124" s="209" t="s">
        <v>872</v>
      </c>
      <c r="G124" s="11"/>
      <c r="H124" s="11"/>
      <c r="I124" s="163"/>
      <c r="J124" s="210">
        <f>BK124</f>
        <v>0</v>
      </c>
      <c r="K124" s="11"/>
      <c r="L124" s="160"/>
      <c r="M124" s="165"/>
      <c r="N124" s="166"/>
      <c r="O124" s="166"/>
      <c r="P124" s="167">
        <f>SUM(P125:P156)</f>
        <v>0</v>
      </c>
      <c r="Q124" s="166"/>
      <c r="R124" s="167">
        <f>SUM(R125:R156)</f>
        <v>0.074285000000000004</v>
      </c>
      <c r="S124" s="166"/>
      <c r="T124" s="168">
        <f>SUM(T125:T156)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161" t="s">
        <v>80</v>
      </c>
      <c r="AT124" s="169" t="s">
        <v>75</v>
      </c>
      <c r="AU124" s="169" t="s">
        <v>83</v>
      </c>
      <c r="AY124" s="161" t="s">
        <v>134</v>
      </c>
      <c r="BK124" s="170">
        <f>SUM(BK125:BK156)</f>
        <v>0</v>
      </c>
    </row>
    <row r="125" s="2" customFormat="1" ht="24.15" customHeight="1">
      <c r="A125" s="36"/>
      <c r="B125" s="171"/>
      <c r="C125" s="172" t="s">
        <v>83</v>
      </c>
      <c r="D125" s="172" t="s">
        <v>135</v>
      </c>
      <c r="E125" s="173" t="s">
        <v>881</v>
      </c>
      <c r="F125" s="174" t="s">
        <v>882</v>
      </c>
      <c r="G125" s="175" t="s">
        <v>231</v>
      </c>
      <c r="H125" s="176">
        <v>330</v>
      </c>
      <c r="I125" s="177"/>
      <c r="J125" s="178">
        <f>ROUND(I125*H125,2)</f>
        <v>0</v>
      </c>
      <c r="K125" s="174" t="s">
        <v>183</v>
      </c>
      <c r="L125" s="37"/>
      <c r="M125" s="179" t="s">
        <v>1</v>
      </c>
      <c r="N125" s="180" t="s">
        <v>41</v>
      </c>
      <c r="O125" s="75"/>
      <c r="P125" s="181">
        <f>O125*H125</f>
        <v>0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83" t="s">
        <v>279</v>
      </c>
      <c r="AT125" s="183" t="s">
        <v>135</v>
      </c>
      <c r="AU125" s="183" t="s">
        <v>80</v>
      </c>
      <c r="AY125" s="17" t="s">
        <v>134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7" t="s">
        <v>83</v>
      </c>
      <c r="BK125" s="184">
        <f>ROUND(I125*H125,2)</f>
        <v>0</v>
      </c>
      <c r="BL125" s="17" t="s">
        <v>279</v>
      </c>
      <c r="BM125" s="183" t="s">
        <v>883</v>
      </c>
    </row>
    <row r="126" s="2" customFormat="1" ht="24.15" customHeight="1">
      <c r="A126" s="36"/>
      <c r="B126" s="171"/>
      <c r="C126" s="211" t="s">
        <v>80</v>
      </c>
      <c r="D126" s="211" t="s">
        <v>443</v>
      </c>
      <c r="E126" s="212" t="s">
        <v>884</v>
      </c>
      <c r="F126" s="213" t="s">
        <v>885</v>
      </c>
      <c r="G126" s="214" t="s">
        <v>231</v>
      </c>
      <c r="H126" s="215">
        <v>346.5</v>
      </c>
      <c r="I126" s="216"/>
      <c r="J126" s="217">
        <f>ROUND(I126*H126,2)</f>
        <v>0</v>
      </c>
      <c r="K126" s="213" t="s">
        <v>183</v>
      </c>
      <c r="L126" s="218"/>
      <c r="M126" s="219" t="s">
        <v>1</v>
      </c>
      <c r="N126" s="220" t="s">
        <v>41</v>
      </c>
      <c r="O126" s="75"/>
      <c r="P126" s="181">
        <f>O126*H126</f>
        <v>0</v>
      </c>
      <c r="Q126" s="181">
        <v>6.9999999999999994E-05</v>
      </c>
      <c r="R126" s="181">
        <f>Q126*H126</f>
        <v>0.024254999999999999</v>
      </c>
      <c r="S126" s="181">
        <v>0</v>
      </c>
      <c r="T126" s="182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83" t="s">
        <v>365</v>
      </c>
      <c r="AT126" s="183" t="s">
        <v>443</v>
      </c>
      <c r="AU126" s="183" t="s">
        <v>80</v>
      </c>
      <c r="AY126" s="17" t="s">
        <v>134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7" t="s">
        <v>83</v>
      </c>
      <c r="BK126" s="184">
        <f>ROUND(I126*H126,2)</f>
        <v>0</v>
      </c>
      <c r="BL126" s="17" t="s">
        <v>279</v>
      </c>
      <c r="BM126" s="183" t="s">
        <v>886</v>
      </c>
    </row>
    <row r="127" s="12" customFormat="1">
      <c r="A127" s="12"/>
      <c r="B127" s="185"/>
      <c r="C127" s="12"/>
      <c r="D127" s="186" t="s">
        <v>141</v>
      </c>
      <c r="E127" s="187" t="s">
        <v>1</v>
      </c>
      <c r="F127" s="188" t="s">
        <v>887</v>
      </c>
      <c r="G127" s="12"/>
      <c r="H127" s="189">
        <v>346.5</v>
      </c>
      <c r="I127" s="190"/>
      <c r="J127" s="12"/>
      <c r="K127" s="12"/>
      <c r="L127" s="185"/>
      <c r="M127" s="191"/>
      <c r="N127" s="192"/>
      <c r="O127" s="192"/>
      <c r="P127" s="192"/>
      <c r="Q127" s="192"/>
      <c r="R127" s="192"/>
      <c r="S127" s="192"/>
      <c r="T127" s="193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187" t="s">
        <v>141</v>
      </c>
      <c r="AU127" s="187" t="s">
        <v>80</v>
      </c>
      <c r="AV127" s="12" t="s">
        <v>80</v>
      </c>
      <c r="AW127" s="12" t="s">
        <v>32</v>
      </c>
      <c r="AX127" s="12" t="s">
        <v>83</v>
      </c>
      <c r="AY127" s="187" t="s">
        <v>134</v>
      </c>
    </row>
    <row r="128" s="2" customFormat="1" ht="21.75" customHeight="1">
      <c r="A128" s="36"/>
      <c r="B128" s="171"/>
      <c r="C128" s="172" t="s">
        <v>146</v>
      </c>
      <c r="D128" s="172" t="s">
        <v>135</v>
      </c>
      <c r="E128" s="173" t="s">
        <v>888</v>
      </c>
      <c r="F128" s="174" t="s">
        <v>889</v>
      </c>
      <c r="G128" s="175" t="s">
        <v>231</v>
      </c>
      <c r="H128" s="176">
        <v>350</v>
      </c>
      <c r="I128" s="177"/>
      <c r="J128" s="178">
        <f>ROUND(I128*H128,2)</f>
        <v>0</v>
      </c>
      <c r="K128" s="174" t="s">
        <v>183</v>
      </c>
      <c r="L128" s="37"/>
      <c r="M128" s="179" t="s">
        <v>1</v>
      </c>
      <c r="N128" s="180" t="s">
        <v>41</v>
      </c>
      <c r="O128" s="75"/>
      <c r="P128" s="181">
        <f>O128*H128</f>
        <v>0</v>
      </c>
      <c r="Q128" s="181">
        <v>0</v>
      </c>
      <c r="R128" s="181">
        <f>Q128*H128</f>
        <v>0</v>
      </c>
      <c r="S128" s="181">
        <v>0</v>
      </c>
      <c r="T128" s="182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83" t="s">
        <v>279</v>
      </c>
      <c r="AT128" s="183" t="s">
        <v>135</v>
      </c>
      <c r="AU128" s="183" t="s">
        <v>80</v>
      </c>
      <c r="AY128" s="17" t="s">
        <v>134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7" t="s">
        <v>83</v>
      </c>
      <c r="BK128" s="184">
        <f>ROUND(I128*H128,2)</f>
        <v>0</v>
      </c>
      <c r="BL128" s="17" t="s">
        <v>279</v>
      </c>
      <c r="BM128" s="183" t="s">
        <v>890</v>
      </c>
    </row>
    <row r="129" s="2" customFormat="1" ht="37.8" customHeight="1">
      <c r="A129" s="36"/>
      <c r="B129" s="171"/>
      <c r="C129" s="211" t="s">
        <v>139</v>
      </c>
      <c r="D129" s="211" t="s">
        <v>443</v>
      </c>
      <c r="E129" s="212" t="s">
        <v>891</v>
      </c>
      <c r="F129" s="213" t="s">
        <v>892</v>
      </c>
      <c r="G129" s="214" t="s">
        <v>231</v>
      </c>
      <c r="H129" s="215">
        <v>420</v>
      </c>
      <c r="I129" s="216"/>
      <c r="J129" s="217">
        <f>ROUND(I129*H129,2)</f>
        <v>0</v>
      </c>
      <c r="K129" s="213" t="s">
        <v>183</v>
      </c>
      <c r="L129" s="218"/>
      <c r="M129" s="219" t="s">
        <v>1</v>
      </c>
      <c r="N129" s="220" t="s">
        <v>41</v>
      </c>
      <c r="O129" s="75"/>
      <c r="P129" s="181">
        <f>O129*H129</f>
        <v>0</v>
      </c>
      <c r="Q129" s="181">
        <v>4.0000000000000003E-05</v>
      </c>
      <c r="R129" s="181">
        <f>Q129*H129</f>
        <v>0.016800000000000002</v>
      </c>
      <c r="S129" s="181">
        <v>0</v>
      </c>
      <c r="T129" s="182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83" t="s">
        <v>365</v>
      </c>
      <c r="AT129" s="183" t="s">
        <v>443</v>
      </c>
      <c r="AU129" s="183" t="s">
        <v>80</v>
      </c>
      <c r="AY129" s="17" t="s">
        <v>134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7" t="s">
        <v>83</v>
      </c>
      <c r="BK129" s="184">
        <f>ROUND(I129*H129,2)</f>
        <v>0</v>
      </c>
      <c r="BL129" s="17" t="s">
        <v>279</v>
      </c>
      <c r="BM129" s="183" t="s">
        <v>893</v>
      </c>
    </row>
    <row r="130" s="12" customFormat="1">
      <c r="A130" s="12"/>
      <c r="B130" s="185"/>
      <c r="C130" s="12"/>
      <c r="D130" s="186" t="s">
        <v>141</v>
      </c>
      <c r="E130" s="187" t="s">
        <v>1</v>
      </c>
      <c r="F130" s="188" t="s">
        <v>894</v>
      </c>
      <c r="G130" s="12"/>
      <c r="H130" s="189">
        <v>420</v>
      </c>
      <c r="I130" s="190"/>
      <c r="J130" s="12"/>
      <c r="K130" s="12"/>
      <c r="L130" s="185"/>
      <c r="M130" s="191"/>
      <c r="N130" s="192"/>
      <c r="O130" s="192"/>
      <c r="P130" s="192"/>
      <c r="Q130" s="192"/>
      <c r="R130" s="192"/>
      <c r="S130" s="192"/>
      <c r="T130" s="193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187" t="s">
        <v>141</v>
      </c>
      <c r="AU130" s="187" t="s">
        <v>80</v>
      </c>
      <c r="AV130" s="12" t="s">
        <v>80</v>
      </c>
      <c r="AW130" s="12" t="s">
        <v>32</v>
      </c>
      <c r="AX130" s="12" t="s">
        <v>83</v>
      </c>
      <c r="AY130" s="187" t="s">
        <v>134</v>
      </c>
    </row>
    <row r="131" s="2" customFormat="1" ht="24.15" customHeight="1">
      <c r="A131" s="36"/>
      <c r="B131" s="171"/>
      <c r="C131" s="172" t="s">
        <v>133</v>
      </c>
      <c r="D131" s="172" t="s">
        <v>135</v>
      </c>
      <c r="E131" s="173" t="s">
        <v>895</v>
      </c>
      <c r="F131" s="174" t="s">
        <v>896</v>
      </c>
      <c r="G131" s="175" t="s">
        <v>231</v>
      </c>
      <c r="H131" s="176">
        <v>550</v>
      </c>
      <c r="I131" s="177"/>
      <c r="J131" s="178">
        <f>ROUND(I131*H131,2)</f>
        <v>0</v>
      </c>
      <c r="K131" s="174" t="s">
        <v>183</v>
      </c>
      <c r="L131" s="37"/>
      <c r="M131" s="179" t="s">
        <v>1</v>
      </c>
      <c r="N131" s="180" t="s">
        <v>41</v>
      </c>
      <c r="O131" s="75"/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83" t="s">
        <v>279</v>
      </c>
      <c r="AT131" s="183" t="s">
        <v>135</v>
      </c>
      <c r="AU131" s="183" t="s">
        <v>80</v>
      </c>
      <c r="AY131" s="17" t="s">
        <v>134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7" t="s">
        <v>83</v>
      </c>
      <c r="BK131" s="184">
        <f>ROUND(I131*H131,2)</f>
        <v>0</v>
      </c>
      <c r="BL131" s="17" t="s">
        <v>279</v>
      </c>
      <c r="BM131" s="183" t="s">
        <v>897</v>
      </c>
    </row>
    <row r="132" s="2" customFormat="1" ht="24.15" customHeight="1">
      <c r="A132" s="36"/>
      <c r="B132" s="171"/>
      <c r="C132" s="211" t="s">
        <v>157</v>
      </c>
      <c r="D132" s="211" t="s">
        <v>443</v>
      </c>
      <c r="E132" s="212" t="s">
        <v>898</v>
      </c>
      <c r="F132" s="213" t="s">
        <v>899</v>
      </c>
      <c r="G132" s="214" t="s">
        <v>231</v>
      </c>
      <c r="H132" s="215">
        <v>660</v>
      </c>
      <c r="I132" s="216"/>
      <c r="J132" s="217">
        <f>ROUND(I132*H132,2)</f>
        <v>0</v>
      </c>
      <c r="K132" s="213" t="s">
        <v>183</v>
      </c>
      <c r="L132" s="218"/>
      <c r="M132" s="219" t="s">
        <v>1</v>
      </c>
      <c r="N132" s="220" t="s">
        <v>41</v>
      </c>
      <c r="O132" s="75"/>
      <c r="P132" s="181">
        <f>O132*H132</f>
        <v>0</v>
      </c>
      <c r="Q132" s="181">
        <v>4.0000000000000003E-05</v>
      </c>
      <c r="R132" s="181">
        <f>Q132*H132</f>
        <v>0.026400000000000003</v>
      </c>
      <c r="S132" s="181">
        <v>0</v>
      </c>
      <c r="T132" s="182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83" t="s">
        <v>365</v>
      </c>
      <c r="AT132" s="183" t="s">
        <v>443</v>
      </c>
      <c r="AU132" s="183" t="s">
        <v>80</v>
      </c>
      <c r="AY132" s="17" t="s">
        <v>134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7" t="s">
        <v>83</v>
      </c>
      <c r="BK132" s="184">
        <f>ROUND(I132*H132,2)</f>
        <v>0</v>
      </c>
      <c r="BL132" s="17" t="s">
        <v>279</v>
      </c>
      <c r="BM132" s="183" t="s">
        <v>900</v>
      </c>
    </row>
    <row r="133" s="12" customFormat="1">
      <c r="A133" s="12"/>
      <c r="B133" s="185"/>
      <c r="C133" s="12"/>
      <c r="D133" s="186" t="s">
        <v>141</v>
      </c>
      <c r="E133" s="187" t="s">
        <v>1</v>
      </c>
      <c r="F133" s="188" t="s">
        <v>901</v>
      </c>
      <c r="G133" s="12"/>
      <c r="H133" s="189">
        <v>660</v>
      </c>
      <c r="I133" s="190"/>
      <c r="J133" s="12"/>
      <c r="K133" s="12"/>
      <c r="L133" s="185"/>
      <c r="M133" s="191"/>
      <c r="N133" s="192"/>
      <c r="O133" s="192"/>
      <c r="P133" s="192"/>
      <c r="Q133" s="192"/>
      <c r="R133" s="192"/>
      <c r="S133" s="192"/>
      <c r="T133" s="193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187" t="s">
        <v>141</v>
      </c>
      <c r="AU133" s="187" t="s">
        <v>80</v>
      </c>
      <c r="AV133" s="12" t="s">
        <v>80</v>
      </c>
      <c r="AW133" s="12" t="s">
        <v>32</v>
      </c>
      <c r="AX133" s="12" t="s">
        <v>83</v>
      </c>
      <c r="AY133" s="187" t="s">
        <v>134</v>
      </c>
    </row>
    <row r="134" s="2" customFormat="1" ht="16.5" customHeight="1">
      <c r="A134" s="36"/>
      <c r="B134" s="171"/>
      <c r="C134" s="172" t="s">
        <v>209</v>
      </c>
      <c r="D134" s="172" t="s">
        <v>135</v>
      </c>
      <c r="E134" s="173" t="s">
        <v>873</v>
      </c>
      <c r="F134" s="174" t="s">
        <v>874</v>
      </c>
      <c r="G134" s="175" t="s">
        <v>196</v>
      </c>
      <c r="H134" s="176">
        <v>5</v>
      </c>
      <c r="I134" s="177"/>
      <c r="J134" s="178">
        <f>ROUND(I134*H134,2)</f>
        <v>0</v>
      </c>
      <c r="K134" s="174" t="s">
        <v>183</v>
      </c>
      <c r="L134" s="37"/>
      <c r="M134" s="179" t="s">
        <v>1</v>
      </c>
      <c r="N134" s="180" t="s">
        <v>41</v>
      </c>
      <c r="O134" s="75"/>
      <c r="P134" s="181">
        <f>O134*H134</f>
        <v>0</v>
      </c>
      <c r="Q134" s="181">
        <v>0</v>
      </c>
      <c r="R134" s="181">
        <f>Q134*H134</f>
        <v>0</v>
      </c>
      <c r="S134" s="181">
        <v>0</v>
      </c>
      <c r="T134" s="182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83" t="s">
        <v>279</v>
      </c>
      <c r="AT134" s="183" t="s">
        <v>135</v>
      </c>
      <c r="AU134" s="183" t="s">
        <v>80</v>
      </c>
      <c r="AY134" s="17" t="s">
        <v>134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7" t="s">
        <v>83</v>
      </c>
      <c r="BK134" s="184">
        <f>ROUND(I134*H134,2)</f>
        <v>0</v>
      </c>
      <c r="BL134" s="17" t="s">
        <v>279</v>
      </c>
      <c r="BM134" s="183" t="s">
        <v>902</v>
      </c>
    </row>
    <row r="135" s="2" customFormat="1" ht="16.5" customHeight="1">
      <c r="A135" s="36"/>
      <c r="B135" s="171"/>
      <c r="C135" s="211" t="s">
        <v>214</v>
      </c>
      <c r="D135" s="211" t="s">
        <v>443</v>
      </c>
      <c r="E135" s="212" t="s">
        <v>876</v>
      </c>
      <c r="F135" s="213" t="s">
        <v>877</v>
      </c>
      <c r="G135" s="214" t="s">
        <v>196</v>
      </c>
      <c r="H135" s="215">
        <v>5</v>
      </c>
      <c r="I135" s="216"/>
      <c r="J135" s="217">
        <f>ROUND(I135*H135,2)</f>
        <v>0</v>
      </c>
      <c r="K135" s="213" t="s">
        <v>183</v>
      </c>
      <c r="L135" s="218"/>
      <c r="M135" s="219" t="s">
        <v>1</v>
      </c>
      <c r="N135" s="220" t="s">
        <v>41</v>
      </c>
      <c r="O135" s="75"/>
      <c r="P135" s="181">
        <f>O135*H135</f>
        <v>0</v>
      </c>
      <c r="Q135" s="181">
        <v>0.00013999999999999999</v>
      </c>
      <c r="R135" s="181">
        <f>Q135*H135</f>
        <v>0.00069999999999999988</v>
      </c>
      <c r="S135" s="181">
        <v>0</v>
      </c>
      <c r="T135" s="182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83" t="s">
        <v>365</v>
      </c>
      <c r="AT135" s="183" t="s">
        <v>443</v>
      </c>
      <c r="AU135" s="183" t="s">
        <v>80</v>
      </c>
      <c r="AY135" s="17" t="s">
        <v>134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7" t="s">
        <v>83</v>
      </c>
      <c r="BK135" s="184">
        <f>ROUND(I135*H135,2)</f>
        <v>0</v>
      </c>
      <c r="BL135" s="17" t="s">
        <v>279</v>
      </c>
      <c r="BM135" s="183" t="s">
        <v>903</v>
      </c>
    </row>
    <row r="136" s="2" customFormat="1" ht="24.15" customHeight="1">
      <c r="A136" s="36"/>
      <c r="B136" s="171"/>
      <c r="C136" s="172" t="s">
        <v>220</v>
      </c>
      <c r="D136" s="172" t="s">
        <v>135</v>
      </c>
      <c r="E136" s="173" t="s">
        <v>904</v>
      </c>
      <c r="F136" s="174" t="s">
        <v>905</v>
      </c>
      <c r="G136" s="175" t="s">
        <v>196</v>
      </c>
      <c r="H136" s="176">
        <v>1</v>
      </c>
      <c r="I136" s="177"/>
      <c r="J136" s="178">
        <f>ROUND(I136*H136,2)</f>
        <v>0</v>
      </c>
      <c r="K136" s="174" t="s">
        <v>183</v>
      </c>
      <c r="L136" s="37"/>
      <c r="M136" s="179" t="s">
        <v>1</v>
      </c>
      <c r="N136" s="180" t="s">
        <v>41</v>
      </c>
      <c r="O136" s="75"/>
      <c r="P136" s="181">
        <f>O136*H136</f>
        <v>0</v>
      </c>
      <c r="Q136" s="181">
        <v>0</v>
      </c>
      <c r="R136" s="181">
        <f>Q136*H136</f>
        <v>0</v>
      </c>
      <c r="S136" s="181">
        <v>0</v>
      </c>
      <c r="T136" s="182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83" t="s">
        <v>279</v>
      </c>
      <c r="AT136" s="183" t="s">
        <v>135</v>
      </c>
      <c r="AU136" s="183" t="s">
        <v>80</v>
      </c>
      <c r="AY136" s="17" t="s">
        <v>134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7" t="s">
        <v>83</v>
      </c>
      <c r="BK136" s="184">
        <f>ROUND(I136*H136,2)</f>
        <v>0</v>
      </c>
      <c r="BL136" s="17" t="s">
        <v>279</v>
      </c>
      <c r="BM136" s="183" t="s">
        <v>906</v>
      </c>
    </row>
    <row r="137" s="2" customFormat="1" ht="16.5" customHeight="1">
      <c r="A137" s="36"/>
      <c r="B137" s="171"/>
      <c r="C137" s="211" t="s">
        <v>228</v>
      </c>
      <c r="D137" s="211" t="s">
        <v>443</v>
      </c>
      <c r="E137" s="212" t="s">
        <v>907</v>
      </c>
      <c r="F137" s="213" t="s">
        <v>908</v>
      </c>
      <c r="G137" s="214" t="s">
        <v>196</v>
      </c>
      <c r="H137" s="215">
        <v>1</v>
      </c>
      <c r="I137" s="216"/>
      <c r="J137" s="217">
        <f>ROUND(I137*H137,2)</f>
        <v>0</v>
      </c>
      <c r="K137" s="213" t="s">
        <v>183</v>
      </c>
      <c r="L137" s="218"/>
      <c r="M137" s="219" t="s">
        <v>1</v>
      </c>
      <c r="N137" s="220" t="s">
        <v>41</v>
      </c>
      <c r="O137" s="75"/>
      <c r="P137" s="181">
        <f>O137*H137</f>
        <v>0</v>
      </c>
      <c r="Q137" s="181">
        <v>0.001</v>
      </c>
      <c r="R137" s="181">
        <f>Q137*H137</f>
        <v>0.001</v>
      </c>
      <c r="S137" s="181">
        <v>0</v>
      </c>
      <c r="T137" s="182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83" t="s">
        <v>365</v>
      </c>
      <c r="AT137" s="183" t="s">
        <v>443</v>
      </c>
      <c r="AU137" s="183" t="s">
        <v>80</v>
      </c>
      <c r="AY137" s="17" t="s">
        <v>134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7" t="s">
        <v>83</v>
      </c>
      <c r="BK137" s="184">
        <f>ROUND(I137*H137,2)</f>
        <v>0</v>
      </c>
      <c r="BL137" s="17" t="s">
        <v>279</v>
      </c>
      <c r="BM137" s="183" t="s">
        <v>909</v>
      </c>
    </row>
    <row r="138" s="2" customFormat="1" ht="21.75" customHeight="1">
      <c r="A138" s="36"/>
      <c r="B138" s="171"/>
      <c r="C138" s="172" t="s">
        <v>234</v>
      </c>
      <c r="D138" s="172" t="s">
        <v>135</v>
      </c>
      <c r="E138" s="173" t="s">
        <v>910</v>
      </c>
      <c r="F138" s="174" t="s">
        <v>911</v>
      </c>
      <c r="G138" s="175" t="s">
        <v>196</v>
      </c>
      <c r="H138" s="176">
        <v>1</v>
      </c>
      <c r="I138" s="177"/>
      <c r="J138" s="178">
        <f>ROUND(I138*H138,2)</f>
        <v>0</v>
      </c>
      <c r="K138" s="174" t="s">
        <v>183</v>
      </c>
      <c r="L138" s="37"/>
      <c r="M138" s="179" t="s">
        <v>1</v>
      </c>
      <c r="N138" s="180" t="s">
        <v>41</v>
      </c>
      <c r="O138" s="75"/>
      <c r="P138" s="181">
        <f>O138*H138</f>
        <v>0</v>
      </c>
      <c r="Q138" s="181">
        <v>0</v>
      </c>
      <c r="R138" s="181">
        <f>Q138*H138</f>
        <v>0</v>
      </c>
      <c r="S138" s="181">
        <v>0</v>
      </c>
      <c r="T138" s="182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83" t="s">
        <v>279</v>
      </c>
      <c r="AT138" s="183" t="s">
        <v>135</v>
      </c>
      <c r="AU138" s="183" t="s">
        <v>80</v>
      </c>
      <c r="AY138" s="17" t="s">
        <v>134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7" t="s">
        <v>83</v>
      </c>
      <c r="BK138" s="184">
        <f>ROUND(I138*H138,2)</f>
        <v>0</v>
      </c>
      <c r="BL138" s="17" t="s">
        <v>279</v>
      </c>
      <c r="BM138" s="183" t="s">
        <v>912</v>
      </c>
    </row>
    <row r="139" s="2" customFormat="1" ht="24.15" customHeight="1">
      <c r="A139" s="36"/>
      <c r="B139" s="171"/>
      <c r="C139" s="211" t="s">
        <v>8</v>
      </c>
      <c r="D139" s="211" t="s">
        <v>443</v>
      </c>
      <c r="E139" s="212" t="s">
        <v>913</v>
      </c>
      <c r="F139" s="213" t="s">
        <v>914</v>
      </c>
      <c r="G139" s="214" t="s">
        <v>196</v>
      </c>
      <c r="H139" s="215">
        <v>1</v>
      </c>
      <c r="I139" s="216"/>
      <c r="J139" s="217">
        <f>ROUND(I139*H139,2)</f>
        <v>0</v>
      </c>
      <c r="K139" s="213" t="s">
        <v>183</v>
      </c>
      <c r="L139" s="218"/>
      <c r="M139" s="219" t="s">
        <v>1</v>
      </c>
      <c r="N139" s="220" t="s">
        <v>41</v>
      </c>
      <c r="O139" s="75"/>
      <c r="P139" s="181">
        <f>O139*H139</f>
        <v>0</v>
      </c>
      <c r="Q139" s="181">
        <v>0.00059999999999999995</v>
      </c>
      <c r="R139" s="181">
        <f>Q139*H139</f>
        <v>0.00059999999999999995</v>
      </c>
      <c r="S139" s="181">
        <v>0</v>
      </c>
      <c r="T139" s="182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83" t="s">
        <v>365</v>
      </c>
      <c r="AT139" s="183" t="s">
        <v>443</v>
      </c>
      <c r="AU139" s="183" t="s">
        <v>80</v>
      </c>
      <c r="AY139" s="17" t="s">
        <v>134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7" t="s">
        <v>83</v>
      </c>
      <c r="BK139" s="184">
        <f>ROUND(I139*H139,2)</f>
        <v>0</v>
      </c>
      <c r="BL139" s="17" t="s">
        <v>279</v>
      </c>
      <c r="BM139" s="183" t="s">
        <v>915</v>
      </c>
    </row>
    <row r="140" s="2" customFormat="1" ht="21.75" customHeight="1">
      <c r="A140" s="36"/>
      <c r="B140" s="171"/>
      <c r="C140" s="211" t="s">
        <v>243</v>
      </c>
      <c r="D140" s="211" t="s">
        <v>443</v>
      </c>
      <c r="E140" s="212" t="s">
        <v>916</v>
      </c>
      <c r="F140" s="213" t="s">
        <v>917</v>
      </c>
      <c r="G140" s="214" t="s">
        <v>196</v>
      </c>
      <c r="H140" s="215">
        <v>3</v>
      </c>
      <c r="I140" s="216"/>
      <c r="J140" s="217">
        <f>ROUND(I140*H140,2)</f>
        <v>0</v>
      </c>
      <c r="K140" s="213" t="s">
        <v>183</v>
      </c>
      <c r="L140" s="218"/>
      <c r="M140" s="219" t="s">
        <v>1</v>
      </c>
      <c r="N140" s="220" t="s">
        <v>41</v>
      </c>
      <c r="O140" s="75"/>
      <c r="P140" s="181">
        <f>O140*H140</f>
        <v>0</v>
      </c>
      <c r="Q140" s="181">
        <v>1.0000000000000001E-05</v>
      </c>
      <c r="R140" s="181">
        <f>Q140*H140</f>
        <v>3.0000000000000004E-05</v>
      </c>
      <c r="S140" s="181">
        <v>0</v>
      </c>
      <c r="T140" s="182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83" t="s">
        <v>365</v>
      </c>
      <c r="AT140" s="183" t="s">
        <v>443</v>
      </c>
      <c r="AU140" s="183" t="s">
        <v>80</v>
      </c>
      <c r="AY140" s="17" t="s">
        <v>134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7" t="s">
        <v>83</v>
      </c>
      <c r="BK140" s="184">
        <f>ROUND(I140*H140,2)</f>
        <v>0</v>
      </c>
      <c r="BL140" s="17" t="s">
        <v>279</v>
      </c>
      <c r="BM140" s="183" t="s">
        <v>918</v>
      </c>
    </row>
    <row r="141" s="2" customFormat="1" ht="24.15" customHeight="1">
      <c r="A141" s="36"/>
      <c r="B141" s="171"/>
      <c r="C141" s="172" t="s">
        <v>250</v>
      </c>
      <c r="D141" s="172" t="s">
        <v>135</v>
      </c>
      <c r="E141" s="173" t="s">
        <v>919</v>
      </c>
      <c r="F141" s="174" t="s">
        <v>920</v>
      </c>
      <c r="G141" s="175" t="s">
        <v>196</v>
      </c>
      <c r="H141" s="176">
        <v>1</v>
      </c>
      <c r="I141" s="177"/>
      <c r="J141" s="178">
        <f>ROUND(I141*H141,2)</f>
        <v>0</v>
      </c>
      <c r="K141" s="174" t="s">
        <v>183</v>
      </c>
      <c r="L141" s="37"/>
      <c r="M141" s="179" t="s">
        <v>1</v>
      </c>
      <c r="N141" s="180" t="s">
        <v>41</v>
      </c>
      <c r="O141" s="75"/>
      <c r="P141" s="181">
        <f>O141*H141</f>
        <v>0</v>
      </c>
      <c r="Q141" s="181">
        <v>0</v>
      </c>
      <c r="R141" s="181">
        <f>Q141*H141</f>
        <v>0</v>
      </c>
      <c r="S141" s="181">
        <v>0</v>
      </c>
      <c r="T141" s="182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83" t="s">
        <v>279</v>
      </c>
      <c r="AT141" s="183" t="s">
        <v>135</v>
      </c>
      <c r="AU141" s="183" t="s">
        <v>80</v>
      </c>
      <c r="AY141" s="17" t="s">
        <v>134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7" t="s">
        <v>83</v>
      </c>
      <c r="BK141" s="184">
        <f>ROUND(I141*H141,2)</f>
        <v>0</v>
      </c>
      <c r="BL141" s="17" t="s">
        <v>279</v>
      </c>
      <c r="BM141" s="183" t="s">
        <v>921</v>
      </c>
    </row>
    <row r="142" s="2" customFormat="1" ht="24.15" customHeight="1">
      <c r="A142" s="36"/>
      <c r="B142" s="171"/>
      <c r="C142" s="211" t="s">
        <v>274</v>
      </c>
      <c r="D142" s="211" t="s">
        <v>443</v>
      </c>
      <c r="E142" s="212" t="s">
        <v>922</v>
      </c>
      <c r="F142" s="213" t="s">
        <v>923</v>
      </c>
      <c r="G142" s="214" t="s">
        <v>196</v>
      </c>
      <c r="H142" s="215">
        <v>1</v>
      </c>
      <c r="I142" s="216"/>
      <c r="J142" s="217">
        <f>ROUND(I142*H142,2)</f>
        <v>0</v>
      </c>
      <c r="K142" s="213" t="s">
        <v>183</v>
      </c>
      <c r="L142" s="218"/>
      <c r="M142" s="219" t="s">
        <v>1</v>
      </c>
      <c r="N142" s="220" t="s">
        <v>41</v>
      </c>
      <c r="O142" s="75"/>
      <c r="P142" s="181">
        <f>O142*H142</f>
        <v>0</v>
      </c>
      <c r="Q142" s="181">
        <v>0.00029999999999999997</v>
      </c>
      <c r="R142" s="181">
        <f>Q142*H142</f>
        <v>0.00029999999999999997</v>
      </c>
      <c r="S142" s="181">
        <v>0</v>
      </c>
      <c r="T142" s="182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83" t="s">
        <v>365</v>
      </c>
      <c r="AT142" s="183" t="s">
        <v>443</v>
      </c>
      <c r="AU142" s="183" t="s">
        <v>80</v>
      </c>
      <c r="AY142" s="17" t="s">
        <v>134</v>
      </c>
      <c r="BE142" s="184">
        <f>IF(N142="základní",J142,0)</f>
        <v>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7" t="s">
        <v>83</v>
      </c>
      <c r="BK142" s="184">
        <f>ROUND(I142*H142,2)</f>
        <v>0</v>
      </c>
      <c r="BL142" s="17" t="s">
        <v>279</v>
      </c>
      <c r="BM142" s="183" t="s">
        <v>924</v>
      </c>
    </row>
    <row r="143" s="2" customFormat="1" ht="21.75" customHeight="1">
      <c r="A143" s="36"/>
      <c r="B143" s="171"/>
      <c r="C143" s="172" t="s">
        <v>279</v>
      </c>
      <c r="D143" s="172" t="s">
        <v>135</v>
      </c>
      <c r="E143" s="173" t="s">
        <v>925</v>
      </c>
      <c r="F143" s="174" t="s">
        <v>926</v>
      </c>
      <c r="G143" s="175" t="s">
        <v>196</v>
      </c>
      <c r="H143" s="176">
        <v>3</v>
      </c>
      <c r="I143" s="177"/>
      <c r="J143" s="178">
        <f>ROUND(I143*H143,2)</f>
        <v>0</v>
      </c>
      <c r="K143" s="174" t="s">
        <v>183</v>
      </c>
      <c r="L143" s="37"/>
      <c r="M143" s="179" t="s">
        <v>1</v>
      </c>
      <c r="N143" s="180" t="s">
        <v>41</v>
      </c>
      <c r="O143" s="75"/>
      <c r="P143" s="181">
        <f>O143*H143</f>
        <v>0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83" t="s">
        <v>279</v>
      </c>
      <c r="AT143" s="183" t="s">
        <v>135</v>
      </c>
      <c r="AU143" s="183" t="s">
        <v>80</v>
      </c>
      <c r="AY143" s="17" t="s">
        <v>134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7" t="s">
        <v>83</v>
      </c>
      <c r="BK143" s="184">
        <f>ROUND(I143*H143,2)</f>
        <v>0</v>
      </c>
      <c r="BL143" s="17" t="s">
        <v>279</v>
      </c>
      <c r="BM143" s="183" t="s">
        <v>927</v>
      </c>
    </row>
    <row r="144" s="2" customFormat="1" ht="24.15" customHeight="1">
      <c r="A144" s="36"/>
      <c r="B144" s="171"/>
      <c r="C144" s="211" t="s">
        <v>292</v>
      </c>
      <c r="D144" s="211" t="s">
        <v>443</v>
      </c>
      <c r="E144" s="212" t="s">
        <v>928</v>
      </c>
      <c r="F144" s="213" t="s">
        <v>929</v>
      </c>
      <c r="G144" s="214" t="s">
        <v>196</v>
      </c>
      <c r="H144" s="215">
        <v>3</v>
      </c>
      <c r="I144" s="216"/>
      <c r="J144" s="217">
        <f>ROUND(I144*H144,2)</f>
        <v>0</v>
      </c>
      <c r="K144" s="213" t="s">
        <v>183</v>
      </c>
      <c r="L144" s="218"/>
      <c r="M144" s="219" t="s">
        <v>1</v>
      </c>
      <c r="N144" s="220" t="s">
        <v>41</v>
      </c>
      <c r="O144" s="75"/>
      <c r="P144" s="181">
        <f>O144*H144</f>
        <v>0</v>
      </c>
      <c r="Q144" s="181">
        <v>0.00080000000000000004</v>
      </c>
      <c r="R144" s="181">
        <f>Q144*H144</f>
        <v>0.0024000000000000002</v>
      </c>
      <c r="S144" s="181">
        <v>0</v>
      </c>
      <c r="T144" s="182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83" t="s">
        <v>365</v>
      </c>
      <c r="AT144" s="183" t="s">
        <v>443</v>
      </c>
      <c r="AU144" s="183" t="s">
        <v>80</v>
      </c>
      <c r="AY144" s="17" t="s">
        <v>134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7" t="s">
        <v>83</v>
      </c>
      <c r="BK144" s="184">
        <f>ROUND(I144*H144,2)</f>
        <v>0</v>
      </c>
      <c r="BL144" s="17" t="s">
        <v>279</v>
      </c>
      <c r="BM144" s="183" t="s">
        <v>930</v>
      </c>
    </row>
    <row r="145" s="2" customFormat="1" ht="24.15" customHeight="1">
      <c r="A145" s="36"/>
      <c r="B145" s="171"/>
      <c r="C145" s="172" t="s">
        <v>296</v>
      </c>
      <c r="D145" s="172" t="s">
        <v>135</v>
      </c>
      <c r="E145" s="173" t="s">
        <v>931</v>
      </c>
      <c r="F145" s="174" t="s">
        <v>932</v>
      </c>
      <c r="G145" s="175" t="s">
        <v>196</v>
      </c>
      <c r="H145" s="176">
        <v>1</v>
      </c>
      <c r="I145" s="177"/>
      <c r="J145" s="178">
        <f>ROUND(I145*H145,2)</f>
        <v>0</v>
      </c>
      <c r="K145" s="174" t="s">
        <v>183</v>
      </c>
      <c r="L145" s="37"/>
      <c r="M145" s="179" t="s">
        <v>1</v>
      </c>
      <c r="N145" s="180" t="s">
        <v>41</v>
      </c>
      <c r="O145" s="75"/>
      <c r="P145" s="181">
        <f>O145*H145</f>
        <v>0</v>
      </c>
      <c r="Q145" s="181">
        <v>0</v>
      </c>
      <c r="R145" s="181">
        <f>Q145*H145</f>
        <v>0</v>
      </c>
      <c r="S145" s="181">
        <v>0</v>
      </c>
      <c r="T145" s="182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83" t="s">
        <v>279</v>
      </c>
      <c r="AT145" s="183" t="s">
        <v>135</v>
      </c>
      <c r="AU145" s="183" t="s">
        <v>80</v>
      </c>
      <c r="AY145" s="17" t="s">
        <v>134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7" t="s">
        <v>83</v>
      </c>
      <c r="BK145" s="184">
        <f>ROUND(I145*H145,2)</f>
        <v>0</v>
      </c>
      <c r="BL145" s="17" t="s">
        <v>279</v>
      </c>
      <c r="BM145" s="183" t="s">
        <v>933</v>
      </c>
    </row>
    <row r="146" s="2" customFormat="1" ht="16.5" customHeight="1">
      <c r="A146" s="36"/>
      <c r="B146" s="171"/>
      <c r="C146" s="211" t="s">
        <v>302</v>
      </c>
      <c r="D146" s="211" t="s">
        <v>443</v>
      </c>
      <c r="E146" s="212" t="s">
        <v>934</v>
      </c>
      <c r="F146" s="213" t="s">
        <v>935</v>
      </c>
      <c r="G146" s="214" t="s">
        <v>196</v>
      </c>
      <c r="H146" s="215">
        <v>1</v>
      </c>
      <c r="I146" s="216"/>
      <c r="J146" s="217">
        <f>ROUND(I146*H146,2)</f>
        <v>0</v>
      </c>
      <c r="K146" s="213" t="s">
        <v>183</v>
      </c>
      <c r="L146" s="218"/>
      <c r="M146" s="219" t="s">
        <v>1</v>
      </c>
      <c r="N146" s="220" t="s">
        <v>41</v>
      </c>
      <c r="O146" s="75"/>
      <c r="P146" s="181">
        <f>O146*H146</f>
        <v>0</v>
      </c>
      <c r="Q146" s="181">
        <v>0.00080000000000000004</v>
      </c>
      <c r="R146" s="181">
        <f>Q146*H146</f>
        <v>0.00080000000000000004</v>
      </c>
      <c r="S146" s="181">
        <v>0</v>
      </c>
      <c r="T146" s="182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83" t="s">
        <v>365</v>
      </c>
      <c r="AT146" s="183" t="s">
        <v>443</v>
      </c>
      <c r="AU146" s="183" t="s">
        <v>80</v>
      </c>
      <c r="AY146" s="17" t="s">
        <v>134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7" t="s">
        <v>83</v>
      </c>
      <c r="BK146" s="184">
        <f>ROUND(I146*H146,2)</f>
        <v>0</v>
      </c>
      <c r="BL146" s="17" t="s">
        <v>279</v>
      </c>
      <c r="BM146" s="183" t="s">
        <v>936</v>
      </c>
    </row>
    <row r="147" s="2" customFormat="1" ht="16.5" customHeight="1">
      <c r="A147" s="36"/>
      <c r="B147" s="171"/>
      <c r="C147" s="172" t="s">
        <v>309</v>
      </c>
      <c r="D147" s="172" t="s">
        <v>135</v>
      </c>
      <c r="E147" s="173" t="s">
        <v>937</v>
      </c>
      <c r="F147" s="174" t="s">
        <v>938</v>
      </c>
      <c r="G147" s="175" t="s">
        <v>196</v>
      </c>
      <c r="H147" s="176">
        <v>6</v>
      </c>
      <c r="I147" s="177"/>
      <c r="J147" s="178">
        <f>ROUND(I147*H147,2)</f>
        <v>0</v>
      </c>
      <c r="K147" s="174" t="s">
        <v>183</v>
      </c>
      <c r="L147" s="37"/>
      <c r="M147" s="179" t="s">
        <v>1</v>
      </c>
      <c r="N147" s="180" t="s">
        <v>41</v>
      </c>
      <c r="O147" s="75"/>
      <c r="P147" s="181">
        <f>O147*H147</f>
        <v>0</v>
      </c>
      <c r="Q147" s="181">
        <v>0</v>
      </c>
      <c r="R147" s="181">
        <f>Q147*H147</f>
        <v>0</v>
      </c>
      <c r="S147" s="181">
        <v>0</v>
      </c>
      <c r="T147" s="182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83" t="s">
        <v>279</v>
      </c>
      <c r="AT147" s="183" t="s">
        <v>135</v>
      </c>
      <c r="AU147" s="183" t="s">
        <v>80</v>
      </c>
      <c r="AY147" s="17" t="s">
        <v>134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7" t="s">
        <v>83</v>
      </c>
      <c r="BK147" s="184">
        <f>ROUND(I147*H147,2)</f>
        <v>0</v>
      </c>
      <c r="BL147" s="17" t="s">
        <v>279</v>
      </c>
      <c r="BM147" s="183" t="s">
        <v>939</v>
      </c>
    </row>
    <row r="148" s="2" customFormat="1" ht="16.5" customHeight="1">
      <c r="A148" s="36"/>
      <c r="B148" s="171"/>
      <c r="C148" s="211" t="s">
        <v>7</v>
      </c>
      <c r="D148" s="211" t="s">
        <v>443</v>
      </c>
      <c r="E148" s="212" t="s">
        <v>940</v>
      </c>
      <c r="F148" s="213" t="s">
        <v>941</v>
      </c>
      <c r="G148" s="214" t="s">
        <v>196</v>
      </c>
      <c r="H148" s="215">
        <v>5</v>
      </c>
      <c r="I148" s="216"/>
      <c r="J148" s="217">
        <f>ROUND(I148*H148,2)</f>
        <v>0</v>
      </c>
      <c r="K148" s="213" t="s">
        <v>1</v>
      </c>
      <c r="L148" s="218"/>
      <c r="M148" s="219" t="s">
        <v>1</v>
      </c>
      <c r="N148" s="220" t="s">
        <v>41</v>
      </c>
      <c r="O148" s="75"/>
      <c r="P148" s="181">
        <f>O148*H148</f>
        <v>0</v>
      </c>
      <c r="Q148" s="181">
        <v>0</v>
      </c>
      <c r="R148" s="181">
        <f>Q148*H148</f>
        <v>0</v>
      </c>
      <c r="S148" s="181">
        <v>0</v>
      </c>
      <c r="T148" s="182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83" t="s">
        <v>365</v>
      </c>
      <c r="AT148" s="183" t="s">
        <v>443</v>
      </c>
      <c r="AU148" s="183" t="s">
        <v>80</v>
      </c>
      <c r="AY148" s="17" t="s">
        <v>134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7" t="s">
        <v>83</v>
      </c>
      <c r="BK148" s="184">
        <f>ROUND(I148*H148,2)</f>
        <v>0</v>
      </c>
      <c r="BL148" s="17" t="s">
        <v>279</v>
      </c>
      <c r="BM148" s="183" t="s">
        <v>942</v>
      </c>
    </row>
    <row r="149" s="2" customFormat="1" ht="16.5" customHeight="1">
      <c r="A149" s="36"/>
      <c r="B149" s="171"/>
      <c r="C149" s="211" t="s">
        <v>317</v>
      </c>
      <c r="D149" s="211" t="s">
        <v>443</v>
      </c>
      <c r="E149" s="212" t="s">
        <v>943</v>
      </c>
      <c r="F149" s="213" t="s">
        <v>944</v>
      </c>
      <c r="G149" s="214" t="s">
        <v>196</v>
      </c>
      <c r="H149" s="215">
        <v>1</v>
      </c>
      <c r="I149" s="216"/>
      <c r="J149" s="217">
        <f>ROUND(I149*H149,2)</f>
        <v>0</v>
      </c>
      <c r="K149" s="213" t="s">
        <v>1</v>
      </c>
      <c r="L149" s="218"/>
      <c r="M149" s="219" t="s">
        <v>1</v>
      </c>
      <c r="N149" s="220" t="s">
        <v>41</v>
      </c>
      <c r="O149" s="75"/>
      <c r="P149" s="181">
        <f>O149*H149</f>
        <v>0</v>
      </c>
      <c r="Q149" s="181">
        <v>0</v>
      </c>
      <c r="R149" s="181">
        <f>Q149*H149</f>
        <v>0</v>
      </c>
      <c r="S149" s="181">
        <v>0</v>
      </c>
      <c r="T149" s="182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83" t="s">
        <v>365</v>
      </c>
      <c r="AT149" s="183" t="s">
        <v>443</v>
      </c>
      <c r="AU149" s="183" t="s">
        <v>80</v>
      </c>
      <c r="AY149" s="17" t="s">
        <v>134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7" t="s">
        <v>83</v>
      </c>
      <c r="BK149" s="184">
        <f>ROUND(I149*H149,2)</f>
        <v>0</v>
      </c>
      <c r="BL149" s="17" t="s">
        <v>279</v>
      </c>
      <c r="BM149" s="183" t="s">
        <v>945</v>
      </c>
    </row>
    <row r="150" s="2" customFormat="1" ht="16.5" customHeight="1">
      <c r="A150" s="36"/>
      <c r="B150" s="171"/>
      <c r="C150" s="172" t="s">
        <v>322</v>
      </c>
      <c r="D150" s="172" t="s">
        <v>135</v>
      </c>
      <c r="E150" s="173" t="s">
        <v>946</v>
      </c>
      <c r="F150" s="174" t="s">
        <v>947</v>
      </c>
      <c r="G150" s="175" t="s">
        <v>196</v>
      </c>
      <c r="H150" s="176">
        <v>1</v>
      </c>
      <c r="I150" s="177"/>
      <c r="J150" s="178">
        <f>ROUND(I150*H150,2)</f>
        <v>0</v>
      </c>
      <c r="K150" s="174" t="s">
        <v>1</v>
      </c>
      <c r="L150" s="37"/>
      <c r="M150" s="179" t="s">
        <v>1</v>
      </c>
      <c r="N150" s="180" t="s">
        <v>41</v>
      </c>
      <c r="O150" s="75"/>
      <c r="P150" s="181">
        <f>O150*H150</f>
        <v>0</v>
      </c>
      <c r="Q150" s="181">
        <v>0</v>
      </c>
      <c r="R150" s="181">
        <f>Q150*H150</f>
        <v>0</v>
      </c>
      <c r="S150" s="181">
        <v>0</v>
      </c>
      <c r="T150" s="182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83" t="s">
        <v>279</v>
      </c>
      <c r="AT150" s="183" t="s">
        <v>135</v>
      </c>
      <c r="AU150" s="183" t="s">
        <v>80</v>
      </c>
      <c r="AY150" s="17" t="s">
        <v>134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7" t="s">
        <v>83</v>
      </c>
      <c r="BK150" s="184">
        <f>ROUND(I150*H150,2)</f>
        <v>0</v>
      </c>
      <c r="BL150" s="17" t="s">
        <v>279</v>
      </c>
      <c r="BM150" s="183" t="s">
        <v>948</v>
      </c>
    </row>
    <row r="151" s="2" customFormat="1" ht="16.5" customHeight="1">
      <c r="A151" s="36"/>
      <c r="B151" s="171"/>
      <c r="C151" s="211" t="s">
        <v>326</v>
      </c>
      <c r="D151" s="211" t="s">
        <v>443</v>
      </c>
      <c r="E151" s="212" t="s">
        <v>949</v>
      </c>
      <c r="F151" s="213" t="s">
        <v>950</v>
      </c>
      <c r="G151" s="214" t="s">
        <v>196</v>
      </c>
      <c r="H151" s="215">
        <v>1</v>
      </c>
      <c r="I151" s="216"/>
      <c r="J151" s="217">
        <f>ROUND(I151*H151,2)</f>
        <v>0</v>
      </c>
      <c r="K151" s="213" t="s">
        <v>1</v>
      </c>
      <c r="L151" s="218"/>
      <c r="M151" s="219" t="s">
        <v>1</v>
      </c>
      <c r="N151" s="220" t="s">
        <v>41</v>
      </c>
      <c r="O151" s="75"/>
      <c r="P151" s="181">
        <f>O151*H151</f>
        <v>0</v>
      </c>
      <c r="Q151" s="181">
        <v>0</v>
      </c>
      <c r="R151" s="181">
        <f>Q151*H151</f>
        <v>0</v>
      </c>
      <c r="S151" s="181">
        <v>0</v>
      </c>
      <c r="T151" s="182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83" t="s">
        <v>365</v>
      </c>
      <c r="AT151" s="183" t="s">
        <v>443</v>
      </c>
      <c r="AU151" s="183" t="s">
        <v>80</v>
      </c>
      <c r="AY151" s="17" t="s">
        <v>134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17" t="s">
        <v>83</v>
      </c>
      <c r="BK151" s="184">
        <f>ROUND(I151*H151,2)</f>
        <v>0</v>
      </c>
      <c r="BL151" s="17" t="s">
        <v>279</v>
      </c>
      <c r="BM151" s="183" t="s">
        <v>951</v>
      </c>
    </row>
    <row r="152" s="2" customFormat="1" ht="16.5" customHeight="1">
      <c r="A152" s="36"/>
      <c r="B152" s="171"/>
      <c r="C152" s="172" t="s">
        <v>330</v>
      </c>
      <c r="D152" s="172" t="s">
        <v>135</v>
      </c>
      <c r="E152" s="173" t="s">
        <v>952</v>
      </c>
      <c r="F152" s="174" t="s">
        <v>953</v>
      </c>
      <c r="G152" s="175" t="s">
        <v>196</v>
      </c>
      <c r="H152" s="176">
        <v>11</v>
      </c>
      <c r="I152" s="177"/>
      <c r="J152" s="178">
        <f>ROUND(I152*H152,2)</f>
        <v>0</v>
      </c>
      <c r="K152" s="174" t="s">
        <v>183</v>
      </c>
      <c r="L152" s="37"/>
      <c r="M152" s="179" t="s">
        <v>1</v>
      </c>
      <c r="N152" s="180" t="s">
        <v>41</v>
      </c>
      <c r="O152" s="75"/>
      <c r="P152" s="181">
        <f>O152*H152</f>
        <v>0</v>
      </c>
      <c r="Q152" s="181">
        <v>0</v>
      </c>
      <c r="R152" s="181">
        <f>Q152*H152</f>
        <v>0</v>
      </c>
      <c r="S152" s="181">
        <v>0</v>
      </c>
      <c r="T152" s="182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83" t="s">
        <v>279</v>
      </c>
      <c r="AT152" s="183" t="s">
        <v>135</v>
      </c>
      <c r="AU152" s="183" t="s">
        <v>80</v>
      </c>
      <c r="AY152" s="17" t="s">
        <v>134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7" t="s">
        <v>83</v>
      </c>
      <c r="BK152" s="184">
        <f>ROUND(I152*H152,2)</f>
        <v>0</v>
      </c>
      <c r="BL152" s="17" t="s">
        <v>279</v>
      </c>
      <c r="BM152" s="183" t="s">
        <v>954</v>
      </c>
    </row>
    <row r="153" s="2" customFormat="1" ht="21.75" customHeight="1">
      <c r="A153" s="36"/>
      <c r="B153" s="171"/>
      <c r="C153" s="172" t="s">
        <v>335</v>
      </c>
      <c r="D153" s="172" t="s">
        <v>135</v>
      </c>
      <c r="E153" s="173" t="s">
        <v>955</v>
      </c>
      <c r="F153" s="174" t="s">
        <v>956</v>
      </c>
      <c r="G153" s="175" t="s">
        <v>196</v>
      </c>
      <c r="H153" s="176">
        <v>11</v>
      </c>
      <c r="I153" s="177"/>
      <c r="J153" s="178">
        <f>ROUND(I153*H153,2)</f>
        <v>0</v>
      </c>
      <c r="K153" s="174" t="s">
        <v>183</v>
      </c>
      <c r="L153" s="37"/>
      <c r="M153" s="179" t="s">
        <v>1</v>
      </c>
      <c r="N153" s="180" t="s">
        <v>41</v>
      </c>
      <c r="O153" s="75"/>
      <c r="P153" s="181">
        <f>O153*H153</f>
        <v>0</v>
      </c>
      <c r="Q153" s="181">
        <v>0</v>
      </c>
      <c r="R153" s="181">
        <f>Q153*H153</f>
        <v>0</v>
      </c>
      <c r="S153" s="181">
        <v>0</v>
      </c>
      <c r="T153" s="182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83" t="s">
        <v>279</v>
      </c>
      <c r="AT153" s="183" t="s">
        <v>135</v>
      </c>
      <c r="AU153" s="183" t="s">
        <v>80</v>
      </c>
      <c r="AY153" s="17" t="s">
        <v>134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7" t="s">
        <v>83</v>
      </c>
      <c r="BK153" s="184">
        <f>ROUND(I153*H153,2)</f>
        <v>0</v>
      </c>
      <c r="BL153" s="17" t="s">
        <v>279</v>
      </c>
      <c r="BM153" s="183" t="s">
        <v>957</v>
      </c>
    </row>
    <row r="154" s="2" customFormat="1" ht="16.5" customHeight="1">
      <c r="A154" s="36"/>
      <c r="B154" s="171"/>
      <c r="C154" s="172" t="s">
        <v>341</v>
      </c>
      <c r="D154" s="172" t="s">
        <v>135</v>
      </c>
      <c r="E154" s="173" t="s">
        <v>958</v>
      </c>
      <c r="F154" s="174" t="s">
        <v>959</v>
      </c>
      <c r="G154" s="175" t="s">
        <v>196</v>
      </c>
      <c r="H154" s="176">
        <v>5</v>
      </c>
      <c r="I154" s="177"/>
      <c r="J154" s="178">
        <f>ROUND(I154*H154,2)</f>
        <v>0</v>
      </c>
      <c r="K154" s="174" t="s">
        <v>183</v>
      </c>
      <c r="L154" s="37"/>
      <c r="M154" s="179" t="s">
        <v>1</v>
      </c>
      <c r="N154" s="180" t="s">
        <v>41</v>
      </c>
      <c r="O154" s="75"/>
      <c r="P154" s="181">
        <f>O154*H154</f>
        <v>0</v>
      </c>
      <c r="Q154" s="181">
        <v>0</v>
      </c>
      <c r="R154" s="181">
        <f>Q154*H154</f>
        <v>0</v>
      </c>
      <c r="S154" s="181">
        <v>0</v>
      </c>
      <c r="T154" s="182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83" t="s">
        <v>279</v>
      </c>
      <c r="AT154" s="183" t="s">
        <v>135</v>
      </c>
      <c r="AU154" s="183" t="s">
        <v>80</v>
      </c>
      <c r="AY154" s="17" t="s">
        <v>134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7" t="s">
        <v>83</v>
      </c>
      <c r="BK154" s="184">
        <f>ROUND(I154*H154,2)</f>
        <v>0</v>
      </c>
      <c r="BL154" s="17" t="s">
        <v>279</v>
      </c>
      <c r="BM154" s="183" t="s">
        <v>960</v>
      </c>
    </row>
    <row r="155" s="2" customFormat="1" ht="24.15" customHeight="1">
      <c r="A155" s="36"/>
      <c r="B155" s="171"/>
      <c r="C155" s="211" t="s">
        <v>345</v>
      </c>
      <c r="D155" s="211" t="s">
        <v>443</v>
      </c>
      <c r="E155" s="212" t="s">
        <v>961</v>
      </c>
      <c r="F155" s="213" t="s">
        <v>962</v>
      </c>
      <c r="G155" s="214" t="s">
        <v>196</v>
      </c>
      <c r="H155" s="215">
        <v>5</v>
      </c>
      <c r="I155" s="216"/>
      <c r="J155" s="217">
        <f>ROUND(I155*H155,2)</f>
        <v>0</v>
      </c>
      <c r="K155" s="213" t="s">
        <v>183</v>
      </c>
      <c r="L155" s="218"/>
      <c r="M155" s="219" t="s">
        <v>1</v>
      </c>
      <c r="N155" s="220" t="s">
        <v>41</v>
      </c>
      <c r="O155" s="75"/>
      <c r="P155" s="181">
        <f>O155*H155</f>
        <v>0</v>
      </c>
      <c r="Q155" s="181">
        <v>0.00020000000000000001</v>
      </c>
      <c r="R155" s="181">
        <f>Q155*H155</f>
        <v>0.001</v>
      </c>
      <c r="S155" s="181">
        <v>0</v>
      </c>
      <c r="T155" s="182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83" t="s">
        <v>365</v>
      </c>
      <c r="AT155" s="183" t="s">
        <v>443</v>
      </c>
      <c r="AU155" s="183" t="s">
        <v>80</v>
      </c>
      <c r="AY155" s="17" t="s">
        <v>134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7" t="s">
        <v>83</v>
      </c>
      <c r="BK155" s="184">
        <f>ROUND(I155*H155,2)</f>
        <v>0</v>
      </c>
      <c r="BL155" s="17" t="s">
        <v>279</v>
      </c>
      <c r="BM155" s="183" t="s">
        <v>963</v>
      </c>
    </row>
    <row r="156" s="2" customFormat="1" ht="24.15" customHeight="1">
      <c r="A156" s="36"/>
      <c r="B156" s="171"/>
      <c r="C156" s="172" t="s">
        <v>350</v>
      </c>
      <c r="D156" s="172" t="s">
        <v>135</v>
      </c>
      <c r="E156" s="173" t="s">
        <v>964</v>
      </c>
      <c r="F156" s="174" t="s">
        <v>965</v>
      </c>
      <c r="G156" s="175" t="s">
        <v>206</v>
      </c>
      <c r="H156" s="176">
        <v>0.073999999999999996</v>
      </c>
      <c r="I156" s="177"/>
      <c r="J156" s="178">
        <f>ROUND(I156*H156,2)</f>
        <v>0</v>
      </c>
      <c r="K156" s="174" t="s">
        <v>183</v>
      </c>
      <c r="L156" s="37"/>
      <c r="M156" s="222" t="s">
        <v>1</v>
      </c>
      <c r="N156" s="223" t="s">
        <v>41</v>
      </c>
      <c r="O156" s="224"/>
      <c r="P156" s="225">
        <f>O156*H156</f>
        <v>0</v>
      </c>
      <c r="Q156" s="225">
        <v>0</v>
      </c>
      <c r="R156" s="225">
        <f>Q156*H156</f>
        <v>0</v>
      </c>
      <c r="S156" s="225">
        <v>0</v>
      </c>
      <c r="T156" s="226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83" t="s">
        <v>279</v>
      </c>
      <c r="AT156" s="183" t="s">
        <v>135</v>
      </c>
      <c r="AU156" s="183" t="s">
        <v>80</v>
      </c>
      <c r="AY156" s="17" t="s">
        <v>134</v>
      </c>
      <c r="BE156" s="184">
        <f>IF(N156="základní",J156,0)</f>
        <v>0</v>
      </c>
      <c r="BF156" s="184">
        <f>IF(N156="snížená",J156,0)</f>
        <v>0</v>
      </c>
      <c r="BG156" s="184">
        <f>IF(N156="zákl. přenesená",J156,0)</f>
        <v>0</v>
      </c>
      <c r="BH156" s="184">
        <f>IF(N156="sníž. přenesená",J156,0)</f>
        <v>0</v>
      </c>
      <c r="BI156" s="184">
        <f>IF(N156="nulová",J156,0)</f>
        <v>0</v>
      </c>
      <c r="BJ156" s="17" t="s">
        <v>83</v>
      </c>
      <c r="BK156" s="184">
        <f>ROUND(I156*H156,2)</f>
        <v>0</v>
      </c>
      <c r="BL156" s="17" t="s">
        <v>279</v>
      </c>
      <c r="BM156" s="183" t="s">
        <v>966</v>
      </c>
    </row>
    <row r="157" s="2" customFormat="1" ht="6.96" customHeight="1">
      <c r="A157" s="36"/>
      <c r="B157" s="58"/>
      <c r="C157" s="59"/>
      <c r="D157" s="59"/>
      <c r="E157" s="59"/>
      <c r="F157" s="59"/>
      <c r="G157" s="59"/>
      <c r="H157" s="59"/>
      <c r="I157" s="59"/>
      <c r="J157" s="59"/>
      <c r="K157" s="59"/>
      <c r="L157" s="37"/>
      <c r="M157" s="36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</row>
  </sheetData>
  <autoFilter ref="C121:K15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101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80</v>
      </c>
    </row>
    <row r="4" s="1" customFormat="1" ht="24.96" customHeight="1">
      <c r="B4" s="20"/>
      <c r="D4" s="21" t="s">
        <v>108</v>
      </c>
      <c r="L4" s="20"/>
      <c r="M4" s="126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27" t="str">
        <f>'Rekapitulace stavby'!K6</f>
        <v>Stavební úpravy knihovny a IC Města Hranice</v>
      </c>
      <c r="F7" s="30"/>
      <c r="G7" s="30"/>
      <c r="H7" s="30"/>
      <c r="L7" s="20"/>
    </row>
    <row r="8" s="1" customFormat="1" ht="12" customHeight="1">
      <c r="B8" s="20"/>
      <c r="D8" s="30" t="s">
        <v>109</v>
      </c>
      <c r="L8" s="20"/>
    </row>
    <row r="9" s="2" customFormat="1" ht="16.5" customHeight="1">
      <c r="A9" s="36"/>
      <c r="B9" s="37"/>
      <c r="C9" s="36"/>
      <c r="D9" s="36"/>
      <c r="E9" s="127" t="s">
        <v>110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37"/>
      <c r="C10" s="36"/>
      <c r="D10" s="30" t="s">
        <v>111</v>
      </c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37"/>
      <c r="C11" s="36"/>
      <c r="D11" s="36"/>
      <c r="E11" s="65" t="s">
        <v>967</v>
      </c>
      <c r="F11" s="36"/>
      <c r="G11" s="36"/>
      <c r="H11" s="36"/>
      <c r="I11" s="36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37"/>
      <c r="C12" s="36"/>
      <c r="D12" s="36"/>
      <c r="E12" s="36"/>
      <c r="F12" s="36"/>
      <c r="G12" s="36"/>
      <c r="H12" s="36"/>
      <c r="I12" s="36"/>
      <c r="J12" s="36"/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37"/>
      <c r="C13" s="36"/>
      <c r="D13" s="30" t="s">
        <v>18</v>
      </c>
      <c r="E13" s="36"/>
      <c r="F13" s="25" t="s">
        <v>1</v>
      </c>
      <c r="G13" s="36"/>
      <c r="H13" s="36"/>
      <c r="I13" s="30" t="s">
        <v>19</v>
      </c>
      <c r="J13" s="25" t="s">
        <v>1</v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20</v>
      </c>
      <c r="E14" s="36"/>
      <c r="F14" s="25" t="s">
        <v>21</v>
      </c>
      <c r="G14" s="36"/>
      <c r="H14" s="36"/>
      <c r="I14" s="30" t="s">
        <v>22</v>
      </c>
      <c r="J14" s="67" t="str">
        <f>'Rekapitulace stavby'!AN8</f>
        <v>2. 3. 2024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37"/>
      <c r="C15" s="36"/>
      <c r="D15" s="36"/>
      <c r="E15" s="36"/>
      <c r="F15" s="36"/>
      <c r="G15" s="36"/>
      <c r="H15" s="36"/>
      <c r="I15" s="36"/>
      <c r="J15" s="36"/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37"/>
      <c r="C16" s="36"/>
      <c r="D16" s="30" t="s">
        <v>24</v>
      </c>
      <c r="E16" s="36"/>
      <c r="F16" s="36"/>
      <c r="G16" s="36"/>
      <c r="H16" s="36"/>
      <c r="I16" s="30" t="s">
        <v>25</v>
      </c>
      <c r="J16" s="25" t="s">
        <v>1</v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37"/>
      <c r="C17" s="36"/>
      <c r="D17" s="36"/>
      <c r="E17" s="25" t="s">
        <v>26</v>
      </c>
      <c r="F17" s="36"/>
      <c r="G17" s="36"/>
      <c r="H17" s="36"/>
      <c r="I17" s="30" t="s">
        <v>27</v>
      </c>
      <c r="J17" s="25" t="s">
        <v>1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37"/>
      <c r="C18" s="36"/>
      <c r="D18" s="36"/>
      <c r="E18" s="36"/>
      <c r="F18" s="36"/>
      <c r="G18" s="36"/>
      <c r="H18" s="36"/>
      <c r="I18" s="36"/>
      <c r="J18" s="36"/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37"/>
      <c r="C19" s="36"/>
      <c r="D19" s="30" t="s">
        <v>28</v>
      </c>
      <c r="E19" s="36"/>
      <c r="F19" s="36"/>
      <c r="G19" s="36"/>
      <c r="H19" s="36"/>
      <c r="I19" s="30" t="s">
        <v>25</v>
      </c>
      <c r="J19" s="31" t="str">
        <f>'Rekapitulace stavby'!AN13</f>
        <v>Vyplň údaj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37"/>
      <c r="C20" s="36"/>
      <c r="D20" s="36"/>
      <c r="E20" s="31" t="str">
        <f>'Rekapitulace stavby'!E14</f>
        <v>Vyplň údaj</v>
      </c>
      <c r="F20" s="25"/>
      <c r="G20" s="25"/>
      <c r="H20" s="25"/>
      <c r="I20" s="30" t="s">
        <v>27</v>
      </c>
      <c r="J20" s="31" t="str">
        <f>'Rekapitulace stavby'!AN14</f>
        <v>Vyplň údaj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37"/>
      <c r="C21" s="36"/>
      <c r="D21" s="36"/>
      <c r="E21" s="36"/>
      <c r="F21" s="36"/>
      <c r="G21" s="36"/>
      <c r="H21" s="36"/>
      <c r="I21" s="36"/>
      <c r="J21" s="36"/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37"/>
      <c r="C22" s="36"/>
      <c r="D22" s="30" t="s">
        <v>30</v>
      </c>
      <c r="E22" s="36"/>
      <c r="F22" s="36"/>
      <c r="G22" s="36"/>
      <c r="H22" s="36"/>
      <c r="I22" s="30" t="s">
        <v>25</v>
      </c>
      <c r="J22" s="25" t="s">
        <v>1</v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37"/>
      <c r="C23" s="36"/>
      <c r="D23" s="36"/>
      <c r="E23" s="25" t="s">
        <v>31</v>
      </c>
      <c r="F23" s="36"/>
      <c r="G23" s="36"/>
      <c r="H23" s="36"/>
      <c r="I23" s="30" t="s">
        <v>27</v>
      </c>
      <c r="J23" s="25" t="s">
        <v>1</v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37"/>
      <c r="C24" s="36"/>
      <c r="D24" s="36"/>
      <c r="E24" s="36"/>
      <c r="F24" s="36"/>
      <c r="G24" s="36"/>
      <c r="H24" s="36"/>
      <c r="I24" s="36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37"/>
      <c r="C25" s="36"/>
      <c r="D25" s="30" t="s">
        <v>33</v>
      </c>
      <c r="E25" s="36"/>
      <c r="F25" s="36"/>
      <c r="G25" s="36"/>
      <c r="H25" s="36"/>
      <c r="I25" s="30" t="s">
        <v>25</v>
      </c>
      <c r="J25" s="25" t="s">
        <v>1</v>
      </c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37"/>
      <c r="C26" s="36"/>
      <c r="D26" s="36"/>
      <c r="E26" s="25" t="s">
        <v>34</v>
      </c>
      <c r="F26" s="36"/>
      <c r="G26" s="36"/>
      <c r="H26" s="36"/>
      <c r="I26" s="30" t="s">
        <v>27</v>
      </c>
      <c r="J26" s="25" t="s">
        <v>1</v>
      </c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37"/>
      <c r="C28" s="36"/>
      <c r="D28" s="30" t="s">
        <v>35</v>
      </c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28"/>
      <c r="B29" s="129"/>
      <c r="C29" s="128"/>
      <c r="D29" s="128"/>
      <c r="E29" s="34" t="s">
        <v>1</v>
      </c>
      <c r="F29" s="34"/>
      <c r="G29" s="34"/>
      <c r="H29" s="34"/>
      <c r="I29" s="128"/>
      <c r="J29" s="128"/>
      <c r="K29" s="128"/>
      <c r="L29" s="130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</row>
    <row r="30" s="2" customFormat="1" ht="6.96" customHeight="1">
      <c r="A30" s="36"/>
      <c r="B30" s="37"/>
      <c r="C30" s="36"/>
      <c r="D30" s="36"/>
      <c r="E30" s="36"/>
      <c r="F30" s="36"/>
      <c r="G30" s="36"/>
      <c r="H30" s="36"/>
      <c r="I30" s="36"/>
      <c r="J30" s="36"/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37"/>
      <c r="C32" s="36"/>
      <c r="D32" s="131" t="s">
        <v>36</v>
      </c>
      <c r="E32" s="36"/>
      <c r="F32" s="36"/>
      <c r="G32" s="36"/>
      <c r="H32" s="36"/>
      <c r="I32" s="36"/>
      <c r="J32" s="94">
        <f>ROUND(J130,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37"/>
      <c r="C33" s="36"/>
      <c r="D33" s="88"/>
      <c r="E33" s="88"/>
      <c r="F33" s="88"/>
      <c r="G33" s="88"/>
      <c r="H33" s="88"/>
      <c r="I33" s="88"/>
      <c r="J33" s="88"/>
      <c r="K33" s="88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6"/>
      <c r="F34" s="41" t="s">
        <v>38</v>
      </c>
      <c r="G34" s="36"/>
      <c r="H34" s="36"/>
      <c r="I34" s="41" t="s">
        <v>37</v>
      </c>
      <c r="J34" s="41" t="s">
        <v>39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37"/>
      <c r="C35" s="36"/>
      <c r="D35" s="132" t="s">
        <v>40</v>
      </c>
      <c r="E35" s="30" t="s">
        <v>41</v>
      </c>
      <c r="F35" s="133">
        <f>ROUND((SUM(BE130:BE173)),  2)</f>
        <v>0</v>
      </c>
      <c r="G35" s="36"/>
      <c r="H35" s="36"/>
      <c r="I35" s="134">
        <v>0.20999999999999999</v>
      </c>
      <c r="J35" s="133">
        <f>ROUND(((SUM(BE130:BE173))*I35),  2)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37"/>
      <c r="C36" s="36"/>
      <c r="D36" s="36"/>
      <c r="E36" s="30" t="s">
        <v>42</v>
      </c>
      <c r="F36" s="133">
        <f>ROUND((SUM(BF130:BF173)),  2)</f>
        <v>0</v>
      </c>
      <c r="G36" s="36"/>
      <c r="H36" s="36"/>
      <c r="I36" s="134">
        <v>0.12</v>
      </c>
      <c r="J36" s="133">
        <f>ROUND(((SUM(BF130:BF173))*I36),  2)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43</v>
      </c>
      <c r="F37" s="133">
        <f>ROUND((SUM(BG130:BG173)),  2)</f>
        <v>0</v>
      </c>
      <c r="G37" s="36"/>
      <c r="H37" s="36"/>
      <c r="I37" s="134">
        <v>0.20999999999999999</v>
      </c>
      <c r="J37" s="133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37"/>
      <c r="C38" s="36"/>
      <c r="D38" s="36"/>
      <c r="E38" s="30" t="s">
        <v>44</v>
      </c>
      <c r="F38" s="133">
        <f>ROUND((SUM(BH130:BH173)),  2)</f>
        <v>0</v>
      </c>
      <c r="G38" s="36"/>
      <c r="H38" s="36"/>
      <c r="I38" s="134">
        <v>0.12</v>
      </c>
      <c r="J38" s="133">
        <f>0</f>
        <v>0</v>
      </c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37"/>
      <c r="C39" s="36"/>
      <c r="D39" s="36"/>
      <c r="E39" s="30" t="s">
        <v>45</v>
      </c>
      <c r="F39" s="133">
        <f>ROUND((SUM(BI130:BI173)),  2)</f>
        <v>0</v>
      </c>
      <c r="G39" s="36"/>
      <c r="H39" s="36"/>
      <c r="I39" s="134">
        <v>0</v>
      </c>
      <c r="J39" s="133">
        <f>0</f>
        <v>0</v>
      </c>
      <c r="K39" s="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37"/>
      <c r="C41" s="135"/>
      <c r="D41" s="136" t="s">
        <v>46</v>
      </c>
      <c r="E41" s="79"/>
      <c r="F41" s="79"/>
      <c r="G41" s="137" t="s">
        <v>47</v>
      </c>
      <c r="H41" s="138" t="s">
        <v>48</v>
      </c>
      <c r="I41" s="79"/>
      <c r="J41" s="139">
        <f>SUM(J32:J39)</f>
        <v>0</v>
      </c>
      <c r="K41" s="140"/>
      <c r="L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37"/>
      <c r="C42" s="36"/>
      <c r="D42" s="36"/>
      <c r="E42" s="36"/>
      <c r="F42" s="36"/>
      <c r="G42" s="36"/>
      <c r="H42" s="36"/>
      <c r="I42" s="36"/>
      <c r="J42" s="36"/>
      <c r="K42" s="36"/>
      <c r="L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49</v>
      </c>
      <c r="E50" s="55"/>
      <c r="F50" s="55"/>
      <c r="G50" s="54" t="s">
        <v>50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51</v>
      </c>
      <c r="E61" s="39"/>
      <c r="F61" s="141" t="s">
        <v>52</v>
      </c>
      <c r="G61" s="56" t="s">
        <v>51</v>
      </c>
      <c r="H61" s="39"/>
      <c r="I61" s="39"/>
      <c r="J61" s="142" t="s">
        <v>52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53</v>
      </c>
      <c r="E65" s="57"/>
      <c r="F65" s="57"/>
      <c r="G65" s="54" t="s">
        <v>54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51</v>
      </c>
      <c r="E76" s="39"/>
      <c r="F76" s="141" t="s">
        <v>52</v>
      </c>
      <c r="G76" s="56" t="s">
        <v>51</v>
      </c>
      <c r="H76" s="39"/>
      <c r="I76" s="39"/>
      <c r="J76" s="142" t="s">
        <v>52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113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27" t="str">
        <f>E7</f>
        <v>Stavební úpravy knihovny a IC Města Hranice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20"/>
      <c r="C86" s="30" t="s">
        <v>109</v>
      </c>
      <c r="L86" s="20"/>
    </row>
    <row r="87" s="2" customFormat="1" ht="16.5" customHeight="1">
      <c r="A87" s="36"/>
      <c r="B87" s="37"/>
      <c r="C87" s="36"/>
      <c r="D87" s="36"/>
      <c r="E87" s="127" t="s">
        <v>110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111</v>
      </c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6"/>
      <c r="D89" s="36"/>
      <c r="E89" s="65" t="str">
        <f>E11</f>
        <v>50-B - Vytápění - 3NP</v>
      </c>
      <c r="F89" s="36"/>
      <c r="G89" s="36"/>
      <c r="H89" s="36"/>
      <c r="I89" s="36"/>
      <c r="J89" s="36"/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6"/>
      <c r="E91" s="36"/>
      <c r="F91" s="25" t="str">
        <f>F14</f>
        <v>Hranice</v>
      </c>
      <c r="G91" s="36"/>
      <c r="H91" s="36"/>
      <c r="I91" s="30" t="s">
        <v>22</v>
      </c>
      <c r="J91" s="67" t="str">
        <f>IF(J14="","",J14)</f>
        <v>2. 3. 2024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6"/>
      <c r="D92" s="36"/>
      <c r="E92" s="36"/>
      <c r="F92" s="36"/>
      <c r="G92" s="36"/>
      <c r="H92" s="36"/>
      <c r="I92" s="36"/>
      <c r="J92" s="36"/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6"/>
      <c r="E93" s="36"/>
      <c r="F93" s="25" t="str">
        <f>E17</f>
        <v>Město Hranice u Aše</v>
      </c>
      <c r="G93" s="36"/>
      <c r="H93" s="36"/>
      <c r="I93" s="30" t="s">
        <v>30</v>
      </c>
      <c r="J93" s="34" t="str">
        <f>E23</f>
        <v>ing.Volný Martin</v>
      </c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28</v>
      </c>
      <c r="D94" s="36"/>
      <c r="E94" s="36"/>
      <c r="F94" s="25" t="str">
        <f>IF(E20="","",E20)</f>
        <v>Vyplň údaj</v>
      </c>
      <c r="G94" s="36"/>
      <c r="H94" s="36"/>
      <c r="I94" s="30" t="s">
        <v>33</v>
      </c>
      <c r="J94" s="34" t="str">
        <f>E26</f>
        <v>Milan Hájek</v>
      </c>
      <c r="K94" s="36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43" t="s">
        <v>114</v>
      </c>
      <c r="D96" s="135"/>
      <c r="E96" s="135"/>
      <c r="F96" s="135"/>
      <c r="G96" s="135"/>
      <c r="H96" s="135"/>
      <c r="I96" s="135"/>
      <c r="J96" s="144" t="s">
        <v>115</v>
      </c>
      <c r="K96" s="135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6"/>
      <c r="D97" s="36"/>
      <c r="E97" s="36"/>
      <c r="F97" s="36"/>
      <c r="G97" s="36"/>
      <c r="H97" s="36"/>
      <c r="I97" s="36"/>
      <c r="J97" s="36"/>
      <c r="K97" s="36"/>
      <c r="L97" s="53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45" t="s">
        <v>116</v>
      </c>
      <c r="D98" s="36"/>
      <c r="E98" s="36"/>
      <c r="F98" s="36"/>
      <c r="G98" s="36"/>
      <c r="H98" s="36"/>
      <c r="I98" s="36"/>
      <c r="J98" s="94">
        <f>J130</f>
        <v>0</v>
      </c>
      <c r="K98" s="36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7" t="s">
        <v>117</v>
      </c>
    </row>
    <row r="99" s="9" customFormat="1" ht="24.96" customHeight="1">
      <c r="A99" s="9"/>
      <c r="B99" s="146"/>
      <c r="C99" s="9"/>
      <c r="D99" s="147" t="s">
        <v>162</v>
      </c>
      <c r="E99" s="148"/>
      <c r="F99" s="148"/>
      <c r="G99" s="148"/>
      <c r="H99" s="148"/>
      <c r="I99" s="148"/>
      <c r="J99" s="149">
        <f>J131</f>
        <v>0</v>
      </c>
      <c r="K99" s="9"/>
      <c r="L99" s="14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4" customFormat="1" ht="19.92" customHeight="1">
      <c r="A100" s="14"/>
      <c r="B100" s="205"/>
      <c r="C100" s="14"/>
      <c r="D100" s="206" t="s">
        <v>164</v>
      </c>
      <c r="E100" s="207"/>
      <c r="F100" s="207"/>
      <c r="G100" s="207"/>
      <c r="H100" s="207"/>
      <c r="I100" s="207"/>
      <c r="J100" s="208">
        <f>J132</f>
        <v>0</v>
      </c>
      <c r="K100" s="14"/>
      <c r="L100" s="205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</row>
    <row r="101" s="14" customFormat="1" ht="19.92" customHeight="1">
      <c r="A101" s="14"/>
      <c r="B101" s="205"/>
      <c r="C101" s="14"/>
      <c r="D101" s="206" t="s">
        <v>165</v>
      </c>
      <c r="E101" s="207"/>
      <c r="F101" s="207"/>
      <c r="G101" s="207"/>
      <c r="H101" s="207"/>
      <c r="I101" s="207"/>
      <c r="J101" s="208">
        <f>J135</f>
        <v>0</v>
      </c>
      <c r="K101" s="14"/>
      <c r="L101" s="205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</row>
    <row r="102" s="14" customFormat="1" ht="19.92" customHeight="1">
      <c r="A102" s="14"/>
      <c r="B102" s="205"/>
      <c r="C102" s="14"/>
      <c r="D102" s="206" t="s">
        <v>166</v>
      </c>
      <c r="E102" s="207"/>
      <c r="F102" s="207"/>
      <c r="G102" s="207"/>
      <c r="H102" s="207"/>
      <c r="I102" s="207"/>
      <c r="J102" s="208">
        <f>J138</f>
        <v>0</v>
      </c>
      <c r="K102" s="14"/>
      <c r="L102" s="205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</row>
    <row r="103" s="14" customFormat="1" ht="19.92" customHeight="1">
      <c r="A103" s="14"/>
      <c r="B103" s="205"/>
      <c r="C103" s="14"/>
      <c r="D103" s="206" t="s">
        <v>167</v>
      </c>
      <c r="E103" s="207"/>
      <c r="F103" s="207"/>
      <c r="G103" s="207"/>
      <c r="H103" s="207"/>
      <c r="I103" s="207"/>
      <c r="J103" s="208">
        <f>J144</f>
        <v>0</v>
      </c>
      <c r="K103" s="14"/>
      <c r="L103" s="205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</row>
    <row r="104" s="9" customFormat="1" ht="24.96" customHeight="1">
      <c r="A104" s="9"/>
      <c r="B104" s="146"/>
      <c r="C104" s="9"/>
      <c r="D104" s="147" t="s">
        <v>168</v>
      </c>
      <c r="E104" s="148"/>
      <c r="F104" s="148"/>
      <c r="G104" s="148"/>
      <c r="H104" s="148"/>
      <c r="I104" s="148"/>
      <c r="J104" s="149">
        <f>J146</f>
        <v>0</v>
      </c>
      <c r="K104" s="9"/>
      <c r="L104" s="146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4" customFormat="1" ht="19.92" customHeight="1">
      <c r="A105" s="14"/>
      <c r="B105" s="205"/>
      <c r="C105" s="14"/>
      <c r="D105" s="206" t="s">
        <v>968</v>
      </c>
      <c r="E105" s="207"/>
      <c r="F105" s="207"/>
      <c r="G105" s="207"/>
      <c r="H105" s="207"/>
      <c r="I105" s="207"/>
      <c r="J105" s="208">
        <f>J147</f>
        <v>0</v>
      </c>
      <c r="K105" s="14"/>
      <c r="L105" s="205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</row>
    <row r="106" s="14" customFormat="1" ht="19.92" customHeight="1">
      <c r="A106" s="14"/>
      <c r="B106" s="205"/>
      <c r="C106" s="14"/>
      <c r="D106" s="206" t="s">
        <v>969</v>
      </c>
      <c r="E106" s="207"/>
      <c r="F106" s="207"/>
      <c r="G106" s="207"/>
      <c r="H106" s="207"/>
      <c r="I106" s="207"/>
      <c r="J106" s="208">
        <f>J154</f>
        <v>0</v>
      </c>
      <c r="K106" s="14"/>
      <c r="L106" s="205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</row>
    <row r="107" s="14" customFormat="1" ht="19.92" customHeight="1">
      <c r="A107" s="14"/>
      <c r="B107" s="205"/>
      <c r="C107" s="14"/>
      <c r="D107" s="206" t="s">
        <v>970</v>
      </c>
      <c r="E107" s="207"/>
      <c r="F107" s="207"/>
      <c r="G107" s="207"/>
      <c r="H107" s="207"/>
      <c r="I107" s="207"/>
      <c r="J107" s="208">
        <f>J162</f>
        <v>0</v>
      </c>
      <c r="K107" s="14"/>
      <c r="L107" s="205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</row>
    <row r="108" s="9" customFormat="1" ht="24.96" customHeight="1">
      <c r="A108" s="9"/>
      <c r="B108" s="146"/>
      <c r="C108" s="9"/>
      <c r="D108" s="147" t="s">
        <v>176</v>
      </c>
      <c r="E108" s="148"/>
      <c r="F108" s="148"/>
      <c r="G108" s="148"/>
      <c r="H108" s="148"/>
      <c r="I108" s="148"/>
      <c r="J108" s="149">
        <f>J171</f>
        <v>0</v>
      </c>
      <c r="K108" s="9"/>
      <c r="L108" s="146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2" customFormat="1" ht="21.84" customHeight="1">
      <c r="A109" s="36"/>
      <c r="B109" s="37"/>
      <c r="C109" s="36"/>
      <c r="D109" s="36"/>
      <c r="E109" s="36"/>
      <c r="F109" s="36"/>
      <c r="G109" s="36"/>
      <c r="H109" s="36"/>
      <c r="I109" s="36"/>
      <c r="J109" s="36"/>
      <c r="K109" s="36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58"/>
      <c r="C110" s="59"/>
      <c r="D110" s="59"/>
      <c r="E110" s="59"/>
      <c r="F110" s="59"/>
      <c r="G110" s="59"/>
      <c r="H110" s="59"/>
      <c r="I110" s="59"/>
      <c r="J110" s="59"/>
      <c r="K110" s="59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4" s="2" customFormat="1" ht="6.96" customHeight="1">
      <c r="A114" s="36"/>
      <c r="B114" s="60"/>
      <c r="C114" s="61"/>
      <c r="D114" s="61"/>
      <c r="E114" s="61"/>
      <c r="F114" s="61"/>
      <c r="G114" s="61"/>
      <c r="H114" s="61"/>
      <c r="I114" s="61"/>
      <c r="J114" s="61"/>
      <c r="K114" s="61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24.96" customHeight="1">
      <c r="A115" s="36"/>
      <c r="B115" s="37"/>
      <c r="C115" s="21" t="s">
        <v>119</v>
      </c>
      <c r="D115" s="36"/>
      <c r="E115" s="36"/>
      <c r="F115" s="36"/>
      <c r="G115" s="36"/>
      <c r="H115" s="36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6"/>
      <c r="D116" s="36"/>
      <c r="E116" s="36"/>
      <c r="F116" s="36"/>
      <c r="G116" s="36"/>
      <c r="H116" s="36"/>
      <c r="I116" s="36"/>
      <c r="J116" s="36"/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16</v>
      </c>
      <c r="D117" s="36"/>
      <c r="E117" s="36"/>
      <c r="F117" s="36"/>
      <c r="G117" s="36"/>
      <c r="H117" s="36"/>
      <c r="I117" s="36"/>
      <c r="J117" s="36"/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6.5" customHeight="1">
      <c r="A118" s="36"/>
      <c r="B118" s="37"/>
      <c r="C118" s="36"/>
      <c r="D118" s="36"/>
      <c r="E118" s="127" t="str">
        <f>E7</f>
        <v>Stavební úpravy knihovny a IC Města Hranice</v>
      </c>
      <c r="F118" s="30"/>
      <c r="G118" s="30"/>
      <c r="H118" s="30"/>
      <c r="I118" s="36"/>
      <c r="J118" s="36"/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1" customFormat="1" ht="12" customHeight="1">
      <c r="B119" s="20"/>
      <c r="C119" s="30" t="s">
        <v>109</v>
      </c>
      <c r="L119" s="20"/>
    </row>
    <row r="120" s="2" customFormat="1" ht="16.5" customHeight="1">
      <c r="A120" s="36"/>
      <c r="B120" s="37"/>
      <c r="C120" s="36"/>
      <c r="D120" s="36"/>
      <c r="E120" s="127" t="s">
        <v>110</v>
      </c>
      <c r="F120" s="36"/>
      <c r="G120" s="36"/>
      <c r="H120" s="36"/>
      <c r="I120" s="36"/>
      <c r="J120" s="36"/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2" customHeight="1">
      <c r="A121" s="36"/>
      <c r="B121" s="37"/>
      <c r="C121" s="30" t="s">
        <v>111</v>
      </c>
      <c r="D121" s="36"/>
      <c r="E121" s="36"/>
      <c r="F121" s="36"/>
      <c r="G121" s="36"/>
      <c r="H121" s="36"/>
      <c r="I121" s="36"/>
      <c r="J121" s="36"/>
      <c r="K121" s="36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6.5" customHeight="1">
      <c r="A122" s="36"/>
      <c r="B122" s="37"/>
      <c r="C122" s="36"/>
      <c r="D122" s="36"/>
      <c r="E122" s="65" t="str">
        <f>E11</f>
        <v>50-B - Vytápění - 3NP</v>
      </c>
      <c r="F122" s="36"/>
      <c r="G122" s="36"/>
      <c r="H122" s="36"/>
      <c r="I122" s="36"/>
      <c r="J122" s="36"/>
      <c r="K122" s="36"/>
      <c r="L122" s="53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6.96" customHeight="1">
      <c r="A123" s="36"/>
      <c r="B123" s="37"/>
      <c r="C123" s="36"/>
      <c r="D123" s="36"/>
      <c r="E123" s="36"/>
      <c r="F123" s="36"/>
      <c r="G123" s="36"/>
      <c r="H123" s="36"/>
      <c r="I123" s="36"/>
      <c r="J123" s="36"/>
      <c r="K123" s="36"/>
      <c r="L123" s="53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2" customHeight="1">
      <c r="A124" s="36"/>
      <c r="B124" s="37"/>
      <c r="C124" s="30" t="s">
        <v>20</v>
      </c>
      <c r="D124" s="36"/>
      <c r="E124" s="36"/>
      <c r="F124" s="25" t="str">
        <f>F14</f>
        <v>Hranice</v>
      </c>
      <c r="G124" s="36"/>
      <c r="H124" s="36"/>
      <c r="I124" s="30" t="s">
        <v>22</v>
      </c>
      <c r="J124" s="67" t="str">
        <f>IF(J14="","",J14)</f>
        <v>2. 3. 2024</v>
      </c>
      <c r="K124" s="36"/>
      <c r="L124" s="53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6.96" customHeight="1">
      <c r="A125" s="36"/>
      <c r="B125" s="37"/>
      <c r="C125" s="36"/>
      <c r="D125" s="36"/>
      <c r="E125" s="36"/>
      <c r="F125" s="36"/>
      <c r="G125" s="36"/>
      <c r="H125" s="36"/>
      <c r="I125" s="36"/>
      <c r="J125" s="36"/>
      <c r="K125" s="36"/>
      <c r="L125" s="53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15.15" customHeight="1">
      <c r="A126" s="36"/>
      <c r="B126" s="37"/>
      <c r="C126" s="30" t="s">
        <v>24</v>
      </c>
      <c r="D126" s="36"/>
      <c r="E126" s="36"/>
      <c r="F126" s="25" t="str">
        <f>E17</f>
        <v>Město Hranice u Aše</v>
      </c>
      <c r="G126" s="36"/>
      <c r="H126" s="36"/>
      <c r="I126" s="30" t="s">
        <v>30</v>
      </c>
      <c r="J126" s="34" t="str">
        <f>E23</f>
        <v>ing.Volný Martin</v>
      </c>
      <c r="K126" s="36"/>
      <c r="L126" s="53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15.15" customHeight="1">
      <c r="A127" s="36"/>
      <c r="B127" s="37"/>
      <c r="C127" s="30" t="s">
        <v>28</v>
      </c>
      <c r="D127" s="36"/>
      <c r="E127" s="36"/>
      <c r="F127" s="25" t="str">
        <f>IF(E20="","",E20)</f>
        <v>Vyplň údaj</v>
      </c>
      <c r="G127" s="36"/>
      <c r="H127" s="36"/>
      <c r="I127" s="30" t="s">
        <v>33</v>
      </c>
      <c r="J127" s="34" t="str">
        <f>E26</f>
        <v>Milan Hájek</v>
      </c>
      <c r="K127" s="36"/>
      <c r="L127" s="53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2" customFormat="1" ht="10.32" customHeight="1">
      <c r="A128" s="36"/>
      <c r="B128" s="37"/>
      <c r="C128" s="36"/>
      <c r="D128" s="36"/>
      <c r="E128" s="36"/>
      <c r="F128" s="36"/>
      <c r="G128" s="36"/>
      <c r="H128" s="36"/>
      <c r="I128" s="36"/>
      <c r="J128" s="36"/>
      <c r="K128" s="36"/>
      <c r="L128" s="53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="10" customFormat="1" ht="29.28" customHeight="1">
      <c r="A129" s="150"/>
      <c r="B129" s="151"/>
      <c r="C129" s="152" t="s">
        <v>120</v>
      </c>
      <c r="D129" s="153" t="s">
        <v>61</v>
      </c>
      <c r="E129" s="153" t="s">
        <v>57</v>
      </c>
      <c r="F129" s="153" t="s">
        <v>58</v>
      </c>
      <c r="G129" s="153" t="s">
        <v>121</v>
      </c>
      <c r="H129" s="153" t="s">
        <v>122</v>
      </c>
      <c r="I129" s="153" t="s">
        <v>123</v>
      </c>
      <c r="J129" s="153" t="s">
        <v>115</v>
      </c>
      <c r="K129" s="154" t="s">
        <v>124</v>
      </c>
      <c r="L129" s="155"/>
      <c r="M129" s="84" t="s">
        <v>1</v>
      </c>
      <c r="N129" s="85" t="s">
        <v>40</v>
      </c>
      <c r="O129" s="85" t="s">
        <v>125</v>
      </c>
      <c r="P129" s="85" t="s">
        <v>126</v>
      </c>
      <c r="Q129" s="85" t="s">
        <v>127</v>
      </c>
      <c r="R129" s="85" t="s">
        <v>128</v>
      </c>
      <c r="S129" s="85" t="s">
        <v>129</v>
      </c>
      <c r="T129" s="86" t="s">
        <v>130</v>
      </c>
      <c r="U129" s="150"/>
      <c r="V129" s="150"/>
      <c r="W129" s="150"/>
      <c r="X129" s="150"/>
      <c r="Y129" s="150"/>
      <c r="Z129" s="150"/>
      <c r="AA129" s="150"/>
      <c r="AB129" s="150"/>
      <c r="AC129" s="150"/>
      <c r="AD129" s="150"/>
      <c r="AE129" s="150"/>
    </row>
    <row r="130" s="2" customFormat="1" ht="22.8" customHeight="1">
      <c r="A130" s="36"/>
      <c r="B130" s="37"/>
      <c r="C130" s="91" t="s">
        <v>131</v>
      </c>
      <c r="D130" s="36"/>
      <c r="E130" s="36"/>
      <c r="F130" s="36"/>
      <c r="G130" s="36"/>
      <c r="H130" s="36"/>
      <c r="I130" s="36"/>
      <c r="J130" s="156">
        <f>BK130</f>
        <v>0</v>
      </c>
      <c r="K130" s="36"/>
      <c r="L130" s="37"/>
      <c r="M130" s="87"/>
      <c r="N130" s="71"/>
      <c r="O130" s="88"/>
      <c r="P130" s="157">
        <f>P131+P146+P171</f>
        <v>0</v>
      </c>
      <c r="Q130" s="88"/>
      <c r="R130" s="157">
        <f>R131+R146+R171</f>
        <v>0.61990000000000001</v>
      </c>
      <c r="S130" s="88"/>
      <c r="T130" s="158">
        <f>T131+T146+T171</f>
        <v>0.55000000000000004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7" t="s">
        <v>75</v>
      </c>
      <c r="AU130" s="17" t="s">
        <v>117</v>
      </c>
      <c r="BK130" s="159">
        <f>BK131+BK146+BK171</f>
        <v>0</v>
      </c>
    </row>
    <row r="131" s="11" customFormat="1" ht="25.92" customHeight="1">
      <c r="A131" s="11"/>
      <c r="B131" s="160"/>
      <c r="C131" s="11"/>
      <c r="D131" s="161" t="s">
        <v>75</v>
      </c>
      <c r="E131" s="162" t="s">
        <v>177</v>
      </c>
      <c r="F131" s="162" t="s">
        <v>178</v>
      </c>
      <c r="G131" s="11"/>
      <c r="H131" s="11"/>
      <c r="I131" s="163"/>
      <c r="J131" s="164">
        <f>BK131</f>
        <v>0</v>
      </c>
      <c r="K131" s="11"/>
      <c r="L131" s="160"/>
      <c r="M131" s="165"/>
      <c r="N131" s="166"/>
      <c r="O131" s="166"/>
      <c r="P131" s="167">
        <f>P132+P135+P138+P144</f>
        <v>0</v>
      </c>
      <c r="Q131" s="166"/>
      <c r="R131" s="167">
        <f>R132+R135+R138+R144</f>
        <v>0.29120000000000001</v>
      </c>
      <c r="S131" s="166"/>
      <c r="T131" s="168">
        <f>T132+T135+T138+T144</f>
        <v>0.55000000000000004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R131" s="161" t="s">
        <v>83</v>
      </c>
      <c r="AT131" s="169" t="s">
        <v>75</v>
      </c>
      <c r="AU131" s="169" t="s">
        <v>76</v>
      </c>
      <c r="AY131" s="161" t="s">
        <v>134</v>
      </c>
      <c r="BK131" s="170">
        <f>BK132+BK135+BK138+BK144</f>
        <v>0</v>
      </c>
    </row>
    <row r="132" s="11" customFormat="1" ht="22.8" customHeight="1">
      <c r="A132" s="11"/>
      <c r="B132" s="160"/>
      <c r="C132" s="11"/>
      <c r="D132" s="161" t="s">
        <v>75</v>
      </c>
      <c r="E132" s="209" t="s">
        <v>157</v>
      </c>
      <c r="F132" s="209" t="s">
        <v>249</v>
      </c>
      <c r="G132" s="11"/>
      <c r="H132" s="11"/>
      <c r="I132" s="163"/>
      <c r="J132" s="210">
        <f>BK132</f>
        <v>0</v>
      </c>
      <c r="K132" s="11"/>
      <c r="L132" s="160"/>
      <c r="M132" s="165"/>
      <c r="N132" s="166"/>
      <c r="O132" s="166"/>
      <c r="P132" s="167">
        <f>SUM(P133:P134)</f>
        <v>0</v>
      </c>
      <c r="Q132" s="166"/>
      <c r="R132" s="167">
        <f>SUM(R133:R134)</f>
        <v>0.29120000000000001</v>
      </c>
      <c r="S132" s="166"/>
      <c r="T132" s="168">
        <f>SUM(T133:T134)</f>
        <v>0</v>
      </c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R132" s="161" t="s">
        <v>83</v>
      </c>
      <c r="AT132" s="169" t="s">
        <v>75</v>
      </c>
      <c r="AU132" s="169" t="s">
        <v>83</v>
      </c>
      <c r="AY132" s="161" t="s">
        <v>134</v>
      </c>
      <c r="BK132" s="170">
        <f>SUM(BK133:BK134)</f>
        <v>0</v>
      </c>
    </row>
    <row r="133" s="2" customFormat="1" ht="21.75" customHeight="1">
      <c r="A133" s="36"/>
      <c r="B133" s="171"/>
      <c r="C133" s="172" t="s">
        <v>83</v>
      </c>
      <c r="D133" s="172" t="s">
        <v>135</v>
      </c>
      <c r="E133" s="173" t="s">
        <v>971</v>
      </c>
      <c r="F133" s="174" t="s">
        <v>972</v>
      </c>
      <c r="G133" s="175" t="s">
        <v>190</v>
      </c>
      <c r="H133" s="176">
        <v>5.2000000000000002</v>
      </c>
      <c r="I133" s="177"/>
      <c r="J133" s="178">
        <f>ROUND(I133*H133,2)</f>
        <v>0</v>
      </c>
      <c r="K133" s="174" t="s">
        <v>183</v>
      </c>
      <c r="L133" s="37"/>
      <c r="M133" s="179" t="s">
        <v>1</v>
      </c>
      <c r="N133" s="180" t="s">
        <v>41</v>
      </c>
      <c r="O133" s="75"/>
      <c r="P133" s="181">
        <f>O133*H133</f>
        <v>0</v>
      </c>
      <c r="Q133" s="181">
        <v>0.056000000000000001</v>
      </c>
      <c r="R133" s="181">
        <f>Q133*H133</f>
        <v>0.29120000000000001</v>
      </c>
      <c r="S133" s="181">
        <v>0</v>
      </c>
      <c r="T133" s="182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83" t="s">
        <v>139</v>
      </c>
      <c r="AT133" s="183" t="s">
        <v>135</v>
      </c>
      <c r="AU133" s="183" t="s">
        <v>80</v>
      </c>
      <c r="AY133" s="17" t="s">
        <v>134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7" t="s">
        <v>83</v>
      </c>
      <c r="BK133" s="184">
        <f>ROUND(I133*H133,2)</f>
        <v>0</v>
      </c>
      <c r="BL133" s="17" t="s">
        <v>139</v>
      </c>
      <c r="BM133" s="183" t="s">
        <v>973</v>
      </c>
    </row>
    <row r="134" s="12" customFormat="1">
      <c r="A134" s="12"/>
      <c r="B134" s="185"/>
      <c r="C134" s="12"/>
      <c r="D134" s="186" t="s">
        <v>141</v>
      </c>
      <c r="E134" s="187" t="s">
        <v>1</v>
      </c>
      <c r="F134" s="188" t="s">
        <v>974</v>
      </c>
      <c r="G134" s="12"/>
      <c r="H134" s="189">
        <v>5.2000000000000002</v>
      </c>
      <c r="I134" s="190"/>
      <c r="J134" s="12"/>
      <c r="K134" s="12"/>
      <c r="L134" s="185"/>
      <c r="M134" s="191"/>
      <c r="N134" s="192"/>
      <c r="O134" s="192"/>
      <c r="P134" s="192"/>
      <c r="Q134" s="192"/>
      <c r="R134" s="192"/>
      <c r="S134" s="192"/>
      <c r="T134" s="193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187" t="s">
        <v>141</v>
      </c>
      <c r="AU134" s="187" t="s">
        <v>80</v>
      </c>
      <c r="AV134" s="12" t="s">
        <v>80</v>
      </c>
      <c r="AW134" s="12" t="s">
        <v>32</v>
      </c>
      <c r="AX134" s="12" t="s">
        <v>83</v>
      </c>
      <c r="AY134" s="187" t="s">
        <v>134</v>
      </c>
    </row>
    <row r="135" s="11" customFormat="1" ht="22.8" customHeight="1">
      <c r="A135" s="11"/>
      <c r="B135" s="160"/>
      <c r="C135" s="11"/>
      <c r="D135" s="161" t="s">
        <v>75</v>
      </c>
      <c r="E135" s="209" t="s">
        <v>220</v>
      </c>
      <c r="F135" s="209" t="s">
        <v>308</v>
      </c>
      <c r="G135" s="11"/>
      <c r="H135" s="11"/>
      <c r="I135" s="163"/>
      <c r="J135" s="210">
        <f>BK135</f>
        <v>0</v>
      </c>
      <c r="K135" s="11"/>
      <c r="L135" s="160"/>
      <c r="M135" s="165"/>
      <c r="N135" s="166"/>
      <c r="O135" s="166"/>
      <c r="P135" s="167">
        <f>SUM(P136:P137)</f>
        <v>0</v>
      </c>
      <c r="Q135" s="166"/>
      <c r="R135" s="167">
        <f>SUM(R136:R137)</f>
        <v>0</v>
      </c>
      <c r="S135" s="166"/>
      <c r="T135" s="168">
        <f>SUM(T136:T137)</f>
        <v>0.55000000000000004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161" t="s">
        <v>83</v>
      </c>
      <c r="AT135" s="169" t="s">
        <v>75</v>
      </c>
      <c r="AU135" s="169" t="s">
        <v>83</v>
      </c>
      <c r="AY135" s="161" t="s">
        <v>134</v>
      </c>
      <c r="BK135" s="170">
        <f>SUM(BK136:BK137)</f>
        <v>0</v>
      </c>
    </row>
    <row r="136" s="2" customFormat="1" ht="24.15" customHeight="1">
      <c r="A136" s="36"/>
      <c r="B136" s="171"/>
      <c r="C136" s="172" t="s">
        <v>80</v>
      </c>
      <c r="D136" s="172" t="s">
        <v>135</v>
      </c>
      <c r="E136" s="173" t="s">
        <v>975</v>
      </c>
      <c r="F136" s="174" t="s">
        <v>976</v>
      </c>
      <c r="G136" s="175" t="s">
        <v>231</v>
      </c>
      <c r="H136" s="176">
        <v>60</v>
      </c>
      <c r="I136" s="177"/>
      <c r="J136" s="178">
        <f>ROUND(I136*H136,2)</f>
        <v>0</v>
      </c>
      <c r="K136" s="174" t="s">
        <v>183</v>
      </c>
      <c r="L136" s="37"/>
      <c r="M136" s="179" t="s">
        <v>1</v>
      </c>
      <c r="N136" s="180" t="s">
        <v>41</v>
      </c>
      <c r="O136" s="75"/>
      <c r="P136" s="181">
        <f>O136*H136</f>
        <v>0</v>
      </c>
      <c r="Q136" s="181">
        <v>0</v>
      </c>
      <c r="R136" s="181">
        <f>Q136*H136</f>
        <v>0</v>
      </c>
      <c r="S136" s="181">
        <v>0.0060000000000000001</v>
      </c>
      <c r="T136" s="182">
        <f>S136*H136</f>
        <v>0.35999999999999999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83" t="s">
        <v>139</v>
      </c>
      <c r="AT136" s="183" t="s">
        <v>135</v>
      </c>
      <c r="AU136" s="183" t="s">
        <v>80</v>
      </c>
      <c r="AY136" s="17" t="s">
        <v>134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7" t="s">
        <v>83</v>
      </c>
      <c r="BK136" s="184">
        <f>ROUND(I136*H136,2)</f>
        <v>0</v>
      </c>
      <c r="BL136" s="17" t="s">
        <v>139</v>
      </c>
      <c r="BM136" s="183" t="s">
        <v>977</v>
      </c>
    </row>
    <row r="137" s="2" customFormat="1" ht="24.15" customHeight="1">
      <c r="A137" s="36"/>
      <c r="B137" s="171"/>
      <c r="C137" s="172" t="s">
        <v>146</v>
      </c>
      <c r="D137" s="172" t="s">
        <v>135</v>
      </c>
      <c r="E137" s="173" t="s">
        <v>978</v>
      </c>
      <c r="F137" s="174" t="s">
        <v>979</v>
      </c>
      <c r="G137" s="175" t="s">
        <v>231</v>
      </c>
      <c r="H137" s="176">
        <v>10</v>
      </c>
      <c r="I137" s="177"/>
      <c r="J137" s="178">
        <f>ROUND(I137*H137,2)</f>
        <v>0</v>
      </c>
      <c r="K137" s="174" t="s">
        <v>183</v>
      </c>
      <c r="L137" s="37"/>
      <c r="M137" s="179" t="s">
        <v>1</v>
      </c>
      <c r="N137" s="180" t="s">
        <v>41</v>
      </c>
      <c r="O137" s="75"/>
      <c r="P137" s="181">
        <f>O137*H137</f>
        <v>0</v>
      </c>
      <c r="Q137" s="181">
        <v>0</v>
      </c>
      <c r="R137" s="181">
        <f>Q137*H137</f>
        <v>0</v>
      </c>
      <c r="S137" s="181">
        <v>0.019</v>
      </c>
      <c r="T137" s="182">
        <f>S137*H137</f>
        <v>0.19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83" t="s">
        <v>139</v>
      </c>
      <c r="AT137" s="183" t="s">
        <v>135</v>
      </c>
      <c r="AU137" s="183" t="s">
        <v>80</v>
      </c>
      <c r="AY137" s="17" t="s">
        <v>134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7" t="s">
        <v>83</v>
      </c>
      <c r="BK137" s="184">
        <f>ROUND(I137*H137,2)</f>
        <v>0</v>
      </c>
      <c r="BL137" s="17" t="s">
        <v>139</v>
      </c>
      <c r="BM137" s="183" t="s">
        <v>980</v>
      </c>
    </row>
    <row r="138" s="11" customFormat="1" ht="22.8" customHeight="1">
      <c r="A138" s="11"/>
      <c r="B138" s="160"/>
      <c r="C138" s="11"/>
      <c r="D138" s="161" t="s">
        <v>75</v>
      </c>
      <c r="E138" s="209" t="s">
        <v>398</v>
      </c>
      <c r="F138" s="209" t="s">
        <v>399</v>
      </c>
      <c r="G138" s="11"/>
      <c r="H138" s="11"/>
      <c r="I138" s="163"/>
      <c r="J138" s="210">
        <f>BK138</f>
        <v>0</v>
      </c>
      <c r="K138" s="11"/>
      <c r="L138" s="160"/>
      <c r="M138" s="165"/>
      <c r="N138" s="166"/>
      <c r="O138" s="166"/>
      <c r="P138" s="167">
        <f>SUM(P139:P143)</f>
        <v>0</v>
      </c>
      <c r="Q138" s="166"/>
      <c r="R138" s="167">
        <f>SUM(R139:R143)</f>
        <v>0</v>
      </c>
      <c r="S138" s="166"/>
      <c r="T138" s="168">
        <f>SUM(T139:T143)</f>
        <v>0</v>
      </c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R138" s="161" t="s">
        <v>83</v>
      </c>
      <c r="AT138" s="169" t="s">
        <v>75</v>
      </c>
      <c r="AU138" s="169" t="s">
        <v>83</v>
      </c>
      <c r="AY138" s="161" t="s">
        <v>134</v>
      </c>
      <c r="BK138" s="170">
        <f>SUM(BK139:BK143)</f>
        <v>0</v>
      </c>
    </row>
    <row r="139" s="2" customFormat="1" ht="33" customHeight="1">
      <c r="A139" s="36"/>
      <c r="B139" s="171"/>
      <c r="C139" s="172" t="s">
        <v>139</v>
      </c>
      <c r="D139" s="172" t="s">
        <v>135</v>
      </c>
      <c r="E139" s="173" t="s">
        <v>401</v>
      </c>
      <c r="F139" s="174" t="s">
        <v>402</v>
      </c>
      <c r="G139" s="175" t="s">
        <v>206</v>
      </c>
      <c r="H139" s="176">
        <v>0.55000000000000004</v>
      </c>
      <c r="I139" s="177"/>
      <c r="J139" s="178">
        <f>ROUND(I139*H139,2)</f>
        <v>0</v>
      </c>
      <c r="K139" s="174" t="s">
        <v>183</v>
      </c>
      <c r="L139" s="37"/>
      <c r="M139" s="179" t="s">
        <v>1</v>
      </c>
      <c r="N139" s="180" t="s">
        <v>41</v>
      </c>
      <c r="O139" s="75"/>
      <c r="P139" s="181">
        <f>O139*H139</f>
        <v>0</v>
      </c>
      <c r="Q139" s="181">
        <v>0</v>
      </c>
      <c r="R139" s="181">
        <f>Q139*H139</f>
        <v>0</v>
      </c>
      <c r="S139" s="181">
        <v>0</v>
      </c>
      <c r="T139" s="182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83" t="s">
        <v>139</v>
      </c>
      <c r="AT139" s="183" t="s">
        <v>135</v>
      </c>
      <c r="AU139" s="183" t="s">
        <v>80</v>
      </c>
      <c r="AY139" s="17" t="s">
        <v>134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7" t="s">
        <v>83</v>
      </c>
      <c r="BK139" s="184">
        <f>ROUND(I139*H139,2)</f>
        <v>0</v>
      </c>
      <c r="BL139" s="17" t="s">
        <v>139</v>
      </c>
      <c r="BM139" s="183" t="s">
        <v>981</v>
      </c>
    </row>
    <row r="140" s="2" customFormat="1" ht="24.15" customHeight="1">
      <c r="A140" s="36"/>
      <c r="B140" s="171"/>
      <c r="C140" s="172" t="s">
        <v>133</v>
      </c>
      <c r="D140" s="172" t="s">
        <v>135</v>
      </c>
      <c r="E140" s="173" t="s">
        <v>405</v>
      </c>
      <c r="F140" s="174" t="s">
        <v>406</v>
      </c>
      <c r="G140" s="175" t="s">
        <v>206</v>
      </c>
      <c r="H140" s="176">
        <v>0.55000000000000004</v>
      </c>
      <c r="I140" s="177"/>
      <c r="J140" s="178">
        <f>ROUND(I140*H140,2)</f>
        <v>0</v>
      </c>
      <c r="K140" s="174" t="s">
        <v>183</v>
      </c>
      <c r="L140" s="37"/>
      <c r="M140" s="179" t="s">
        <v>1</v>
      </c>
      <c r="N140" s="180" t="s">
        <v>41</v>
      </c>
      <c r="O140" s="75"/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83" t="s">
        <v>139</v>
      </c>
      <c r="AT140" s="183" t="s">
        <v>135</v>
      </c>
      <c r="AU140" s="183" t="s">
        <v>80</v>
      </c>
      <c r="AY140" s="17" t="s">
        <v>134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7" t="s">
        <v>83</v>
      </c>
      <c r="BK140" s="184">
        <f>ROUND(I140*H140,2)</f>
        <v>0</v>
      </c>
      <c r="BL140" s="17" t="s">
        <v>139</v>
      </c>
      <c r="BM140" s="183" t="s">
        <v>982</v>
      </c>
    </row>
    <row r="141" s="2" customFormat="1" ht="24.15" customHeight="1">
      <c r="A141" s="36"/>
      <c r="B141" s="171"/>
      <c r="C141" s="172" t="s">
        <v>157</v>
      </c>
      <c r="D141" s="172" t="s">
        <v>135</v>
      </c>
      <c r="E141" s="173" t="s">
        <v>409</v>
      </c>
      <c r="F141" s="174" t="s">
        <v>410</v>
      </c>
      <c r="G141" s="175" t="s">
        <v>206</v>
      </c>
      <c r="H141" s="176">
        <v>4.9500000000000002</v>
      </c>
      <c r="I141" s="177"/>
      <c r="J141" s="178">
        <f>ROUND(I141*H141,2)</f>
        <v>0</v>
      </c>
      <c r="K141" s="174" t="s">
        <v>183</v>
      </c>
      <c r="L141" s="37"/>
      <c r="M141" s="179" t="s">
        <v>1</v>
      </c>
      <c r="N141" s="180" t="s">
        <v>41</v>
      </c>
      <c r="O141" s="75"/>
      <c r="P141" s="181">
        <f>O141*H141</f>
        <v>0</v>
      </c>
      <c r="Q141" s="181">
        <v>0</v>
      </c>
      <c r="R141" s="181">
        <f>Q141*H141</f>
        <v>0</v>
      </c>
      <c r="S141" s="181">
        <v>0</v>
      </c>
      <c r="T141" s="182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83" t="s">
        <v>139</v>
      </c>
      <c r="AT141" s="183" t="s">
        <v>135</v>
      </c>
      <c r="AU141" s="183" t="s">
        <v>80</v>
      </c>
      <c r="AY141" s="17" t="s">
        <v>134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7" t="s">
        <v>83</v>
      </c>
      <c r="BK141" s="184">
        <f>ROUND(I141*H141,2)</f>
        <v>0</v>
      </c>
      <c r="BL141" s="17" t="s">
        <v>139</v>
      </c>
      <c r="BM141" s="183" t="s">
        <v>983</v>
      </c>
    </row>
    <row r="142" s="12" customFormat="1">
      <c r="A142" s="12"/>
      <c r="B142" s="185"/>
      <c r="C142" s="12"/>
      <c r="D142" s="186" t="s">
        <v>141</v>
      </c>
      <c r="E142" s="12"/>
      <c r="F142" s="188" t="s">
        <v>984</v>
      </c>
      <c r="G142" s="12"/>
      <c r="H142" s="189">
        <v>4.9500000000000002</v>
      </c>
      <c r="I142" s="190"/>
      <c r="J142" s="12"/>
      <c r="K142" s="12"/>
      <c r="L142" s="185"/>
      <c r="M142" s="191"/>
      <c r="N142" s="192"/>
      <c r="O142" s="192"/>
      <c r="P142" s="192"/>
      <c r="Q142" s="192"/>
      <c r="R142" s="192"/>
      <c r="S142" s="192"/>
      <c r="T142" s="193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187" t="s">
        <v>141</v>
      </c>
      <c r="AU142" s="187" t="s">
        <v>80</v>
      </c>
      <c r="AV142" s="12" t="s">
        <v>80</v>
      </c>
      <c r="AW142" s="12" t="s">
        <v>3</v>
      </c>
      <c r="AX142" s="12" t="s">
        <v>83</v>
      </c>
      <c r="AY142" s="187" t="s">
        <v>134</v>
      </c>
    </row>
    <row r="143" s="2" customFormat="1" ht="44.25" customHeight="1">
      <c r="A143" s="36"/>
      <c r="B143" s="171"/>
      <c r="C143" s="172" t="s">
        <v>209</v>
      </c>
      <c r="D143" s="172" t="s">
        <v>135</v>
      </c>
      <c r="E143" s="173" t="s">
        <v>985</v>
      </c>
      <c r="F143" s="174" t="s">
        <v>986</v>
      </c>
      <c r="G143" s="175" t="s">
        <v>206</v>
      </c>
      <c r="H143" s="176">
        <v>0.55000000000000004</v>
      </c>
      <c r="I143" s="177"/>
      <c r="J143" s="178">
        <f>ROUND(I143*H143,2)</f>
        <v>0</v>
      </c>
      <c r="K143" s="174" t="s">
        <v>183</v>
      </c>
      <c r="L143" s="37"/>
      <c r="M143" s="179" t="s">
        <v>1</v>
      </c>
      <c r="N143" s="180" t="s">
        <v>41</v>
      </c>
      <c r="O143" s="75"/>
      <c r="P143" s="181">
        <f>O143*H143</f>
        <v>0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83" t="s">
        <v>139</v>
      </c>
      <c r="AT143" s="183" t="s">
        <v>135</v>
      </c>
      <c r="AU143" s="183" t="s">
        <v>80</v>
      </c>
      <c r="AY143" s="17" t="s">
        <v>134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7" t="s">
        <v>83</v>
      </c>
      <c r="BK143" s="184">
        <f>ROUND(I143*H143,2)</f>
        <v>0</v>
      </c>
      <c r="BL143" s="17" t="s">
        <v>139</v>
      </c>
      <c r="BM143" s="183" t="s">
        <v>987</v>
      </c>
    </row>
    <row r="144" s="11" customFormat="1" ht="22.8" customHeight="1">
      <c r="A144" s="11"/>
      <c r="B144" s="160"/>
      <c r="C144" s="11"/>
      <c r="D144" s="161" t="s">
        <v>75</v>
      </c>
      <c r="E144" s="209" t="s">
        <v>417</v>
      </c>
      <c r="F144" s="209" t="s">
        <v>418</v>
      </c>
      <c r="G144" s="11"/>
      <c r="H144" s="11"/>
      <c r="I144" s="163"/>
      <c r="J144" s="210">
        <f>BK144</f>
        <v>0</v>
      </c>
      <c r="K144" s="11"/>
      <c r="L144" s="160"/>
      <c r="M144" s="165"/>
      <c r="N144" s="166"/>
      <c r="O144" s="166"/>
      <c r="P144" s="167">
        <f>P145</f>
        <v>0</v>
      </c>
      <c r="Q144" s="166"/>
      <c r="R144" s="167">
        <f>R145</f>
        <v>0</v>
      </c>
      <c r="S144" s="166"/>
      <c r="T144" s="168">
        <f>T145</f>
        <v>0</v>
      </c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R144" s="161" t="s">
        <v>83</v>
      </c>
      <c r="AT144" s="169" t="s">
        <v>75</v>
      </c>
      <c r="AU144" s="169" t="s">
        <v>83</v>
      </c>
      <c r="AY144" s="161" t="s">
        <v>134</v>
      </c>
      <c r="BK144" s="170">
        <f>BK145</f>
        <v>0</v>
      </c>
    </row>
    <row r="145" s="2" customFormat="1" ht="33" customHeight="1">
      <c r="A145" s="36"/>
      <c r="B145" s="171"/>
      <c r="C145" s="172" t="s">
        <v>214</v>
      </c>
      <c r="D145" s="172" t="s">
        <v>135</v>
      </c>
      <c r="E145" s="173" t="s">
        <v>988</v>
      </c>
      <c r="F145" s="174" t="s">
        <v>989</v>
      </c>
      <c r="G145" s="175" t="s">
        <v>206</v>
      </c>
      <c r="H145" s="176">
        <v>0.29099999999999998</v>
      </c>
      <c r="I145" s="177"/>
      <c r="J145" s="178">
        <f>ROUND(I145*H145,2)</f>
        <v>0</v>
      </c>
      <c r="K145" s="174" t="s">
        <v>183</v>
      </c>
      <c r="L145" s="37"/>
      <c r="M145" s="179" t="s">
        <v>1</v>
      </c>
      <c r="N145" s="180" t="s">
        <v>41</v>
      </c>
      <c r="O145" s="75"/>
      <c r="P145" s="181">
        <f>O145*H145</f>
        <v>0</v>
      </c>
      <c r="Q145" s="181">
        <v>0</v>
      </c>
      <c r="R145" s="181">
        <f>Q145*H145</f>
        <v>0</v>
      </c>
      <c r="S145" s="181">
        <v>0</v>
      </c>
      <c r="T145" s="182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83" t="s">
        <v>139</v>
      </c>
      <c r="AT145" s="183" t="s">
        <v>135</v>
      </c>
      <c r="AU145" s="183" t="s">
        <v>80</v>
      </c>
      <c r="AY145" s="17" t="s">
        <v>134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7" t="s">
        <v>83</v>
      </c>
      <c r="BK145" s="184">
        <f>ROUND(I145*H145,2)</f>
        <v>0</v>
      </c>
      <c r="BL145" s="17" t="s">
        <v>139</v>
      </c>
      <c r="BM145" s="183" t="s">
        <v>990</v>
      </c>
    </row>
    <row r="146" s="11" customFormat="1" ht="25.92" customHeight="1">
      <c r="A146" s="11"/>
      <c r="B146" s="160"/>
      <c r="C146" s="11"/>
      <c r="D146" s="161" t="s">
        <v>75</v>
      </c>
      <c r="E146" s="162" t="s">
        <v>424</v>
      </c>
      <c r="F146" s="162" t="s">
        <v>425</v>
      </c>
      <c r="G146" s="11"/>
      <c r="H146" s="11"/>
      <c r="I146" s="163"/>
      <c r="J146" s="164">
        <f>BK146</f>
        <v>0</v>
      </c>
      <c r="K146" s="11"/>
      <c r="L146" s="160"/>
      <c r="M146" s="165"/>
      <c r="N146" s="166"/>
      <c r="O146" s="166"/>
      <c r="P146" s="167">
        <f>P147+P154+P162</f>
        <v>0</v>
      </c>
      <c r="Q146" s="166"/>
      <c r="R146" s="167">
        <f>R147+R154+R162</f>
        <v>0.32869999999999999</v>
      </c>
      <c r="S146" s="166"/>
      <c r="T146" s="168">
        <f>T147+T154+T162</f>
        <v>0</v>
      </c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R146" s="161" t="s">
        <v>80</v>
      </c>
      <c r="AT146" s="169" t="s">
        <v>75</v>
      </c>
      <c r="AU146" s="169" t="s">
        <v>76</v>
      </c>
      <c r="AY146" s="161" t="s">
        <v>134</v>
      </c>
      <c r="BK146" s="170">
        <f>BK147+BK154+BK162</f>
        <v>0</v>
      </c>
    </row>
    <row r="147" s="11" customFormat="1" ht="22.8" customHeight="1">
      <c r="A147" s="11"/>
      <c r="B147" s="160"/>
      <c r="C147" s="11"/>
      <c r="D147" s="161" t="s">
        <v>75</v>
      </c>
      <c r="E147" s="209" t="s">
        <v>991</v>
      </c>
      <c r="F147" s="209" t="s">
        <v>992</v>
      </c>
      <c r="G147" s="11"/>
      <c r="H147" s="11"/>
      <c r="I147" s="163"/>
      <c r="J147" s="210">
        <f>BK147</f>
        <v>0</v>
      </c>
      <c r="K147" s="11"/>
      <c r="L147" s="160"/>
      <c r="M147" s="165"/>
      <c r="N147" s="166"/>
      <c r="O147" s="166"/>
      <c r="P147" s="167">
        <f>SUM(P148:P153)</f>
        <v>0</v>
      </c>
      <c r="Q147" s="166"/>
      <c r="R147" s="167">
        <f>SUM(R148:R153)</f>
        <v>0.10811999999999999</v>
      </c>
      <c r="S147" s="166"/>
      <c r="T147" s="168">
        <f>SUM(T148:T153)</f>
        <v>0</v>
      </c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R147" s="161" t="s">
        <v>80</v>
      </c>
      <c r="AT147" s="169" t="s">
        <v>75</v>
      </c>
      <c r="AU147" s="169" t="s">
        <v>83</v>
      </c>
      <c r="AY147" s="161" t="s">
        <v>134</v>
      </c>
      <c r="BK147" s="170">
        <f>SUM(BK148:BK153)</f>
        <v>0</v>
      </c>
    </row>
    <row r="148" s="2" customFormat="1" ht="24.15" customHeight="1">
      <c r="A148" s="36"/>
      <c r="B148" s="171"/>
      <c r="C148" s="172" t="s">
        <v>220</v>
      </c>
      <c r="D148" s="172" t="s">
        <v>135</v>
      </c>
      <c r="E148" s="173" t="s">
        <v>993</v>
      </c>
      <c r="F148" s="174" t="s">
        <v>994</v>
      </c>
      <c r="G148" s="175" t="s">
        <v>231</v>
      </c>
      <c r="H148" s="176">
        <v>12</v>
      </c>
      <c r="I148" s="177"/>
      <c r="J148" s="178">
        <f>ROUND(I148*H148,2)</f>
        <v>0</v>
      </c>
      <c r="K148" s="174" t="s">
        <v>183</v>
      </c>
      <c r="L148" s="37"/>
      <c r="M148" s="179" t="s">
        <v>1</v>
      </c>
      <c r="N148" s="180" t="s">
        <v>41</v>
      </c>
      <c r="O148" s="75"/>
      <c r="P148" s="181">
        <f>O148*H148</f>
        <v>0</v>
      </c>
      <c r="Q148" s="181">
        <v>0.00046000000000000001</v>
      </c>
      <c r="R148" s="181">
        <f>Q148*H148</f>
        <v>0.0055200000000000006</v>
      </c>
      <c r="S148" s="181">
        <v>0</v>
      </c>
      <c r="T148" s="182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83" t="s">
        <v>279</v>
      </c>
      <c r="AT148" s="183" t="s">
        <v>135</v>
      </c>
      <c r="AU148" s="183" t="s">
        <v>80</v>
      </c>
      <c r="AY148" s="17" t="s">
        <v>134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7" t="s">
        <v>83</v>
      </c>
      <c r="BK148" s="184">
        <f>ROUND(I148*H148,2)</f>
        <v>0</v>
      </c>
      <c r="BL148" s="17" t="s">
        <v>279</v>
      </c>
      <c r="BM148" s="183" t="s">
        <v>995</v>
      </c>
    </row>
    <row r="149" s="2" customFormat="1" ht="24.15" customHeight="1">
      <c r="A149" s="36"/>
      <c r="B149" s="171"/>
      <c r="C149" s="172" t="s">
        <v>228</v>
      </c>
      <c r="D149" s="172" t="s">
        <v>135</v>
      </c>
      <c r="E149" s="173" t="s">
        <v>996</v>
      </c>
      <c r="F149" s="174" t="s">
        <v>997</v>
      </c>
      <c r="G149" s="175" t="s">
        <v>231</v>
      </c>
      <c r="H149" s="176">
        <v>126</v>
      </c>
      <c r="I149" s="177"/>
      <c r="J149" s="178">
        <f>ROUND(I149*H149,2)</f>
        <v>0</v>
      </c>
      <c r="K149" s="174" t="s">
        <v>183</v>
      </c>
      <c r="L149" s="37"/>
      <c r="M149" s="179" t="s">
        <v>1</v>
      </c>
      <c r="N149" s="180" t="s">
        <v>41</v>
      </c>
      <c r="O149" s="75"/>
      <c r="P149" s="181">
        <f>O149*H149</f>
        <v>0</v>
      </c>
      <c r="Q149" s="181">
        <v>0.00055000000000000003</v>
      </c>
      <c r="R149" s="181">
        <f>Q149*H149</f>
        <v>0.0693</v>
      </c>
      <c r="S149" s="181">
        <v>0</v>
      </c>
      <c r="T149" s="182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83" t="s">
        <v>279</v>
      </c>
      <c r="AT149" s="183" t="s">
        <v>135</v>
      </c>
      <c r="AU149" s="183" t="s">
        <v>80</v>
      </c>
      <c r="AY149" s="17" t="s">
        <v>134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7" t="s">
        <v>83</v>
      </c>
      <c r="BK149" s="184">
        <f>ROUND(I149*H149,2)</f>
        <v>0</v>
      </c>
      <c r="BL149" s="17" t="s">
        <v>279</v>
      </c>
      <c r="BM149" s="183" t="s">
        <v>998</v>
      </c>
    </row>
    <row r="150" s="2" customFormat="1" ht="24.15" customHeight="1">
      <c r="A150" s="36"/>
      <c r="B150" s="171"/>
      <c r="C150" s="172" t="s">
        <v>234</v>
      </c>
      <c r="D150" s="172" t="s">
        <v>135</v>
      </c>
      <c r="E150" s="173" t="s">
        <v>999</v>
      </c>
      <c r="F150" s="174" t="s">
        <v>1000</v>
      </c>
      <c r="G150" s="175" t="s">
        <v>231</v>
      </c>
      <c r="H150" s="176">
        <v>9</v>
      </c>
      <c r="I150" s="177"/>
      <c r="J150" s="178">
        <f>ROUND(I150*H150,2)</f>
        <v>0</v>
      </c>
      <c r="K150" s="174" t="s">
        <v>183</v>
      </c>
      <c r="L150" s="37"/>
      <c r="M150" s="179" t="s">
        <v>1</v>
      </c>
      <c r="N150" s="180" t="s">
        <v>41</v>
      </c>
      <c r="O150" s="75"/>
      <c r="P150" s="181">
        <f>O150*H150</f>
        <v>0</v>
      </c>
      <c r="Q150" s="181">
        <v>0.00069999999999999999</v>
      </c>
      <c r="R150" s="181">
        <f>Q150*H150</f>
        <v>0.0063</v>
      </c>
      <c r="S150" s="181">
        <v>0</v>
      </c>
      <c r="T150" s="182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83" t="s">
        <v>279</v>
      </c>
      <c r="AT150" s="183" t="s">
        <v>135</v>
      </c>
      <c r="AU150" s="183" t="s">
        <v>80</v>
      </c>
      <c r="AY150" s="17" t="s">
        <v>134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7" t="s">
        <v>83</v>
      </c>
      <c r="BK150" s="184">
        <f>ROUND(I150*H150,2)</f>
        <v>0</v>
      </c>
      <c r="BL150" s="17" t="s">
        <v>279</v>
      </c>
      <c r="BM150" s="183" t="s">
        <v>1001</v>
      </c>
    </row>
    <row r="151" s="2" customFormat="1" ht="16.5" customHeight="1">
      <c r="A151" s="36"/>
      <c r="B151" s="171"/>
      <c r="C151" s="172" t="s">
        <v>8</v>
      </c>
      <c r="D151" s="172" t="s">
        <v>135</v>
      </c>
      <c r="E151" s="173" t="s">
        <v>1002</v>
      </c>
      <c r="F151" s="174" t="s">
        <v>1003</v>
      </c>
      <c r="G151" s="175" t="s">
        <v>231</v>
      </c>
      <c r="H151" s="176">
        <v>147</v>
      </c>
      <c r="I151" s="177"/>
      <c r="J151" s="178">
        <f>ROUND(I151*H151,2)</f>
        <v>0</v>
      </c>
      <c r="K151" s="174" t="s">
        <v>183</v>
      </c>
      <c r="L151" s="37"/>
      <c r="M151" s="179" t="s">
        <v>1</v>
      </c>
      <c r="N151" s="180" t="s">
        <v>41</v>
      </c>
      <c r="O151" s="75"/>
      <c r="P151" s="181">
        <f>O151*H151</f>
        <v>0</v>
      </c>
      <c r="Q151" s="181">
        <v>0</v>
      </c>
      <c r="R151" s="181">
        <f>Q151*H151</f>
        <v>0</v>
      </c>
      <c r="S151" s="181">
        <v>0</v>
      </c>
      <c r="T151" s="182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83" t="s">
        <v>279</v>
      </c>
      <c r="AT151" s="183" t="s">
        <v>135</v>
      </c>
      <c r="AU151" s="183" t="s">
        <v>80</v>
      </c>
      <c r="AY151" s="17" t="s">
        <v>134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17" t="s">
        <v>83</v>
      </c>
      <c r="BK151" s="184">
        <f>ROUND(I151*H151,2)</f>
        <v>0</v>
      </c>
      <c r="BL151" s="17" t="s">
        <v>279</v>
      </c>
      <c r="BM151" s="183" t="s">
        <v>1004</v>
      </c>
    </row>
    <row r="152" s="2" customFormat="1" ht="33" customHeight="1">
      <c r="A152" s="36"/>
      <c r="B152" s="171"/>
      <c r="C152" s="172" t="s">
        <v>243</v>
      </c>
      <c r="D152" s="172" t="s">
        <v>135</v>
      </c>
      <c r="E152" s="173" t="s">
        <v>1005</v>
      </c>
      <c r="F152" s="174" t="s">
        <v>1006</v>
      </c>
      <c r="G152" s="175" t="s">
        <v>231</v>
      </c>
      <c r="H152" s="176">
        <v>135</v>
      </c>
      <c r="I152" s="177"/>
      <c r="J152" s="178">
        <f>ROUND(I152*H152,2)</f>
        <v>0</v>
      </c>
      <c r="K152" s="174" t="s">
        <v>183</v>
      </c>
      <c r="L152" s="37"/>
      <c r="M152" s="179" t="s">
        <v>1</v>
      </c>
      <c r="N152" s="180" t="s">
        <v>41</v>
      </c>
      <c r="O152" s="75"/>
      <c r="P152" s="181">
        <f>O152*H152</f>
        <v>0</v>
      </c>
      <c r="Q152" s="181">
        <v>0.00020000000000000001</v>
      </c>
      <c r="R152" s="181">
        <f>Q152*H152</f>
        <v>0.027</v>
      </c>
      <c r="S152" s="181">
        <v>0</v>
      </c>
      <c r="T152" s="182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83" t="s">
        <v>279</v>
      </c>
      <c r="AT152" s="183" t="s">
        <v>135</v>
      </c>
      <c r="AU152" s="183" t="s">
        <v>80</v>
      </c>
      <c r="AY152" s="17" t="s">
        <v>134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7" t="s">
        <v>83</v>
      </c>
      <c r="BK152" s="184">
        <f>ROUND(I152*H152,2)</f>
        <v>0</v>
      </c>
      <c r="BL152" s="17" t="s">
        <v>279</v>
      </c>
      <c r="BM152" s="183" t="s">
        <v>1007</v>
      </c>
    </row>
    <row r="153" s="2" customFormat="1" ht="24.15" customHeight="1">
      <c r="A153" s="36"/>
      <c r="B153" s="171"/>
      <c r="C153" s="172" t="s">
        <v>250</v>
      </c>
      <c r="D153" s="172" t="s">
        <v>135</v>
      </c>
      <c r="E153" s="173" t="s">
        <v>1008</v>
      </c>
      <c r="F153" s="174" t="s">
        <v>1009</v>
      </c>
      <c r="G153" s="175" t="s">
        <v>206</v>
      </c>
      <c r="H153" s="176">
        <v>0.108</v>
      </c>
      <c r="I153" s="177"/>
      <c r="J153" s="178">
        <f>ROUND(I153*H153,2)</f>
        <v>0</v>
      </c>
      <c r="K153" s="174" t="s">
        <v>183</v>
      </c>
      <c r="L153" s="37"/>
      <c r="M153" s="179" t="s">
        <v>1</v>
      </c>
      <c r="N153" s="180" t="s">
        <v>41</v>
      </c>
      <c r="O153" s="75"/>
      <c r="P153" s="181">
        <f>O153*H153</f>
        <v>0</v>
      </c>
      <c r="Q153" s="181">
        <v>0</v>
      </c>
      <c r="R153" s="181">
        <f>Q153*H153</f>
        <v>0</v>
      </c>
      <c r="S153" s="181">
        <v>0</v>
      </c>
      <c r="T153" s="182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83" t="s">
        <v>279</v>
      </c>
      <c r="AT153" s="183" t="s">
        <v>135</v>
      </c>
      <c r="AU153" s="183" t="s">
        <v>80</v>
      </c>
      <c r="AY153" s="17" t="s">
        <v>134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7" t="s">
        <v>83</v>
      </c>
      <c r="BK153" s="184">
        <f>ROUND(I153*H153,2)</f>
        <v>0</v>
      </c>
      <c r="BL153" s="17" t="s">
        <v>279</v>
      </c>
      <c r="BM153" s="183" t="s">
        <v>1010</v>
      </c>
    </row>
    <row r="154" s="11" customFormat="1" ht="22.8" customHeight="1">
      <c r="A154" s="11"/>
      <c r="B154" s="160"/>
      <c r="C154" s="11"/>
      <c r="D154" s="161" t="s">
        <v>75</v>
      </c>
      <c r="E154" s="209" t="s">
        <v>1011</v>
      </c>
      <c r="F154" s="209" t="s">
        <v>1012</v>
      </c>
      <c r="G154" s="11"/>
      <c r="H154" s="11"/>
      <c r="I154" s="163"/>
      <c r="J154" s="210">
        <f>BK154</f>
        <v>0</v>
      </c>
      <c r="K154" s="11"/>
      <c r="L154" s="160"/>
      <c r="M154" s="165"/>
      <c r="N154" s="166"/>
      <c r="O154" s="166"/>
      <c r="P154" s="167">
        <f>SUM(P155:P161)</f>
        <v>0</v>
      </c>
      <c r="Q154" s="166"/>
      <c r="R154" s="167">
        <f>SUM(R155:R161)</f>
        <v>0.01227</v>
      </c>
      <c r="S154" s="166"/>
      <c r="T154" s="168">
        <f>SUM(T155:T161)</f>
        <v>0</v>
      </c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R154" s="161" t="s">
        <v>80</v>
      </c>
      <c r="AT154" s="169" t="s">
        <v>75</v>
      </c>
      <c r="AU154" s="169" t="s">
        <v>83</v>
      </c>
      <c r="AY154" s="161" t="s">
        <v>134</v>
      </c>
      <c r="BK154" s="170">
        <f>SUM(BK155:BK161)</f>
        <v>0</v>
      </c>
    </row>
    <row r="155" s="2" customFormat="1" ht="24.15" customHeight="1">
      <c r="A155" s="36"/>
      <c r="B155" s="171"/>
      <c r="C155" s="172" t="s">
        <v>274</v>
      </c>
      <c r="D155" s="172" t="s">
        <v>135</v>
      </c>
      <c r="E155" s="173" t="s">
        <v>1013</v>
      </c>
      <c r="F155" s="174" t="s">
        <v>1014</v>
      </c>
      <c r="G155" s="175" t="s">
        <v>196</v>
      </c>
      <c r="H155" s="176">
        <v>1</v>
      </c>
      <c r="I155" s="177"/>
      <c r="J155" s="178">
        <f>ROUND(I155*H155,2)</f>
        <v>0</v>
      </c>
      <c r="K155" s="174" t="s">
        <v>183</v>
      </c>
      <c r="L155" s="37"/>
      <c r="M155" s="179" t="s">
        <v>1</v>
      </c>
      <c r="N155" s="180" t="s">
        <v>41</v>
      </c>
      <c r="O155" s="75"/>
      <c r="P155" s="181">
        <f>O155*H155</f>
        <v>0</v>
      </c>
      <c r="Q155" s="181">
        <v>0.00025999999999999998</v>
      </c>
      <c r="R155" s="181">
        <f>Q155*H155</f>
        <v>0.00025999999999999998</v>
      </c>
      <c r="S155" s="181">
        <v>0</v>
      </c>
      <c r="T155" s="182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83" t="s">
        <v>279</v>
      </c>
      <c r="AT155" s="183" t="s">
        <v>135</v>
      </c>
      <c r="AU155" s="183" t="s">
        <v>80</v>
      </c>
      <c r="AY155" s="17" t="s">
        <v>134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7" t="s">
        <v>83</v>
      </c>
      <c r="BK155" s="184">
        <f>ROUND(I155*H155,2)</f>
        <v>0</v>
      </c>
      <c r="BL155" s="17" t="s">
        <v>279</v>
      </c>
      <c r="BM155" s="183" t="s">
        <v>1015</v>
      </c>
    </row>
    <row r="156" s="2" customFormat="1" ht="24.15" customHeight="1">
      <c r="A156" s="36"/>
      <c r="B156" s="171"/>
      <c r="C156" s="172" t="s">
        <v>279</v>
      </c>
      <c r="D156" s="172" t="s">
        <v>135</v>
      </c>
      <c r="E156" s="173" t="s">
        <v>1016</v>
      </c>
      <c r="F156" s="174" t="s">
        <v>1017</v>
      </c>
      <c r="G156" s="175" t="s">
        <v>196</v>
      </c>
      <c r="H156" s="176">
        <v>13</v>
      </c>
      <c r="I156" s="177"/>
      <c r="J156" s="178">
        <f>ROUND(I156*H156,2)</f>
        <v>0</v>
      </c>
      <c r="K156" s="174" t="s">
        <v>183</v>
      </c>
      <c r="L156" s="37"/>
      <c r="M156" s="179" t="s">
        <v>1</v>
      </c>
      <c r="N156" s="180" t="s">
        <v>41</v>
      </c>
      <c r="O156" s="75"/>
      <c r="P156" s="181">
        <f>O156*H156</f>
        <v>0</v>
      </c>
      <c r="Q156" s="181">
        <v>0.00013999999999999999</v>
      </c>
      <c r="R156" s="181">
        <f>Q156*H156</f>
        <v>0.0018199999999999998</v>
      </c>
      <c r="S156" s="181">
        <v>0</v>
      </c>
      <c r="T156" s="182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83" t="s">
        <v>279</v>
      </c>
      <c r="AT156" s="183" t="s">
        <v>135</v>
      </c>
      <c r="AU156" s="183" t="s">
        <v>80</v>
      </c>
      <c r="AY156" s="17" t="s">
        <v>134</v>
      </c>
      <c r="BE156" s="184">
        <f>IF(N156="základní",J156,0)</f>
        <v>0</v>
      </c>
      <c r="BF156" s="184">
        <f>IF(N156="snížená",J156,0)</f>
        <v>0</v>
      </c>
      <c r="BG156" s="184">
        <f>IF(N156="zákl. přenesená",J156,0)</f>
        <v>0</v>
      </c>
      <c r="BH156" s="184">
        <f>IF(N156="sníž. přenesená",J156,0)</f>
        <v>0</v>
      </c>
      <c r="BI156" s="184">
        <f>IF(N156="nulová",J156,0)</f>
        <v>0</v>
      </c>
      <c r="BJ156" s="17" t="s">
        <v>83</v>
      </c>
      <c r="BK156" s="184">
        <f>ROUND(I156*H156,2)</f>
        <v>0</v>
      </c>
      <c r="BL156" s="17" t="s">
        <v>279</v>
      </c>
      <c r="BM156" s="183" t="s">
        <v>1018</v>
      </c>
    </row>
    <row r="157" s="2" customFormat="1" ht="24.15" customHeight="1">
      <c r="A157" s="36"/>
      <c r="B157" s="171"/>
      <c r="C157" s="172" t="s">
        <v>292</v>
      </c>
      <c r="D157" s="172" t="s">
        <v>135</v>
      </c>
      <c r="E157" s="173" t="s">
        <v>1019</v>
      </c>
      <c r="F157" s="174" t="s">
        <v>1020</v>
      </c>
      <c r="G157" s="175" t="s">
        <v>196</v>
      </c>
      <c r="H157" s="176">
        <v>12</v>
      </c>
      <c r="I157" s="177"/>
      <c r="J157" s="178">
        <f>ROUND(I157*H157,2)</f>
        <v>0</v>
      </c>
      <c r="K157" s="174" t="s">
        <v>183</v>
      </c>
      <c r="L157" s="37"/>
      <c r="M157" s="179" t="s">
        <v>1</v>
      </c>
      <c r="N157" s="180" t="s">
        <v>41</v>
      </c>
      <c r="O157" s="75"/>
      <c r="P157" s="181">
        <f>O157*H157</f>
        <v>0</v>
      </c>
      <c r="Q157" s="181">
        <v>0.00069999999999999999</v>
      </c>
      <c r="R157" s="181">
        <f>Q157*H157</f>
        <v>0.0083999999999999995</v>
      </c>
      <c r="S157" s="181">
        <v>0</v>
      </c>
      <c r="T157" s="182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83" t="s">
        <v>279</v>
      </c>
      <c r="AT157" s="183" t="s">
        <v>135</v>
      </c>
      <c r="AU157" s="183" t="s">
        <v>80</v>
      </c>
      <c r="AY157" s="17" t="s">
        <v>134</v>
      </c>
      <c r="BE157" s="184">
        <f>IF(N157="základní",J157,0)</f>
        <v>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17" t="s">
        <v>83</v>
      </c>
      <c r="BK157" s="184">
        <f>ROUND(I157*H157,2)</f>
        <v>0</v>
      </c>
      <c r="BL157" s="17" t="s">
        <v>279</v>
      </c>
      <c r="BM157" s="183" t="s">
        <v>1021</v>
      </c>
    </row>
    <row r="158" s="2" customFormat="1" ht="24.15" customHeight="1">
      <c r="A158" s="36"/>
      <c r="B158" s="171"/>
      <c r="C158" s="172" t="s">
        <v>296</v>
      </c>
      <c r="D158" s="172" t="s">
        <v>135</v>
      </c>
      <c r="E158" s="173" t="s">
        <v>1022</v>
      </c>
      <c r="F158" s="174" t="s">
        <v>1023</v>
      </c>
      <c r="G158" s="175" t="s">
        <v>196</v>
      </c>
      <c r="H158" s="176">
        <v>1</v>
      </c>
      <c r="I158" s="177"/>
      <c r="J158" s="178">
        <f>ROUND(I158*H158,2)</f>
        <v>0</v>
      </c>
      <c r="K158" s="174" t="s">
        <v>183</v>
      </c>
      <c r="L158" s="37"/>
      <c r="M158" s="179" t="s">
        <v>1</v>
      </c>
      <c r="N158" s="180" t="s">
        <v>41</v>
      </c>
      <c r="O158" s="75"/>
      <c r="P158" s="181">
        <f>O158*H158</f>
        <v>0</v>
      </c>
      <c r="Q158" s="181">
        <v>0.00027</v>
      </c>
      <c r="R158" s="181">
        <f>Q158*H158</f>
        <v>0.00027</v>
      </c>
      <c r="S158" s="181">
        <v>0</v>
      </c>
      <c r="T158" s="182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83" t="s">
        <v>279</v>
      </c>
      <c r="AT158" s="183" t="s">
        <v>135</v>
      </c>
      <c r="AU158" s="183" t="s">
        <v>80</v>
      </c>
      <c r="AY158" s="17" t="s">
        <v>134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7" t="s">
        <v>83</v>
      </c>
      <c r="BK158" s="184">
        <f>ROUND(I158*H158,2)</f>
        <v>0</v>
      </c>
      <c r="BL158" s="17" t="s">
        <v>279</v>
      </c>
      <c r="BM158" s="183" t="s">
        <v>1024</v>
      </c>
    </row>
    <row r="159" s="2" customFormat="1" ht="21.75" customHeight="1">
      <c r="A159" s="36"/>
      <c r="B159" s="171"/>
      <c r="C159" s="172" t="s">
        <v>302</v>
      </c>
      <c r="D159" s="172" t="s">
        <v>135</v>
      </c>
      <c r="E159" s="173" t="s">
        <v>1025</v>
      </c>
      <c r="F159" s="174" t="s">
        <v>1026</v>
      </c>
      <c r="G159" s="175" t="s">
        <v>196</v>
      </c>
      <c r="H159" s="176">
        <v>4</v>
      </c>
      <c r="I159" s="177"/>
      <c r="J159" s="178">
        <f>ROUND(I159*H159,2)</f>
        <v>0</v>
      </c>
      <c r="K159" s="174" t="s">
        <v>183</v>
      </c>
      <c r="L159" s="37"/>
      <c r="M159" s="179" t="s">
        <v>1</v>
      </c>
      <c r="N159" s="180" t="s">
        <v>41</v>
      </c>
      <c r="O159" s="75"/>
      <c r="P159" s="181">
        <f>O159*H159</f>
        <v>0</v>
      </c>
      <c r="Q159" s="181">
        <v>0.00021000000000000001</v>
      </c>
      <c r="R159" s="181">
        <f>Q159*H159</f>
        <v>0.00084000000000000003</v>
      </c>
      <c r="S159" s="181">
        <v>0</v>
      </c>
      <c r="T159" s="182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83" t="s">
        <v>279</v>
      </c>
      <c r="AT159" s="183" t="s">
        <v>135</v>
      </c>
      <c r="AU159" s="183" t="s">
        <v>80</v>
      </c>
      <c r="AY159" s="17" t="s">
        <v>134</v>
      </c>
      <c r="BE159" s="184">
        <f>IF(N159="základní",J159,0)</f>
        <v>0</v>
      </c>
      <c r="BF159" s="184">
        <f>IF(N159="snížená",J159,0)</f>
        <v>0</v>
      </c>
      <c r="BG159" s="184">
        <f>IF(N159="zákl. přenesená",J159,0)</f>
        <v>0</v>
      </c>
      <c r="BH159" s="184">
        <f>IF(N159="sníž. přenesená",J159,0)</f>
        <v>0</v>
      </c>
      <c r="BI159" s="184">
        <f>IF(N159="nulová",J159,0)</f>
        <v>0</v>
      </c>
      <c r="BJ159" s="17" t="s">
        <v>83</v>
      </c>
      <c r="BK159" s="184">
        <f>ROUND(I159*H159,2)</f>
        <v>0</v>
      </c>
      <c r="BL159" s="17" t="s">
        <v>279</v>
      </c>
      <c r="BM159" s="183" t="s">
        <v>1027</v>
      </c>
    </row>
    <row r="160" s="2" customFormat="1" ht="21.75" customHeight="1">
      <c r="A160" s="36"/>
      <c r="B160" s="171"/>
      <c r="C160" s="172" t="s">
        <v>309</v>
      </c>
      <c r="D160" s="172" t="s">
        <v>135</v>
      </c>
      <c r="E160" s="173" t="s">
        <v>1028</v>
      </c>
      <c r="F160" s="174" t="s">
        <v>1029</v>
      </c>
      <c r="G160" s="175" t="s">
        <v>196</v>
      </c>
      <c r="H160" s="176">
        <v>2</v>
      </c>
      <c r="I160" s="177"/>
      <c r="J160" s="178">
        <f>ROUND(I160*H160,2)</f>
        <v>0</v>
      </c>
      <c r="K160" s="174" t="s">
        <v>183</v>
      </c>
      <c r="L160" s="37"/>
      <c r="M160" s="179" t="s">
        <v>1</v>
      </c>
      <c r="N160" s="180" t="s">
        <v>41</v>
      </c>
      <c r="O160" s="75"/>
      <c r="P160" s="181">
        <f>O160*H160</f>
        <v>0</v>
      </c>
      <c r="Q160" s="181">
        <v>0.00034000000000000002</v>
      </c>
      <c r="R160" s="181">
        <f>Q160*H160</f>
        <v>0.00068000000000000005</v>
      </c>
      <c r="S160" s="181">
        <v>0</v>
      </c>
      <c r="T160" s="182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83" t="s">
        <v>279</v>
      </c>
      <c r="AT160" s="183" t="s">
        <v>135</v>
      </c>
      <c r="AU160" s="183" t="s">
        <v>80</v>
      </c>
      <c r="AY160" s="17" t="s">
        <v>134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7" t="s">
        <v>83</v>
      </c>
      <c r="BK160" s="184">
        <f>ROUND(I160*H160,2)</f>
        <v>0</v>
      </c>
      <c r="BL160" s="17" t="s">
        <v>279</v>
      </c>
      <c r="BM160" s="183" t="s">
        <v>1030</v>
      </c>
    </row>
    <row r="161" s="2" customFormat="1" ht="24.15" customHeight="1">
      <c r="A161" s="36"/>
      <c r="B161" s="171"/>
      <c r="C161" s="172" t="s">
        <v>7</v>
      </c>
      <c r="D161" s="172" t="s">
        <v>135</v>
      </c>
      <c r="E161" s="173" t="s">
        <v>1031</v>
      </c>
      <c r="F161" s="174" t="s">
        <v>1032</v>
      </c>
      <c r="G161" s="175" t="s">
        <v>451</v>
      </c>
      <c r="H161" s="221"/>
      <c r="I161" s="177"/>
      <c r="J161" s="178">
        <f>ROUND(I161*H161,2)</f>
        <v>0</v>
      </c>
      <c r="K161" s="174" t="s">
        <v>183</v>
      </c>
      <c r="L161" s="37"/>
      <c r="M161" s="179" t="s">
        <v>1</v>
      </c>
      <c r="N161" s="180" t="s">
        <v>41</v>
      </c>
      <c r="O161" s="75"/>
      <c r="P161" s="181">
        <f>O161*H161</f>
        <v>0</v>
      </c>
      <c r="Q161" s="181">
        <v>0</v>
      </c>
      <c r="R161" s="181">
        <f>Q161*H161</f>
        <v>0</v>
      </c>
      <c r="S161" s="181">
        <v>0</v>
      </c>
      <c r="T161" s="182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83" t="s">
        <v>279</v>
      </c>
      <c r="AT161" s="183" t="s">
        <v>135</v>
      </c>
      <c r="AU161" s="183" t="s">
        <v>80</v>
      </c>
      <c r="AY161" s="17" t="s">
        <v>134</v>
      </c>
      <c r="BE161" s="184">
        <f>IF(N161="základní",J161,0)</f>
        <v>0</v>
      </c>
      <c r="BF161" s="184">
        <f>IF(N161="snížená",J161,0)</f>
        <v>0</v>
      </c>
      <c r="BG161" s="184">
        <f>IF(N161="zákl. přenesená",J161,0)</f>
        <v>0</v>
      </c>
      <c r="BH161" s="184">
        <f>IF(N161="sníž. přenesená",J161,0)</f>
        <v>0</v>
      </c>
      <c r="BI161" s="184">
        <f>IF(N161="nulová",J161,0)</f>
        <v>0</v>
      </c>
      <c r="BJ161" s="17" t="s">
        <v>83</v>
      </c>
      <c r="BK161" s="184">
        <f>ROUND(I161*H161,2)</f>
        <v>0</v>
      </c>
      <c r="BL161" s="17" t="s">
        <v>279</v>
      </c>
      <c r="BM161" s="183" t="s">
        <v>1033</v>
      </c>
    </row>
    <row r="162" s="11" customFormat="1" ht="22.8" customHeight="1">
      <c r="A162" s="11"/>
      <c r="B162" s="160"/>
      <c r="C162" s="11"/>
      <c r="D162" s="161" t="s">
        <v>75</v>
      </c>
      <c r="E162" s="209" t="s">
        <v>1034</v>
      </c>
      <c r="F162" s="209" t="s">
        <v>1035</v>
      </c>
      <c r="G162" s="11"/>
      <c r="H162" s="11"/>
      <c r="I162" s="163"/>
      <c r="J162" s="210">
        <f>BK162</f>
        <v>0</v>
      </c>
      <c r="K162" s="11"/>
      <c r="L162" s="160"/>
      <c r="M162" s="165"/>
      <c r="N162" s="166"/>
      <c r="O162" s="166"/>
      <c r="P162" s="167">
        <f>SUM(P163:P170)</f>
        <v>0</v>
      </c>
      <c r="Q162" s="166"/>
      <c r="R162" s="167">
        <f>SUM(R163:R170)</f>
        <v>0.20831</v>
      </c>
      <c r="S162" s="166"/>
      <c r="T162" s="168">
        <f>SUM(T163:T170)</f>
        <v>0</v>
      </c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R162" s="161" t="s">
        <v>80</v>
      </c>
      <c r="AT162" s="169" t="s">
        <v>75</v>
      </c>
      <c r="AU162" s="169" t="s">
        <v>83</v>
      </c>
      <c r="AY162" s="161" t="s">
        <v>134</v>
      </c>
      <c r="BK162" s="170">
        <f>SUM(BK163:BK170)</f>
        <v>0</v>
      </c>
    </row>
    <row r="163" s="2" customFormat="1" ht="33" customHeight="1">
      <c r="A163" s="36"/>
      <c r="B163" s="171"/>
      <c r="C163" s="172" t="s">
        <v>317</v>
      </c>
      <c r="D163" s="172" t="s">
        <v>135</v>
      </c>
      <c r="E163" s="173" t="s">
        <v>1036</v>
      </c>
      <c r="F163" s="174" t="s">
        <v>1037</v>
      </c>
      <c r="G163" s="175" t="s">
        <v>196</v>
      </c>
      <c r="H163" s="176">
        <v>1</v>
      </c>
      <c r="I163" s="177"/>
      <c r="J163" s="178">
        <f>ROUND(I163*H163,2)</f>
        <v>0</v>
      </c>
      <c r="K163" s="174" t="s">
        <v>183</v>
      </c>
      <c r="L163" s="37"/>
      <c r="M163" s="179" t="s">
        <v>1</v>
      </c>
      <c r="N163" s="180" t="s">
        <v>41</v>
      </c>
      <c r="O163" s="75"/>
      <c r="P163" s="181">
        <f>O163*H163</f>
        <v>0</v>
      </c>
      <c r="Q163" s="181">
        <v>0.0075500000000000003</v>
      </c>
      <c r="R163" s="181">
        <f>Q163*H163</f>
        <v>0.0075500000000000003</v>
      </c>
      <c r="S163" s="181">
        <v>0</v>
      </c>
      <c r="T163" s="182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83" t="s">
        <v>279</v>
      </c>
      <c r="AT163" s="183" t="s">
        <v>135</v>
      </c>
      <c r="AU163" s="183" t="s">
        <v>80</v>
      </c>
      <c r="AY163" s="17" t="s">
        <v>134</v>
      </c>
      <c r="BE163" s="184">
        <f>IF(N163="základní",J163,0)</f>
        <v>0</v>
      </c>
      <c r="BF163" s="184">
        <f>IF(N163="snížená",J163,0)</f>
        <v>0</v>
      </c>
      <c r="BG163" s="184">
        <f>IF(N163="zákl. přenesená",J163,0)</f>
        <v>0</v>
      </c>
      <c r="BH163" s="184">
        <f>IF(N163="sníž. přenesená",J163,0)</f>
        <v>0</v>
      </c>
      <c r="BI163" s="184">
        <f>IF(N163="nulová",J163,0)</f>
        <v>0</v>
      </c>
      <c r="BJ163" s="17" t="s">
        <v>83</v>
      </c>
      <c r="BK163" s="184">
        <f>ROUND(I163*H163,2)</f>
        <v>0</v>
      </c>
      <c r="BL163" s="17" t="s">
        <v>279</v>
      </c>
      <c r="BM163" s="183" t="s">
        <v>1038</v>
      </c>
    </row>
    <row r="164" s="2" customFormat="1" ht="37.8" customHeight="1">
      <c r="A164" s="36"/>
      <c r="B164" s="171"/>
      <c r="C164" s="172" t="s">
        <v>322</v>
      </c>
      <c r="D164" s="172" t="s">
        <v>135</v>
      </c>
      <c r="E164" s="173" t="s">
        <v>1039</v>
      </c>
      <c r="F164" s="174" t="s">
        <v>1040</v>
      </c>
      <c r="G164" s="175" t="s">
        <v>196</v>
      </c>
      <c r="H164" s="176">
        <v>2</v>
      </c>
      <c r="I164" s="177"/>
      <c r="J164" s="178">
        <f>ROUND(I164*H164,2)</f>
        <v>0</v>
      </c>
      <c r="K164" s="174" t="s">
        <v>183</v>
      </c>
      <c r="L164" s="37"/>
      <c r="M164" s="179" t="s">
        <v>1</v>
      </c>
      <c r="N164" s="180" t="s">
        <v>41</v>
      </c>
      <c r="O164" s="75"/>
      <c r="P164" s="181">
        <f>O164*H164</f>
        <v>0</v>
      </c>
      <c r="Q164" s="181">
        <v>0.0114</v>
      </c>
      <c r="R164" s="181">
        <f>Q164*H164</f>
        <v>0.022800000000000001</v>
      </c>
      <c r="S164" s="181">
        <v>0</v>
      </c>
      <c r="T164" s="182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83" t="s">
        <v>279</v>
      </c>
      <c r="AT164" s="183" t="s">
        <v>135</v>
      </c>
      <c r="AU164" s="183" t="s">
        <v>80</v>
      </c>
      <c r="AY164" s="17" t="s">
        <v>134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7" t="s">
        <v>83</v>
      </c>
      <c r="BK164" s="184">
        <f>ROUND(I164*H164,2)</f>
        <v>0</v>
      </c>
      <c r="BL164" s="17" t="s">
        <v>279</v>
      </c>
      <c r="BM164" s="183" t="s">
        <v>1041</v>
      </c>
    </row>
    <row r="165" s="2" customFormat="1" ht="37.8" customHeight="1">
      <c r="A165" s="36"/>
      <c r="B165" s="171"/>
      <c r="C165" s="172" t="s">
        <v>326</v>
      </c>
      <c r="D165" s="172" t="s">
        <v>135</v>
      </c>
      <c r="E165" s="173" t="s">
        <v>1042</v>
      </c>
      <c r="F165" s="174" t="s">
        <v>1043</v>
      </c>
      <c r="G165" s="175" t="s">
        <v>196</v>
      </c>
      <c r="H165" s="176">
        <v>7</v>
      </c>
      <c r="I165" s="177"/>
      <c r="J165" s="178">
        <f>ROUND(I165*H165,2)</f>
        <v>0</v>
      </c>
      <c r="K165" s="174" t="s">
        <v>183</v>
      </c>
      <c r="L165" s="37"/>
      <c r="M165" s="179" t="s">
        <v>1</v>
      </c>
      <c r="N165" s="180" t="s">
        <v>41</v>
      </c>
      <c r="O165" s="75"/>
      <c r="P165" s="181">
        <f>O165*H165</f>
        <v>0</v>
      </c>
      <c r="Q165" s="181">
        <v>0.016549999999999999</v>
      </c>
      <c r="R165" s="181">
        <f>Q165*H165</f>
        <v>0.11585</v>
      </c>
      <c r="S165" s="181">
        <v>0</v>
      </c>
      <c r="T165" s="182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83" t="s">
        <v>279</v>
      </c>
      <c r="AT165" s="183" t="s">
        <v>135</v>
      </c>
      <c r="AU165" s="183" t="s">
        <v>80</v>
      </c>
      <c r="AY165" s="17" t="s">
        <v>134</v>
      </c>
      <c r="BE165" s="184">
        <f>IF(N165="základní",J165,0)</f>
        <v>0</v>
      </c>
      <c r="BF165" s="184">
        <f>IF(N165="snížená",J165,0)</f>
        <v>0</v>
      </c>
      <c r="BG165" s="184">
        <f>IF(N165="zákl. přenesená",J165,0)</f>
        <v>0</v>
      </c>
      <c r="BH165" s="184">
        <f>IF(N165="sníž. přenesená",J165,0)</f>
        <v>0</v>
      </c>
      <c r="BI165" s="184">
        <f>IF(N165="nulová",J165,0)</f>
        <v>0</v>
      </c>
      <c r="BJ165" s="17" t="s">
        <v>83</v>
      </c>
      <c r="BK165" s="184">
        <f>ROUND(I165*H165,2)</f>
        <v>0</v>
      </c>
      <c r="BL165" s="17" t="s">
        <v>279</v>
      </c>
      <c r="BM165" s="183" t="s">
        <v>1044</v>
      </c>
    </row>
    <row r="166" s="2" customFormat="1" ht="37.8" customHeight="1">
      <c r="A166" s="36"/>
      <c r="B166" s="171"/>
      <c r="C166" s="172" t="s">
        <v>330</v>
      </c>
      <c r="D166" s="172" t="s">
        <v>135</v>
      </c>
      <c r="E166" s="173" t="s">
        <v>1045</v>
      </c>
      <c r="F166" s="174" t="s">
        <v>1046</v>
      </c>
      <c r="G166" s="175" t="s">
        <v>196</v>
      </c>
      <c r="H166" s="176">
        <v>1</v>
      </c>
      <c r="I166" s="177"/>
      <c r="J166" s="178">
        <f>ROUND(I166*H166,2)</f>
        <v>0</v>
      </c>
      <c r="K166" s="174" t="s">
        <v>183</v>
      </c>
      <c r="L166" s="37"/>
      <c r="M166" s="179" t="s">
        <v>1</v>
      </c>
      <c r="N166" s="180" t="s">
        <v>41</v>
      </c>
      <c r="O166" s="75"/>
      <c r="P166" s="181">
        <f>O166*H166</f>
        <v>0</v>
      </c>
      <c r="Q166" s="181">
        <v>0.01942</v>
      </c>
      <c r="R166" s="181">
        <f>Q166*H166</f>
        <v>0.01942</v>
      </c>
      <c r="S166" s="181">
        <v>0</v>
      </c>
      <c r="T166" s="182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83" t="s">
        <v>279</v>
      </c>
      <c r="AT166" s="183" t="s">
        <v>135</v>
      </c>
      <c r="AU166" s="183" t="s">
        <v>80</v>
      </c>
      <c r="AY166" s="17" t="s">
        <v>134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17" t="s">
        <v>83</v>
      </c>
      <c r="BK166" s="184">
        <f>ROUND(I166*H166,2)</f>
        <v>0</v>
      </c>
      <c r="BL166" s="17" t="s">
        <v>279</v>
      </c>
      <c r="BM166" s="183" t="s">
        <v>1047</v>
      </c>
    </row>
    <row r="167" s="2" customFormat="1" ht="37.8" customHeight="1">
      <c r="A167" s="36"/>
      <c r="B167" s="171"/>
      <c r="C167" s="172" t="s">
        <v>335</v>
      </c>
      <c r="D167" s="172" t="s">
        <v>135</v>
      </c>
      <c r="E167" s="173" t="s">
        <v>1048</v>
      </c>
      <c r="F167" s="174" t="s">
        <v>1049</v>
      </c>
      <c r="G167" s="175" t="s">
        <v>196</v>
      </c>
      <c r="H167" s="176">
        <v>1</v>
      </c>
      <c r="I167" s="177"/>
      <c r="J167" s="178">
        <f>ROUND(I167*H167,2)</f>
        <v>0</v>
      </c>
      <c r="K167" s="174" t="s">
        <v>183</v>
      </c>
      <c r="L167" s="37"/>
      <c r="M167" s="179" t="s">
        <v>1</v>
      </c>
      <c r="N167" s="180" t="s">
        <v>41</v>
      </c>
      <c r="O167" s="75"/>
      <c r="P167" s="181">
        <f>O167*H167</f>
        <v>0</v>
      </c>
      <c r="Q167" s="181">
        <v>0.022290000000000001</v>
      </c>
      <c r="R167" s="181">
        <f>Q167*H167</f>
        <v>0.022290000000000001</v>
      </c>
      <c r="S167" s="181">
        <v>0</v>
      </c>
      <c r="T167" s="182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83" t="s">
        <v>279</v>
      </c>
      <c r="AT167" s="183" t="s">
        <v>135</v>
      </c>
      <c r="AU167" s="183" t="s">
        <v>80</v>
      </c>
      <c r="AY167" s="17" t="s">
        <v>134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17" t="s">
        <v>83</v>
      </c>
      <c r="BK167" s="184">
        <f>ROUND(I167*H167,2)</f>
        <v>0</v>
      </c>
      <c r="BL167" s="17" t="s">
        <v>279</v>
      </c>
      <c r="BM167" s="183" t="s">
        <v>1050</v>
      </c>
    </row>
    <row r="168" s="2" customFormat="1" ht="24.15" customHeight="1">
      <c r="A168" s="36"/>
      <c r="B168" s="171"/>
      <c r="C168" s="172" t="s">
        <v>341</v>
      </c>
      <c r="D168" s="172" t="s">
        <v>135</v>
      </c>
      <c r="E168" s="173" t="s">
        <v>1051</v>
      </c>
      <c r="F168" s="174" t="s">
        <v>1052</v>
      </c>
      <c r="G168" s="175" t="s">
        <v>196</v>
      </c>
      <c r="H168" s="176">
        <v>1</v>
      </c>
      <c r="I168" s="177"/>
      <c r="J168" s="178">
        <f>ROUND(I168*H168,2)</f>
        <v>0</v>
      </c>
      <c r="K168" s="174" t="s">
        <v>422</v>
      </c>
      <c r="L168" s="37"/>
      <c r="M168" s="179" t="s">
        <v>1</v>
      </c>
      <c r="N168" s="180" t="s">
        <v>41</v>
      </c>
      <c r="O168" s="75"/>
      <c r="P168" s="181">
        <f>O168*H168</f>
        <v>0</v>
      </c>
      <c r="Q168" s="181">
        <v>0</v>
      </c>
      <c r="R168" s="181">
        <f>Q168*H168</f>
        <v>0</v>
      </c>
      <c r="S168" s="181">
        <v>0</v>
      </c>
      <c r="T168" s="182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83" t="s">
        <v>279</v>
      </c>
      <c r="AT168" s="183" t="s">
        <v>135</v>
      </c>
      <c r="AU168" s="183" t="s">
        <v>80</v>
      </c>
      <c r="AY168" s="17" t="s">
        <v>134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17" t="s">
        <v>83</v>
      </c>
      <c r="BK168" s="184">
        <f>ROUND(I168*H168,2)</f>
        <v>0</v>
      </c>
      <c r="BL168" s="17" t="s">
        <v>279</v>
      </c>
      <c r="BM168" s="183" t="s">
        <v>1053</v>
      </c>
    </row>
    <row r="169" s="2" customFormat="1" ht="16.5" customHeight="1">
      <c r="A169" s="36"/>
      <c r="B169" s="171"/>
      <c r="C169" s="211" t="s">
        <v>345</v>
      </c>
      <c r="D169" s="211" t="s">
        <v>443</v>
      </c>
      <c r="E169" s="212" t="s">
        <v>1054</v>
      </c>
      <c r="F169" s="213" t="s">
        <v>1055</v>
      </c>
      <c r="G169" s="214" t="s">
        <v>196</v>
      </c>
      <c r="H169" s="215">
        <v>1</v>
      </c>
      <c r="I169" s="216"/>
      <c r="J169" s="217">
        <f>ROUND(I169*H169,2)</f>
        <v>0</v>
      </c>
      <c r="K169" s="213" t="s">
        <v>1</v>
      </c>
      <c r="L169" s="218"/>
      <c r="M169" s="219" t="s">
        <v>1</v>
      </c>
      <c r="N169" s="220" t="s">
        <v>41</v>
      </c>
      <c r="O169" s="75"/>
      <c r="P169" s="181">
        <f>O169*H169</f>
        <v>0</v>
      </c>
      <c r="Q169" s="181">
        <v>0.020400000000000001</v>
      </c>
      <c r="R169" s="181">
        <f>Q169*H169</f>
        <v>0.020400000000000001</v>
      </c>
      <c r="S169" s="181">
        <v>0</v>
      </c>
      <c r="T169" s="182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83" t="s">
        <v>365</v>
      </c>
      <c r="AT169" s="183" t="s">
        <v>443</v>
      </c>
      <c r="AU169" s="183" t="s">
        <v>80</v>
      </c>
      <c r="AY169" s="17" t="s">
        <v>134</v>
      </c>
      <c r="BE169" s="184">
        <f>IF(N169="základní",J169,0)</f>
        <v>0</v>
      </c>
      <c r="BF169" s="184">
        <f>IF(N169="snížená",J169,0)</f>
        <v>0</v>
      </c>
      <c r="BG169" s="184">
        <f>IF(N169="zákl. přenesená",J169,0)</f>
        <v>0</v>
      </c>
      <c r="BH169" s="184">
        <f>IF(N169="sníž. přenesená",J169,0)</f>
        <v>0</v>
      </c>
      <c r="BI169" s="184">
        <f>IF(N169="nulová",J169,0)</f>
        <v>0</v>
      </c>
      <c r="BJ169" s="17" t="s">
        <v>83</v>
      </c>
      <c r="BK169" s="184">
        <f>ROUND(I169*H169,2)</f>
        <v>0</v>
      </c>
      <c r="BL169" s="17" t="s">
        <v>279</v>
      </c>
      <c r="BM169" s="183" t="s">
        <v>1056</v>
      </c>
    </row>
    <row r="170" s="2" customFormat="1" ht="24.15" customHeight="1">
      <c r="A170" s="36"/>
      <c r="B170" s="171"/>
      <c r="C170" s="172" t="s">
        <v>350</v>
      </c>
      <c r="D170" s="172" t="s">
        <v>135</v>
      </c>
      <c r="E170" s="173" t="s">
        <v>1057</v>
      </c>
      <c r="F170" s="174" t="s">
        <v>1058</v>
      </c>
      <c r="G170" s="175" t="s">
        <v>451</v>
      </c>
      <c r="H170" s="221"/>
      <c r="I170" s="177"/>
      <c r="J170" s="178">
        <f>ROUND(I170*H170,2)</f>
        <v>0</v>
      </c>
      <c r="K170" s="174" t="s">
        <v>183</v>
      </c>
      <c r="L170" s="37"/>
      <c r="M170" s="179" t="s">
        <v>1</v>
      </c>
      <c r="N170" s="180" t="s">
        <v>41</v>
      </c>
      <c r="O170" s="75"/>
      <c r="P170" s="181">
        <f>O170*H170</f>
        <v>0</v>
      </c>
      <c r="Q170" s="181">
        <v>0</v>
      </c>
      <c r="R170" s="181">
        <f>Q170*H170</f>
        <v>0</v>
      </c>
      <c r="S170" s="181">
        <v>0</v>
      </c>
      <c r="T170" s="182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83" t="s">
        <v>279</v>
      </c>
      <c r="AT170" s="183" t="s">
        <v>135</v>
      </c>
      <c r="AU170" s="183" t="s">
        <v>80</v>
      </c>
      <c r="AY170" s="17" t="s">
        <v>134</v>
      </c>
      <c r="BE170" s="184">
        <f>IF(N170="základní",J170,0)</f>
        <v>0</v>
      </c>
      <c r="BF170" s="184">
        <f>IF(N170="snížená",J170,0)</f>
        <v>0</v>
      </c>
      <c r="BG170" s="184">
        <f>IF(N170="zákl. přenesená",J170,0)</f>
        <v>0</v>
      </c>
      <c r="BH170" s="184">
        <f>IF(N170="sníž. přenesená",J170,0)</f>
        <v>0</v>
      </c>
      <c r="BI170" s="184">
        <f>IF(N170="nulová",J170,0)</f>
        <v>0</v>
      </c>
      <c r="BJ170" s="17" t="s">
        <v>83</v>
      </c>
      <c r="BK170" s="184">
        <f>ROUND(I170*H170,2)</f>
        <v>0</v>
      </c>
      <c r="BL170" s="17" t="s">
        <v>279</v>
      </c>
      <c r="BM170" s="183" t="s">
        <v>1059</v>
      </c>
    </row>
    <row r="171" s="11" customFormat="1" ht="25.92" customHeight="1">
      <c r="A171" s="11"/>
      <c r="B171" s="160"/>
      <c r="C171" s="11"/>
      <c r="D171" s="161" t="s">
        <v>75</v>
      </c>
      <c r="E171" s="162" t="s">
        <v>671</v>
      </c>
      <c r="F171" s="162" t="s">
        <v>672</v>
      </c>
      <c r="G171" s="11"/>
      <c r="H171" s="11"/>
      <c r="I171" s="163"/>
      <c r="J171" s="164">
        <f>BK171</f>
        <v>0</v>
      </c>
      <c r="K171" s="11"/>
      <c r="L171" s="160"/>
      <c r="M171" s="165"/>
      <c r="N171" s="166"/>
      <c r="O171" s="166"/>
      <c r="P171" s="167">
        <f>SUM(P172:P173)</f>
        <v>0</v>
      </c>
      <c r="Q171" s="166"/>
      <c r="R171" s="167">
        <f>SUM(R172:R173)</f>
        <v>0</v>
      </c>
      <c r="S171" s="166"/>
      <c r="T171" s="168">
        <f>SUM(T172:T173)</f>
        <v>0</v>
      </c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R171" s="161" t="s">
        <v>139</v>
      </c>
      <c r="AT171" s="169" t="s">
        <v>75</v>
      </c>
      <c r="AU171" s="169" t="s">
        <v>76</v>
      </c>
      <c r="AY171" s="161" t="s">
        <v>134</v>
      </c>
      <c r="BK171" s="170">
        <f>SUM(BK172:BK173)</f>
        <v>0</v>
      </c>
    </row>
    <row r="172" s="2" customFormat="1" ht="16.5" customHeight="1">
      <c r="A172" s="36"/>
      <c r="B172" s="171"/>
      <c r="C172" s="172" t="s">
        <v>355</v>
      </c>
      <c r="D172" s="172" t="s">
        <v>135</v>
      </c>
      <c r="E172" s="173" t="s">
        <v>1060</v>
      </c>
      <c r="F172" s="174" t="s">
        <v>1061</v>
      </c>
      <c r="G172" s="175" t="s">
        <v>1062</v>
      </c>
      <c r="H172" s="176">
        <v>1</v>
      </c>
      <c r="I172" s="177"/>
      <c r="J172" s="178">
        <f>ROUND(I172*H172,2)</f>
        <v>0</v>
      </c>
      <c r="K172" s="174" t="s">
        <v>1</v>
      </c>
      <c r="L172" s="37"/>
      <c r="M172" s="179" t="s">
        <v>1</v>
      </c>
      <c r="N172" s="180" t="s">
        <v>41</v>
      </c>
      <c r="O172" s="75"/>
      <c r="P172" s="181">
        <f>O172*H172</f>
        <v>0</v>
      </c>
      <c r="Q172" s="181">
        <v>0</v>
      </c>
      <c r="R172" s="181">
        <f>Q172*H172</f>
        <v>0</v>
      </c>
      <c r="S172" s="181">
        <v>0</v>
      </c>
      <c r="T172" s="182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83" t="s">
        <v>139</v>
      </c>
      <c r="AT172" s="183" t="s">
        <v>135</v>
      </c>
      <c r="AU172" s="183" t="s">
        <v>83</v>
      </c>
      <c r="AY172" s="17" t="s">
        <v>134</v>
      </c>
      <c r="BE172" s="184">
        <f>IF(N172="základní",J172,0)</f>
        <v>0</v>
      </c>
      <c r="BF172" s="184">
        <f>IF(N172="snížená",J172,0)</f>
        <v>0</v>
      </c>
      <c r="BG172" s="184">
        <f>IF(N172="zákl. přenesená",J172,0)</f>
        <v>0</v>
      </c>
      <c r="BH172" s="184">
        <f>IF(N172="sníž. přenesená",J172,0)</f>
        <v>0</v>
      </c>
      <c r="BI172" s="184">
        <f>IF(N172="nulová",J172,0)</f>
        <v>0</v>
      </c>
      <c r="BJ172" s="17" t="s">
        <v>83</v>
      </c>
      <c r="BK172" s="184">
        <f>ROUND(I172*H172,2)</f>
        <v>0</v>
      </c>
      <c r="BL172" s="17" t="s">
        <v>139</v>
      </c>
      <c r="BM172" s="183" t="s">
        <v>1063</v>
      </c>
    </row>
    <row r="173" s="2" customFormat="1" ht="16.5" customHeight="1">
      <c r="A173" s="36"/>
      <c r="B173" s="171"/>
      <c r="C173" s="172" t="s">
        <v>360</v>
      </c>
      <c r="D173" s="172" t="s">
        <v>135</v>
      </c>
      <c r="E173" s="173" t="s">
        <v>1064</v>
      </c>
      <c r="F173" s="174" t="s">
        <v>1065</v>
      </c>
      <c r="G173" s="175" t="s">
        <v>1066</v>
      </c>
      <c r="H173" s="176">
        <v>48</v>
      </c>
      <c r="I173" s="177"/>
      <c r="J173" s="178">
        <f>ROUND(I173*H173,2)</f>
        <v>0</v>
      </c>
      <c r="K173" s="174" t="s">
        <v>1</v>
      </c>
      <c r="L173" s="37"/>
      <c r="M173" s="222" t="s">
        <v>1</v>
      </c>
      <c r="N173" s="223" t="s">
        <v>41</v>
      </c>
      <c r="O173" s="224"/>
      <c r="P173" s="225">
        <f>O173*H173</f>
        <v>0</v>
      </c>
      <c r="Q173" s="225">
        <v>0</v>
      </c>
      <c r="R173" s="225">
        <f>Q173*H173</f>
        <v>0</v>
      </c>
      <c r="S173" s="225">
        <v>0</v>
      </c>
      <c r="T173" s="226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83" t="s">
        <v>139</v>
      </c>
      <c r="AT173" s="183" t="s">
        <v>135</v>
      </c>
      <c r="AU173" s="183" t="s">
        <v>83</v>
      </c>
      <c r="AY173" s="17" t="s">
        <v>134</v>
      </c>
      <c r="BE173" s="184">
        <f>IF(N173="základní",J173,0)</f>
        <v>0</v>
      </c>
      <c r="BF173" s="184">
        <f>IF(N173="snížená",J173,0)</f>
        <v>0</v>
      </c>
      <c r="BG173" s="184">
        <f>IF(N173="zákl. přenesená",J173,0)</f>
        <v>0</v>
      </c>
      <c r="BH173" s="184">
        <f>IF(N173="sníž. přenesená",J173,0)</f>
        <v>0</v>
      </c>
      <c r="BI173" s="184">
        <f>IF(N173="nulová",J173,0)</f>
        <v>0</v>
      </c>
      <c r="BJ173" s="17" t="s">
        <v>83</v>
      </c>
      <c r="BK173" s="184">
        <f>ROUND(I173*H173,2)</f>
        <v>0</v>
      </c>
      <c r="BL173" s="17" t="s">
        <v>139</v>
      </c>
      <c r="BM173" s="183" t="s">
        <v>1067</v>
      </c>
    </row>
    <row r="174" s="2" customFormat="1" ht="6.96" customHeight="1">
      <c r="A174" s="36"/>
      <c r="B174" s="58"/>
      <c r="C174" s="59"/>
      <c r="D174" s="59"/>
      <c r="E174" s="59"/>
      <c r="F174" s="59"/>
      <c r="G174" s="59"/>
      <c r="H174" s="59"/>
      <c r="I174" s="59"/>
      <c r="J174" s="59"/>
      <c r="K174" s="59"/>
      <c r="L174" s="37"/>
      <c r="M174" s="36"/>
      <c r="O174" s="36"/>
      <c r="P174" s="36"/>
      <c r="Q174" s="36"/>
      <c r="R174" s="36"/>
      <c r="S174" s="36"/>
      <c r="T174" s="36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</row>
  </sheetData>
  <autoFilter ref="C129:K17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8:H118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104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80</v>
      </c>
    </row>
    <row r="4" s="1" customFormat="1" ht="24.96" customHeight="1">
      <c r="B4" s="20"/>
      <c r="D4" s="21" t="s">
        <v>108</v>
      </c>
      <c r="L4" s="20"/>
      <c r="M4" s="126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27" t="str">
        <f>'Rekapitulace stavby'!K6</f>
        <v>Stavební úpravy knihovny a IC Města Hranice</v>
      </c>
      <c r="F7" s="30"/>
      <c r="G7" s="30"/>
      <c r="H7" s="30"/>
      <c r="L7" s="20"/>
    </row>
    <row r="8" s="1" customFormat="1" ht="12" customHeight="1">
      <c r="B8" s="20"/>
      <c r="D8" s="30" t="s">
        <v>109</v>
      </c>
      <c r="L8" s="20"/>
    </row>
    <row r="9" s="2" customFormat="1" ht="16.5" customHeight="1">
      <c r="A9" s="36"/>
      <c r="B9" s="37"/>
      <c r="C9" s="36"/>
      <c r="D9" s="36"/>
      <c r="E9" s="127" t="s">
        <v>110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37"/>
      <c r="C10" s="36"/>
      <c r="D10" s="30" t="s">
        <v>111</v>
      </c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37"/>
      <c r="C11" s="36"/>
      <c r="D11" s="36"/>
      <c r="E11" s="65" t="s">
        <v>1068</v>
      </c>
      <c r="F11" s="36"/>
      <c r="G11" s="36"/>
      <c r="H11" s="36"/>
      <c r="I11" s="36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37"/>
      <c r="C12" s="36"/>
      <c r="D12" s="36"/>
      <c r="E12" s="36"/>
      <c r="F12" s="36"/>
      <c r="G12" s="36"/>
      <c r="H12" s="36"/>
      <c r="I12" s="36"/>
      <c r="J12" s="36"/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37"/>
      <c r="C13" s="36"/>
      <c r="D13" s="30" t="s">
        <v>18</v>
      </c>
      <c r="E13" s="36"/>
      <c r="F13" s="25" t="s">
        <v>1</v>
      </c>
      <c r="G13" s="36"/>
      <c r="H13" s="36"/>
      <c r="I13" s="30" t="s">
        <v>19</v>
      </c>
      <c r="J13" s="25" t="s">
        <v>1</v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20</v>
      </c>
      <c r="E14" s="36"/>
      <c r="F14" s="25" t="s">
        <v>21</v>
      </c>
      <c r="G14" s="36"/>
      <c r="H14" s="36"/>
      <c r="I14" s="30" t="s">
        <v>22</v>
      </c>
      <c r="J14" s="67" t="str">
        <f>'Rekapitulace stavby'!AN8</f>
        <v>2. 3. 2024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37"/>
      <c r="C15" s="36"/>
      <c r="D15" s="36"/>
      <c r="E15" s="36"/>
      <c r="F15" s="36"/>
      <c r="G15" s="36"/>
      <c r="H15" s="36"/>
      <c r="I15" s="36"/>
      <c r="J15" s="36"/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37"/>
      <c r="C16" s="36"/>
      <c r="D16" s="30" t="s">
        <v>24</v>
      </c>
      <c r="E16" s="36"/>
      <c r="F16" s="36"/>
      <c r="G16" s="36"/>
      <c r="H16" s="36"/>
      <c r="I16" s="30" t="s">
        <v>25</v>
      </c>
      <c r="J16" s="25" t="s">
        <v>1</v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37"/>
      <c r="C17" s="36"/>
      <c r="D17" s="36"/>
      <c r="E17" s="25" t="s">
        <v>26</v>
      </c>
      <c r="F17" s="36"/>
      <c r="G17" s="36"/>
      <c r="H17" s="36"/>
      <c r="I17" s="30" t="s">
        <v>27</v>
      </c>
      <c r="J17" s="25" t="s">
        <v>1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37"/>
      <c r="C18" s="36"/>
      <c r="D18" s="36"/>
      <c r="E18" s="36"/>
      <c r="F18" s="36"/>
      <c r="G18" s="36"/>
      <c r="H18" s="36"/>
      <c r="I18" s="36"/>
      <c r="J18" s="36"/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37"/>
      <c r="C19" s="36"/>
      <c r="D19" s="30" t="s">
        <v>28</v>
      </c>
      <c r="E19" s="36"/>
      <c r="F19" s="36"/>
      <c r="G19" s="36"/>
      <c r="H19" s="36"/>
      <c r="I19" s="30" t="s">
        <v>25</v>
      </c>
      <c r="J19" s="31" t="str">
        <f>'Rekapitulace stavby'!AN13</f>
        <v>Vyplň údaj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37"/>
      <c r="C20" s="36"/>
      <c r="D20" s="36"/>
      <c r="E20" s="31" t="str">
        <f>'Rekapitulace stavby'!E14</f>
        <v>Vyplň údaj</v>
      </c>
      <c r="F20" s="25"/>
      <c r="G20" s="25"/>
      <c r="H20" s="25"/>
      <c r="I20" s="30" t="s">
        <v>27</v>
      </c>
      <c r="J20" s="31" t="str">
        <f>'Rekapitulace stavby'!AN14</f>
        <v>Vyplň údaj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37"/>
      <c r="C21" s="36"/>
      <c r="D21" s="36"/>
      <c r="E21" s="36"/>
      <c r="F21" s="36"/>
      <c r="G21" s="36"/>
      <c r="H21" s="36"/>
      <c r="I21" s="36"/>
      <c r="J21" s="36"/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37"/>
      <c r="C22" s="36"/>
      <c r="D22" s="30" t="s">
        <v>30</v>
      </c>
      <c r="E22" s="36"/>
      <c r="F22" s="36"/>
      <c r="G22" s="36"/>
      <c r="H22" s="36"/>
      <c r="I22" s="30" t="s">
        <v>25</v>
      </c>
      <c r="J22" s="25" t="s">
        <v>1</v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37"/>
      <c r="C23" s="36"/>
      <c r="D23" s="36"/>
      <c r="E23" s="25" t="s">
        <v>31</v>
      </c>
      <c r="F23" s="36"/>
      <c r="G23" s="36"/>
      <c r="H23" s="36"/>
      <c r="I23" s="30" t="s">
        <v>27</v>
      </c>
      <c r="J23" s="25" t="s">
        <v>1</v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37"/>
      <c r="C24" s="36"/>
      <c r="D24" s="36"/>
      <c r="E24" s="36"/>
      <c r="F24" s="36"/>
      <c r="G24" s="36"/>
      <c r="H24" s="36"/>
      <c r="I24" s="36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37"/>
      <c r="C25" s="36"/>
      <c r="D25" s="30" t="s">
        <v>33</v>
      </c>
      <c r="E25" s="36"/>
      <c r="F25" s="36"/>
      <c r="G25" s="36"/>
      <c r="H25" s="36"/>
      <c r="I25" s="30" t="s">
        <v>25</v>
      </c>
      <c r="J25" s="25" t="s">
        <v>1</v>
      </c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37"/>
      <c r="C26" s="36"/>
      <c r="D26" s="36"/>
      <c r="E26" s="25" t="s">
        <v>34</v>
      </c>
      <c r="F26" s="36"/>
      <c r="G26" s="36"/>
      <c r="H26" s="36"/>
      <c r="I26" s="30" t="s">
        <v>27</v>
      </c>
      <c r="J26" s="25" t="s">
        <v>1</v>
      </c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37"/>
      <c r="C28" s="36"/>
      <c r="D28" s="30" t="s">
        <v>35</v>
      </c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28"/>
      <c r="B29" s="129"/>
      <c r="C29" s="128"/>
      <c r="D29" s="128"/>
      <c r="E29" s="34" t="s">
        <v>1</v>
      </c>
      <c r="F29" s="34"/>
      <c r="G29" s="34"/>
      <c r="H29" s="34"/>
      <c r="I29" s="128"/>
      <c r="J29" s="128"/>
      <c r="K29" s="128"/>
      <c r="L29" s="130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</row>
    <row r="30" s="2" customFormat="1" ht="6.96" customHeight="1">
      <c r="A30" s="36"/>
      <c r="B30" s="37"/>
      <c r="C30" s="36"/>
      <c r="D30" s="36"/>
      <c r="E30" s="36"/>
      <c r="F30" s="36"/>
      <c r="G30" s="36"/>
      <c r="H30" s="36"/>
      <c r="I30" s="36"/>
      <c r="J30" s="36"/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37"/>
      <c r="C32" s="36"/>
      <c r="D32" s="131" t="s">
        <v>36</v>
      </c>
      <c r="E32" s="36"/>
      <c r="F32" s="36"/>
      <c r="G32" s="36"/>
      <c r="H32" s="36"/>
      <c r="I32" s="36"/>
      <c r="J32" s="94">
        <f>ROUND(J131,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37"/>
      <c r="C33" s="36"/>
      <c r="D33" s="88"/>
      <c r="E33" s="88"/>
      <c r="F33" s="88"/>
      <c r="G33" s="88"/>
      <c r="H33" s="88"/>
      <c r="I33" s="88"/>
      <c r="J33" s="88"/>
      <c r="K33" s="88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6"/>
      <c r="F34" s="41" t="s">
        <v>38</v>
      </c>
      <c r="G34" s="36"/>
      <c r="H34" s="36"/>
      <c r="I34" s="41" t="s">
        <v>37</v>
      </c>
      <c r="J34" s="41" t="s">
        <v>39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37"/>
      <c r="C35" s="36"/>
      <c r="D35" s="132" t="s">
        <v>40</v>
      </c>
      <c r="E35" s="30" t="s">
        <v>41</v>
      </c>
      <c r="F35" s="133">
        <f>ROUND((SUM(BE131:BE191)),  2)</f>
        <v>0</v>
      </c>
      <c r="G35" s="36"/>
      <c r="H35" s="36"/>
      <c r="I35" s="134">
        <v>0.20999999999999999</v>
      </c>
      <c r="J35" s="133">
        <f>ROUND(((SUM(BE131:BE191))*I35),  2)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37"/>
      <c r="C36" s="36"/>
      <c r="D36" s="36"/>
      <c r="E36" s="30" t="s">
        <v>42</v>
      </c>
      <c r="F36" s="133">
        <f>ROUND((SUM(BF131:BF191)),  2)</f>
        <v>0</v>
      </c>
      <c r="G36" s="36"/>
      <c r="H36" s="36"/>
      <c r="I36" s="134">
        <v>0.12</v>
      </c>
      <c r="J36" s="133">
        <f>ROUND(((SUM(BF131:BF191))*I36),  2)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43</v>
      </c>
      <c r="F37" s="133">
        <f>ROUND((SUM(BG131:BG191)),  2)</f>
        <v>0</v>
      </c>
      <c r="G37" s="36"/>
      <c r="H37" s="36"/>
      <c r="I37" s="134">
        <v>0.20999999999999999</v>
      </c>
      <c r="J37" s="133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37"/>
      <c r="C38" s="36"/>
      <c r="D38" s="36"/>
      <c r="E38" s="30" t="s">
        <v>44</v>
      </c>
      <c r="F38" s="133">
        <f>ROUND((SUM(BH131:BH191)),  2)</f>
        <v>0</v>
      </c>
      <c r="G38" s="36"/>
      <c r="H38" s="36"/>
      <c r="I38" s="134">
        <v>0.12</v>
      </c>
      <c r="J38" s="133">
        <f>0</f>
        <v>0</v>
      </c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37"/>
      <c r="C39" s="36"/>
      <c r="D39" s="36"/>
      <c r="E39" s="30" t="s">
        <v>45</v>
      </c>
      <c r="F39" s="133">
        <f>ROUND((SUM(BI131:BI191)),  2)</f>
        <v>0</v>
      </c>
      <c r="G39" s="36"/>
      <c r="H39" s="36"/>
      <c r="I39" s="134">
        <v>0</v>
      </c>
      <c r="J39" s="133">
        <f>0</f>
        <v>0</v>
      </c>
      <c r="K39" s="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37"/>
      <c r="C41" s="135"/>
      <c r="D41" s="136" t="s">
        <v>46</v>
      </c>
      <c r="E41" s="79"/>
      <c r="F41" s="79"/>
      <c r="G41" s="137" t="s">
        <v>47</v>
      </c>
      <c r="H41" s="138" t="s">
        <v>48</v>
      </c>
      <c r="I41" s="79"/>
      <c r="J41" s="139">
        <f>SUM(J32:J39)</f>
        <v>0</v>
      </c>
      <c r="K41" s="140"/>
      <c r="L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37"/>
      <c r="C42" s="36"/>
      <c r="D42" s="36"/>
      <c r="E42" s="36"/>
      <c r="F42" s="36"/>
      <c r="G42" s="36"/>
      <c r="H42" s="36"/>
      <c r="I42" s="36"/>
      <c r="J42" s="36"/>
      <c r="K42" s="36"/>
      <c r="L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49</v>
      </c>
      <c r="E50" s="55"/>
      <c r="F50" s="55"/>
      <c r="G50" s="54" t="s">
        <v>50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51</v>
      </c>
      <c r="E61" s="39"/>
      <c r="F61" s="141" t="s">
        <v>52</v>
      </c>
      <c r="G61" s="56" t="s">
        <v>51</v>
      </c>
      <c r="H61" s="39"/>
      <c r="I61" s="39"/>
      <c r="J61" s="142" t="s">
        <v>52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53</v>
      </c>
      <c r="E65" s="57"/>
      <c r="F65" s="57"/>
      <c r="G65" s="54" t="s">
        <v>54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51</v>
      </c>
      <c r="E76" s="39"/>
      <c r="F76" s="141" t="s">
        <v>52</v>
      </c>
      <c r="G76" s="56" t="s">
        <v>51</v>
      </c>
      <c r="H76" s="39"/>
      <c r="I76" s="39"/>
      <c r="J76" s="142" t="s">
        <v>52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113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27" t="str">
        <f>E7</f>
        <v>Stavební úpravy knihovny a IC Města Hranice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20"/>
      <c r="C86" s="30" t="s">
        <v>109</v>
      </c>
      <c r="L86" s="20"/>
    </row>
    <row r="87" s="2" customFormat="1" ht="16.5" customHeight="1">
      <c r="A87" s="36"/>
      <c r="B87" s="37"/>
      <c r="C87" s="36"/>
      <c r="D87" s="36"/>
      <c r="E87" s="127" t="s">
        <v>110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111</v>
      </c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6"/>
      <c r="D89" s="36"/>
      <c r="E89" s="65" t="str">
        <f>E11</f>
        <v>60-B - Zdravotechnika - 3NP</v>
      </c>
      <c r="F89" s="36"/>
      <c r="G89" s="36"/>
      <c r="H89" s="36"/>
      <c r="I89" s="36"/>
      <c r="J89" s="36"/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6"/>
      <c r="E91" s="36"/>
      <c r="F91" s="25" t="str">
        <f>F14</f>
        <v>Hranice</v>
      </c>
      <c r="G91" s="36"/>
      <c r="H91" s="36"/>
      <c r="I91" s="30" t="s">
        <v>22</v>
      </c>
      <c r="J91" s="67" t="str">
        <f>IF(J14="","",J14)</f>
        <v>2. 3. 2024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6"/>
      <c r="D92" s="36"/>
      <c r="E92" s="36"/>
      <c r="F92" s="36"/>
      <c r="G92" s="36"/>
      <c r="H92" s="36"/>
      <c r="I92" s="36"/>
      <c r="J92" s="36"/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6"/>
      <c r="E93" s="36"/>
      <c r="F93" s="25" t="str">
        <f>E17</f>
        <v>Město Hranice u Aše</v>
      </c>
      <c r="G93" s="36"/>
      <c r="H93" s="36"/>
      <c r="I93" s="30" t="s">
        <v>30</v>
      </c>
      <c r="J93" s="34" t="str">
        <f>E23</f>
        <v>ing.Volný Martin</v>
      </c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28</v>
      </c>
      <c r="D94" s="36"/>
      <c r="E94" s="36"/>
      <c r="F94" s="25" t="str">
        <f>IF(E20="","",E20)</f>
        <v>Vyplň údaj</v>
      </c>
      <c r="G94" s="36"/>
      <c r="H94" s="36"/>
      <c r="I94" s="30" t="s">
        <v>33</v>
      </c>
      <c r="J94" s="34" t="str">
        <f>E26</f>
        <v>Milan Hájek</v>
      </c>
      <c r="K94" s="36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43" t="s">
        <v>114</v>
      </c>
      <c r="D96" s="135"/>
      <c r="E96" s="135"/>
      <c r="F96" s="135"/>
      <c r="G96" s="135"/>
      <c r="H96" s="135"/>
      <c r="I96" s="135"/>
      <c r="J96" s="144" t="s">
        <v>115</v>
      </c>
      <c r="K96" s="135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6"/>
      <c r="D97" s="36"/>
      <c r="E97" s="36"/>
      <c r="F97" s="36"/>
      <c r="G97" s="36"/>
      <c r="H97" s="36"/>
      <c r="I97" s="36"/>
      <c r="J97" s="36"/>
      <c r="K97" s="36"/>
      <c r="L97" s="53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45" t="s">
        <v>116</v>
      </c>
      <c r="D98" s="36"/>
      <c r="E98" s="36"/>
      <c r="F98" s="36"/>
      <c r="G98" s="36"/>
      <c r="H98" s="36"/>
      <c r="I98" s="36"/>
      <c r="J98" s="94">
        <f>J131</f>
        <v>0</v>
      </c>
      <c r="K98" s="36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7" t="s">
        <v>117</v>
      </c>
    </row>
    <row r="99" s="9" customFormat="1" ht="24.96" customHeight="1">
      <c r="A99" s="9"/>
      <c r="B99" s="146"/>
      <c r="C99" s="9"/>
      <c r="D99" s="147" t="s">
        <v>162</v>
      </c>
      <c r="E99" s="148"/>
      <c r="F99" s="148"/>
      <c r="G99" s="148"/>
      <c r="H99" s="148"/>
      <c r="I99" s="148"/>
      <c r="J99" s="149">
        <f>J132</f>
        <v>0</v>
      </c>
      <c r="K99" s="9"/>
      <c r="L99" s="14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4" customFormat="1" ht="19.92" customHeight="1">
      <c r="A100" s="14"/>
      <c r="B100" s="205"/>
      <c r="C100" s="14"/>
      <c r="D100" s="206" t="s">
        <v>164</v>
      </c>
      <c r="E100" s="207"/>
      <c r="F100" s="207"/>
      <c r="G100" s="207"/>
      <c r="H100" s="207"/>
      <c r="I100" s="207"/>
      <c r="J100" s="208">
        <f>J133</f>
        <v>0</v>
      </c>
      <c r="K100" s="14"/>
      <c r="L100" s="205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</row>
    <row r="101" s="14" customFormat="1" ht="19.92" customHeight="1">
      <c r="A101" s="14"/>
      <c r="B101" s="205"/>
      <c r="C101" s="14"/>
      <c r="D101" s="206" t="s">
        <v>165</v>
      </c>
      <c r="E101" s="207"/>
      <c r="F101" s="207"/>
      <c r="G101" s="207"/>
      <c r="H101" s="207"/>
      <c r="I101" s="207"/>
      <c r="J101" s="208">
        <f>J138</f>
        <v>0</v>
      </c>
      <c r="K101" s="14"/>
      <c r="L101" s="205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</row>
    <row r="102" s="14" customFormat="1" ht="19.92" customHeight="1">
      <c r="A102" s="14"/>
      <c r="B102" s="205"/>
      <c r="C102" s="14"/>
      <c r="D102" s="206" t="s">
        <v>166</v>
      </c>
      <c r="E102" s="207"/>
      <c r="F102" s="207"/>
      <c r="G102" s="207"/>
      <c r="H102" s="207"/>
      <c r="I102" s="207"/>
      <c r="J102" s="208">
        <f>J142</f>
        <v>0</v>
      </c>
      <c r="K102" s="14"/>
      <c r="L102" s="205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</row>
    <row r="103" s="14" customFormat="1" ht="19.92" customHeight="1">
      <c r="A103" s="14"/>
      <c r="B103" s="205"/>
      <c r="C103" s="14"/>
      <c r="D103" s="206" t="s">
        <v>167</v>
      </c>
      <c r="E103" s="207"/>
      <c r="F103" s="207"/>
      <c r="G103" s="207"/>
      <c r="H103" s="207"/>
      <c r="I103" s="207"/>
      <c r="J103" s="208">
        <f>J148</f>
        <v>0</v>
      </c>
      <c r="K103" s="14"/>
      <c r="L103" s="205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</row>
    <row r="104" s="9" customFormat="1" ht="24.96" customHeight="1">
      <c r="A104" s="9"/>
      <c r="B104" s="146"/>
      <c r="C104" s="9"/>
      <c r="D104" s="147" t="s">
        <v>168</v>
      </c>
      <c r="E104" s="148"/>
      <c r="F104" s="148"/>
      <c r="G104" s="148"/>
      <c r="H104" s="148"/>
      <c r="I104" s="148"/>
      <c r="J104" s="149">
        <f>J150</f>
        <v>0</v>
      </c>
      <c r="K104" s="9"/>
      <c r="L104" s="146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4" customFormat="1" ht="19.92" customHeight="1">
      <c r="A105" s="14"/>
      <c r="B105" s="205"/>
      <c r="C105" s="14"/>
      <c r="D105" s="206" t="s">
        <v>1069</v>
      </c>
      <c r="E105" s="207"/>
      <c r="F105" s="207"/>
      <c r="G105" s="207"/>
      <c r="H105" s="207"/>
      <c r="I105" s="207"/>
      <c r="J105" s="208">
        <f>J151</f>
        <v>0</v>
      </c>
      <c r="K105" s="14"/>
      <c r="L105" s="205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</row>
    <row r="106" s="14" customFormat="1" ht="19.92" customHeight="1">
      <c r="A106" s="14"/>
      <c r="B106" s="205"/>
      <c r="C106" s="14"/>
      <c r="D106" s="206" t="s">
        <v>1070</v>
      </c>
      <c r="E106" s="207"/>
      <c r="F106" s="207"/>
      <c r="G106" s="207"/>
      <c r="H106" s="207"/>
      <c r="I106" s="207"/>
      <c r="J106" s="208">
        <f>J162</f>
        <v>0</v>
      </c>
      <c r="K106" s="14"/>
      <c r="L106" s="205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</row>
    <row r="107" s="14" customFormat="1" ht="19.92" customHeight="1">
      <c r="A107" s="14"/>
      <c r="B107" s="205"/>
      <c r="C107" s="14"/>
      <c r="D107" s="206" t="s">
        <v>1071</v>
      </c>
      <c r="E107" s="207"/>
      <c r="F107" s="207"/>
      <c r="G107" s="207"/>
      <c r="H107" s="207"/>
      <c r="I107" s="207"/>
      <c r="J107" s="208">
        <f>J173</f>
        <v>0</v>
      </c>
      <c r="K107" s="14"/>
      <c r="L107" s="205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</row>
    <row r="108" s="14" customFormat="1" ht="19.92" customHeight="1">
      <c r="A108" s="14"/>
      <c r="B108" s="205"/>
      <c r="C108" s="14"/>
      <c r="D108" s="206" t="s">
        <v>1072</v>
      </c>
      <c r="E108" s="207"/>
      <c r="F108" s="207"/>
      <c r="G108" s="207"/>
      <c r="H108" s="207"/>
      <c r="I108" s="207"/>
      <c r="J108" s="208">
        <f>J187</f>
        <v>0</v>
      </c>
      <c r="K108" s="14"/>
      <c r="L108" s="205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</row>
    <row r="109" s="9" customFormat="1" ht="24.96" customHeight="1">
      <c r="A109" s="9"/>
      <c r="B109" s="146"/>
      <c r="C109" s="9"/>
      <c r="D109" s="147" t="s">
        <v>176</v>
      </c>
      <c r="E109" s="148"/>
      <c r="F109" s="148"/>
      <c r="G109" s="148"/>
      <c r="H109" s="148"/>
      <c r="I109" s="148"/>
      <c r="J109" s="149">
        <f>J190</f>
        <v>0</v>
      </c>
      <c r="K109" s="9"/>
      <c r="L109" s="146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2" customFormat="1" ht="21.84" customHeight="1">
      <c r="A110" s="36"/>
      <c r="B110" s="37"/>
      <c r="C110" s="36"/>
      <c r="D110" s="36"/>
      <c r="E110" s="36"/>
      <c r="F110" s="36"/>
      <c r="G110" s="36"/>
      <c r="H110" s="36"/>
      <c r="I110" s="36"/>
      <c r="J110" s="36"/>
      <c r="K110" s="36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58"/>
      <c r="C111" s="59"/>
      <c r="D111" s="59"/>
      <c r="E111" s="59"/>
      <c r="F111" s="59"/>
      <c r="G111" s="59"/>
      <c r="H111" s="59"/>
      <c r="I111" s="59"/>
      <c r="J111" s="59"/>
      <c r="K111" s="59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5" s="2" customFormat="1" ht="6.96" customHeight="1">
      <c r="A115" s="36"/>
      <c r="B115" s="60"/>
      <c r="C115" s="61"/>
      <c r="D115" s="61"/>
      <c r="E115" s="61"/>
      <c r="F115" s="61"/>
      <c r="G115" s="61"/>
      <c r="H115" s="61"/>
      <c r="I115" s="61"/>
      <c r="J115" s="61"/>
      <c r="K115" s="61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24.96" customHeight="1">
      <c r="A116" s="36"/>
      <c r="B116" s="37"/>
      <c r="C116" s="21" t="s">
        <v>119</v>
      </c>
      <c r="D116" s="36"/>
      <c r="E116" s="36"/>
      <c r="F116" s="36"/>
      <c r="G116" s="36"/>
      <c r="H116" s="36"/>
      <c r="I116" s="36"/>
      <c r="J116" s="36"/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6"/>
      <c r="D117" s="36"/>
      <c r="E117" s="36"/>
      <c r="F117" s="36"/>
      <c r="G117" s="36"/>
      <c r="H117" s="36"/>
      <c r="I117" s="36"/>
      <c r="J117" s="36"/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2" customHeight="1">
      <c r="A118" s="36"/>
      <c r="B118" s="37"/>
      <c r="C118" s="30" t="s">
        <v>16</v>
      </c>
      <c r="D118" s="36"/>
      <c r="E118" s="36"/>
      <c r="F118" s="36"/>
      <c r="G118" s="36"/>
      <c r="H118" s="36"/>
      <c r="I118" s="36"/>
      <c r="J118" s="36"/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6.5" customHeight="1">
      <c r="A119" s="36"/>
      <c r="B119" s="37"/>
      <c r="C119" s="36"/>
      <c r="D119" s="36"/>
      <c r="E119" s="127" t="str">
        <f>E7</f>
        <v>Stavební úpravy knihovny a IC Města Hranice</v>
      </c>
      <c r="F119" s="30"/>
      <c r="G119" s="30"/>
      <c r="H119" s="30"/>
      <c r="I119" s="36"/>
      <c r="J119" s="36"/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1" customFormat="1" ht="12" customHeight="1">
      <c r="B120" s="20"/>
      <c r="C120" s="30" t="s">
        <v>109</v>
      </c>
      <c r="L120" s="20"/>
    </row>
    <row r="121" s="2" customFormat="1" ht="16.5" customHeight="1">
      <c r="A121" s="36"/>
      <c r="B121" s="37"/>
      <c r="C121" s="36"/>
      <c r="D121" s="36"/>
      <c r="E121" s="127" t="s">
        <v>110</v>
      </c>
      <c r="F121" s="36"/>
      <c r="G121" s="36"/>
      <c r="H121" s="36"/>
      <c r="I121" s="36"/>
      <c r="J121" s="36"/>
      <c r="K121" s="36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2" customHeight="1">
      <c r="A122" s="36"/>
      <c r="B122" s="37"/>
      <c r="C122" s="30" t="s">
        <v>111</v>
      </c>
      <c r="D122" s="36"/>
      <c r="E122" s="36"/>
      <c r="F122" s="36"/>
      <c r="G122" s="36"/>
      <c r="H122" s="36"/>
      <c r="I122" s="36"/>
      <c r="J122" s="36"/>
      <c r="K122" s="36"/>
      <c r="L122" s="53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6.5" customHeight="1">
      <c r="A123" s="36"/>
      <c r="B123" s="37"/>
      <c r="C123" s="36"/>
      <c r="D123" s="36"/>
      <c r="E123" s="65" t="str">
        <f>E11</f>
        <v>60-B - Zdravotechnika - 3NP</v>
      </c>
      <c r="F123" s="36"/>
      <c r="G123" s="36"/>
      <c r="H123" s="36"/>
      <c r="I123" s="36"/>
      <c r="J123" s="36"/>
      <c r="K123" s="36"/>
      <c r="L123" s="53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6.96" customHeight="1">
      <c r="A124" s="36"/>
      <c r="B124" s="37"/>
      <c r="C124" s="36"/>
      <c r="D124" s="36"/>
      <c r="E124" s="36"/>
      <c r="F124" s="36"/>
      <c r="G124" s="36"/>
      <c r="H124" s="36"/>
      <c r="I124" s="36"/>
      <c r="J124" s="36"/>
      <c r="K124" s="36"/>
      <c r="L124" s="53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12" customHeight="1">
      <c r="A125" s="36"/>
      <c r="B125" s="37"/>
      <c r="C125" s="30" t="s">
        <v>20</v>
      </c>
      <c r="D125" s="36"/>
      <c r="E125" s="36"/>
      <c r="F125" s="25" t="str">
        <f>F14</f>
        <v>Hranice</v>
      </c>
      <c r="G125" s="36"/>
      <c r="H125" s="36"/>
      <c r="I125" s="30" t="s">
        <v>22</v>
      </c>
      <c r="J125" s="67" t="str">
        <f>IF(J14="","",J14)</f>
        <v>2. 3. 2024</v>
      </c>
      <c r="K125" s="36"/>
      <c r="L125" s="53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6.96" customHeight="1">
      <c r="A126" s="36"/>
      <c r="B126" s="37"/>
      <c r="C126" s="36"/>
      <c r="D126" s="36"/>
      <c r="E126" s="36"/>
      <c r="F126" s="36"/>
      <c r="G126" s="36"/>
      <c r="H126" s="36"/>
      <c r="I126" s="36"/>
      <c r="J126" s="36"/>
      <c r="K126" s="36"/>
      <c r="L126" s="53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15.15" customHeight="1">
      <c r="A127" s="36"/>
      <c r="B127" s="37"/>
      <c r="C127" s="30" t="s">
        <v>24</v>
      </c>
      <c r="D127" s="36"/>
      <c r="E127" s="36"/>
      <c r="F127" s="25" t="str">
        <f>E17</f>
        <v>Město Hranice u Aše</v>
      </c>
      <c r="G127" s="36"/>
      <c r="H127" s="36"/>
      <c r="I127" s="30" t="s">
        <v>30</v>
      </c>
      <c r="J127" s="34" t="str">
        <f>E23</f>
        <v>ing.Volný Martin</v>
      </c>
      <c r="K127" s="36"/>
      <c r="L127" s="53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2" customFormat="1" ht="15.15" customHeight="1">
      <c r="A128" s="36"/>
      <c r="B128" s="37"/>
      <c r="C128" s="30" t="s">
        <v>28</v>
      </c>
      <c r="D128" s="36"/>
      <c r="E128" s="36"/>
      <c r="F128" s="25" t="str">
        <f>IF(E20="","",E20)</f>
        <v>Vyplň údaj</v>
      </c>
      <c r="G128" s="36"/>
      <c r="H128" s="36"/>
      <c r="I128" s="30" t="s">
        <v>33</v>
      </c>
      <c r="J128" s="34" t="str">
        <f>E26</f>
        <v>Milan Hájek</v>
      </c>
      <c r="K128" s="36"/>
      <c r="L128" s="53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="2" customFormat="1" ht="10.32" customHeight="1">
      <c r="A129" s="36"/>
      <c r="B129" s="37"/>
      <c r="C129" s="36"/>
      <c r="D129" s="36"/>
      <c r="E129" s="36"/>
      <c r="F129" s="36"/>
      <c r="G129" s="36"/>
      <c r="H129" s="36"/>
      <c r="I129" s="36"/>
      <c r="J129" s="36"/>
      <c r="K129" s="36"/>
      <c r="L129" s="53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</row>
    <row r="130" s="10" customFormat="1" ht="29.28" customHeight="1">
      <c r="A130" s="150"/>
      <c r="B130" s="151"/>
      <c r="C130" s="152" t="s">
        <v>120</v>
      </c>
      <c r="D130" s="153" t="s">
        <v>61</v>
      </c>
      <c r="E130" s="153" t="s">
        <v>57</v>
      </c>
      <c r="F130" s="153" t="s">
        <v>58</v>
      </c>
      <c r="G130" s="153" t="s">
        <v>121</v>
      </c>
      <c r="H130" s="153" t="s">
        <v>122</v>
      </c>
      <c r="I130" s="153" t="s">
        <v>123</v>
      </c>
      <c r="J130" s="153" t="s">
        <v>115</v>
      </c>
      <c r="K130" s="154" t="s">
        <v>124</v>
      </c>
      <c r="L130" s="155"/>
      <c r="M130" s="84" t="s">
        <v>1</v>
      </c>
      <c r="N130" s="85" t="s">
        <v>40</v>
      </c>
      <c r="O130" s="85" t="s">
        <v>125</v>
      </c>
      <c r="P130" s="85" t="s">
        <v>126</v>
      </c>
      <c r="Q130" s="85" t="s">
        <v>127</v>
      </c>
      <c r="R130" s="85" t="s">
        <v>128</v>
      </c>
      <c r="S130" s="85" t="s">
        <v>129</v>
      </c>
      <c r="T130" s="86" t="s">
        <v>130</v>
      </c>
      <c r="U130" s="150"/>
      <c r="V130" s="150"/>
      <c r="W130" s="150"/>
      <c r="X130" s="150"/>
      <c r="Y130" s="150"/>
      <c r="Z130" s="150"/>
      <c r="AA130" s="150"/>
      <c r="AB130" s="150"/>
      <c r="AC130" s="150"/>
      <c r="AD130" s="150"/>
      <c r="AE130" s="150"/>
    </row>
    <row r="131" s="2" customFormat="1" ht="22.8" customHeight="1">
      <c r="A131" s="36"/>
      <c r="B131" s="37"/>
      <c r="C131" s="91" t="s">
        <v>131</v>
      </c>
      <c r="D131" s="36"/>
      <c r="E131" s="36"/>
      <c r="F131" s="36"/>
      <c r="G131" s="36"/>
      <c r="H131" s="36"/>
      <c r="I131" s="36"/>
      <c r="J131" s="156">
        <f>BK131</f>
        <v>0</v>
      </c>
      <c r="K131" s="36"/>
      <c r="L131" s="37"/>
      <c r="M131" s="87"/>
      <c r="N131" s="71"/>
      <c r="O131" s="88"/>
      <c r="P131" s="157">
        <f>P132+P150+P190</f>
        <v>0</v>
      </c>
      <c r="Q131" s="88"/>
      <c r="R131" s="157">
        <f>R132+R150+R190</f>
        <v>0.70961999999999992</v>
      </c>
      <c r="S131" s="88"/>
      <c r="T131" s="158">
        <f>T132+T150+T190</f>
        <v>0.53500000000000003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7" t="s">
        <v>75</v>
      </c>
      <c r="AU131" s="17" t="s">
        <v>117</v>
      </c>
      <c r="BK131" s="159">
        <f>BK132+BK150+BK190</f>
        <v>0</v>
      </c>
    </row>
    <row r="132" s="11" customFormat="1" ht="25.92" customHeight="1">
      <c r="A132" s="11"/>
      <c r="B132" s="160"/>
      <c r="C132" s="11"/>
      <c r="D132" s="161" t="s">
        <v>75</v>
      </c>
      <c r="E132" s="162" t="s">
        <v>177</v>
      </c>
      <c r="F132" s="162" t="s">
        <v>178</v>
      </c>
      <c r="G132" s="11"/>
      <c r="H132" s="11"/>
      <c r="I132" s="163"/>
      <c r="J132" s="164">
        <f>BK132</f>
        <v>0</v>
      </c>
      <c r="K132" s="11"/>
      <c r="L132" s="160"/>
      <c r="M132" s="165"/>
      <c r="N132" s="166"/>
      <c r="O132" s="166"/>
      <c r="P132" s="167">
        <f>P133+P138+P142+P148</f>
        <v>0</v>
      </c>
      <c r="Q132" s="166"/>
      <c r="R132" s="167">
        <f>R133+R138+R142+R148</f>
        <v>0.29680000000000001</v>
      </c>
      <c r="S132" s="166"/>
      <c r="T132" s="168">
        <f>T133+T138+T142+T148</f>
        <v>0.53500000000000003</v>
      </c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R132" s="161" t="s">
        <v>83</v>
      </c>
      <c r="AT132" s="169" t="s">
        <v>75</v>
      </c>
      <c r="AU132" s="169" t="s">
        <v>76</v>
      </c>
      <c r="AY132" s="161" t="s">
        <v>134</v>
      </c>
      <c r="BK132" s="170">
        <f>BK133+BK138+BK142+BK148</f>
        <v>0</v>
      </c>
    </row>
    <row r="133" s="11" customFormat="1" ht="22.8" customHeight="1">
      <c r="A133" s="11"/>
      <c r="B133" s="160"/>
      <c r="C133" s="11"/>
      <c r="D133" s="161" t="s">
        <v>75</v>
      </c>
      <c r="E133" s="209" t="s">
        <v>157</v>
      </c>
      <c r="F133" s="209" t="s">
        <v>249</v>
      </c>
      <c r="G133" s="11"/>
      <c r="H133" s="11"/>
      <c r="I133" s="163"/>
      <c r="J133" s="210">
        <f>BK133</f>
        <v>0</v>
      </c>
      <c r="K133" s="11"/>
      <c r="L133" s="160"/>
      <c r="M133" s="165"/>
      <c r="N133" s="166"/>
      <c r="O133" s="166"/>
      <c r="P133" s="167">
        <f>SUM(P134:P137)</f>
        <v>0</v>
      </c>
      <c r="Q133" s="166"/>
      <c r="R133" s="167">
        <f>SUM(R134:R137)</f>
        <v>0.29680000000000001</v>
      </c>
      <c r="S133" s="166"/>
      <c r="T133" s="168">
        <f>SUM(T134:T137)</f>
        <v>0</v>
      </c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R133" s="161" t="s">
        <v>83</v>
      </c>
      <c r="AT133" s="169" t="s">
        <v>75</v>
      </c>
      <c r="AU133" s="169" t="s">
        <v>83</v>
      </c>
      <c r="AY133" s="161" t="s">
        <v>134</v>
      </c>
      <c r="BK133" s="170">
        <f>SUM(BK134:BK137)</f>
        <v>0</v>
      </c>
    </row>
    <row r="134" s="2" customFormat="1" ht="21.75" customHeight="1">
      <c r="A134" s="36"/>
      <c r="B134" s="171"/>
      <c r="C134" s="172" t="s">
        <v>83</v>
      </c>
      <c r="D134" s="172" t="s">
        <v>135</v>
      </c>
      <c r="E134" s="173" t="s">
        <v>971</v>
      </c>
      <c r="F134" s="174" t="s">
        <v>972</v>
      </c>
      <c r="G134" s="175" t="s">
        <v>190</v>
      </c>
      <c r="H134" s="176">
        <v>5.2999999999999998</v>
      </c>
      <c r="I134" s="177"/>
      <c r="J134" s="178">
        <f>ROUND(I134*H134,2)</f>
        <v>0</v>
      </c>
      <c r="K134" s="174" t="s">
        <v>183</v>
      </c>
      <c r="L134" s="37"/>
      <c r="M134" s="179" t="s">
        <v>1</v>
      </c>
      <c r="N134" s="180" t="s">
        <v>41</v>
      </c>
      <c r="O134" s="75"/>
      <c r="P134" s="181">
        <f>O134*H134</f>
        <v>0</v>
      </c>
      <c r="Q134" s="181">
        <v>0.056000000000000001</v>
      </c>
      <c r="R134" s="181">
        <f>Q134*H134</f>
        <v>0.29680000000000001</v>
      </c>
      <c r="S134" s="181">
        <v>0</v>
      </c>
      <c r="T134" s="182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83" t="s">
        <v>139</v>
      </c>
      <c r="AT134" s="183" t="s">
        <v>135</v>
      </c>
      <c r="AU134" s="183" t="s">
        <v>80</v>
      </c>
      <c r="AY134" s="17" t="s">
        <v>134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7" t="s">
        <v>83</v>
      </c>
      <c r="BK134" s="184">
        <f>ROUND(I134*H134,2)</f>
        <v>0</v>
      </c>
      <c r="BL134" s="17" t="s">
        <v>139</v>
      </c>
      <c r="BM134" s="183" t="s">
        <v>1073</v>
      </c>
    </row>
    <row r="135" s="12" customFormat="1">
      <c r="A135" s="12"/>
      <c r="B135" s="185"/>
      <c r="C135" s="12"/>
      <c r="D135" s="186" t="s">
        <v>141</v>
      </c>
      <c r="E135" s="187" t="s">
        <v>1</v>
      </c>
      <c r="F135" s="188" t="s">
        <v>1074</v>
      </c>
      <c r="G135" s="12"/>
      <c r="H135" s="189">
        <v>3.1499999999999999</v>
      </c>
      <c r="I135" s="190"/>
      <c r="J135" s="12"/>
      <c r="K135" s="12"/>
      <c r="L135" s="185"/>
      <c r="M135" s="191"/>
      <c r="N135" s="192"/>
      <c r="O135" s="192"/>
      <c r="P135" s="192"/>
      <c r="Q135" s="192"/>
      <c r="R135" s="192"/>
      <c r="S135" s="192"/>
      <c r="T135" s="193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187" t="s">
        <v>141</v>
      </c>
      <c r="AU135" s="187" t="s">
        <v>80</v>
      </c>
      <c r="AV135" s="12" t="s">
        <v>80</v>
      </c>
      <c r="AW135" s="12" t="s">
        <v>32</v>
      </c>
      <c r="AX135" s="12" t="s">
        <v>76</v>
      </c>
      <c r="AY135" s="187" t="s">
        <v>134</v>
      </c>
    </row>
    <row r="136" s="12" customFormat="1">
      <c r="A136" s="12"/>
      <c r="B136" s="185"/>
      <c r="C136" s="12"/>
      <c r="D136" s="186" t="s">
        <v>141</v>
      </c>
      <c r="E136" s="187" t="s">
        <v>1</v>
      </c>
      <c r="F136" s="188" t="s">
        <v>1075</v>
      </c>
      <c r="G136" s="12"/>
      <c r="H136" s="189">
        <v>1.3999999999999999</v>
      </c>
      <c r="I136" s="190"/>
      <c r="J136" s="12"/>
      <c r="K136" s="12"/>
      <c r="L136" s="185"/>
      <c r="M136" s="191"/>
      <c r="N136" s="192"/>
      <c r="O136" s="192"/>
      <c r="P136" s="192"/>
      <c r="Q136" s="192"/>
      <c r="R136" s="192"/>
      <c r="S136" s="192"/>
      <c r="T136" s="193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187" t="s">
        <v>141</v>
      </c>
      <c r="AU136" s="187" t="s">
        <v>80</v>
      </c>
      <c r="AV136" s="12" t="s">
        <v>80</v>
      </c>
      <c r="AW136" s="12" t="s">
        <v>32</v>
      </c>
      <c r="AX136" s="12" t="s">
        <v>76</v>
      </c>
      <c r="AY136" s="187" t="s">
        <v>134</v>
      </c>
    </row>
    <row r="137" s="12" customFormat="1">
      <c r="A137" s="12"/>
      <c r="B137" s="185"/>
      <c r="C137" s="12"/>
      <c r="D137" s="186" t="s">
        <v>141</v>
      </c>
      <c r="E137" s="187" t="s">
        <v>1</v>
      </c>
      <c r="F137" s="188" t="s">
        <v>1076</v>
      </c>
      <c r="G137" s="12"/>
      <c r="H137" s="189">
        <v>0.75</v>
      </c>
      <c r="I137" s="190"/>
      <c r="J137" s="12"/>
      <c r="K137" s="12"/>
      <c r="L137" s="185"/>
      <c r="M137" s="191"/>
      <c r="N137" s="192"/>
      <c r="O137" s="192"/>
      <c r="P137" s="192"/>
      <c r="Q137" s="192"/>
      <c r="R137" s="192"/>
      <c r="S137" s="192"/>
      <c r="T137" s="193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187" t="s">
        <v>141</v>
      </c>
      <c r="AU137" s="187" t="s">
        <v>80</v>
      </c>
      <c r="AV137" s="12" t="s">
        <v>80</v>
      </c>
      <c r="AW137" s="12" t="s">
        <v>32</v>
      </c>
      <c r="AX137" s="12" t="s">
        <v>76</v>
      </c>
      <c r="AY137" s="187" t="s">
        <v>134</v>
      </c>
    </row>
    <row r="138" s="11" customFormat="1" ht="22.8" customHeight="1">
      <c r="A138" s="11"/>
      <c r="B138" s="160"/>
      <c r="C138" s="11"/>
      <c r="D138" s="161" t="s">
        <v>75</v>
      </c>
      <c r="E138" s="209" t="s">
        <v>220</v>
      </c>
      <c r="F138" s="209" t="s">
        <v>308</v>
      </c>
      <c r="G138" s="11"/>
      <c r="H138" s="11"/>
      <c r="I138" s="163"/>
      <c r="J138" s="210">
        <f>BK138</f>
        <v>0</v>
      </c>
      <c r="K138" s="11"/>
      <c r="L138" s="160"/>
      <c r="M138" s="165"/>
      <c r="N138" s="166"/>
      <c r="O138" s="166"/>
      <c r="P138" s="167">
        <f>SUM(P139:P141)</f>
        <v>0</v>
      </c>
      <c r="Q138" s="166"/>
      <c r="R138" s="167">
        <f>SUM(R139:R141)</f>
        <v>0</v>
      </c>
      <c r="S138" s="166"/>
      <c r="T138" s="168">
        <f>SUM(T139:T141)</f>
        <v>0.53500000000000003</v>
      </c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R138" s="161" t="s">
        <v>83</v>
      </c>
      <c r="AT138" s="169" t="s">
        <v>75</v>
      </c>
      <c r="AU138" s="169" t="s">
        <v>83</v>
      </c>
      <c r="AY138" s="161" t="s">
        <v>134</v>
      </c>
      <c r="BK138" s="170">
        <f>SUM(BK139:BK141)</f>
        <v>0</v>
      </c>
    </row>
    <row r="139" s="2" customFormat="1" ht="24.15" customHeight="1">
      <c r="A139" s="36"/>
      <c r="B139" s="171"/>
      <c r="C139" s="172" t="s">
        <v>80</v>
      </c>
      <c r="D139" s="172" t="s">
        <v>135</v>
      </c>
      <c r="E139" s="173" t="s">
        <v>1077</v>
      </c>
      <c r="F139" s="174" t="s">
        <v>1078</v>
      </c>
      <c r="G139" s="175" t="s">
        <v>231</v>
      </c>
      <c r="H139" s="176">
        <v>45</v>
      </c>
      <c r="I139" s="177"/>
      <c r="J139" s="178">
        <f>ROUND(I139*H139,2)</f>
        <v>0</v>
      </c>
      <c r="K139" s="174" t="s">
        <v>183</v>
      </c>
      <c r="L139" s="37"/>
      <c r="M139" s="179" t="s">
        <v>1</v>
      </c>
      <c r="N139" s="180" t="s">
        <v>41</v>
      </c>
      <c r="O139" s="75"/>
      <c r="P139" s="181">
        <f>O139*H139</f>
        <v>0</v>
      </c>
      <c r="Q139" s="181">
        <v>0</v>
      </c>
      <c r="R139" s="181">
        <f>Q139*H139</f>
        <v>0</v>
      </c>
      <c r="S139" s="181">
        <v>0.0050000000000000001</v>
      </c>
      <c r="T139" s="182">
        <f>S139*H139</f>
        <v>0.22500000000000001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83" t="s">
        <v>139</v>
      </c>
      <c r="AT139" s="183" t="s">
        <v>135</v>
      </c>
      <c r="AU139" s="183" t="s">
        <v>80</v>
      </c>
      <c r="AY139" s="17" t="s">
        <v>134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7" t="s">
        <v>83</v>
      </c>
      <c r="BK139" s="184">
        <f>ROUND(I139*H139,2)</f>
        <v>0</v>
      </c>
      <c r="BL139" s="17" t="s">
        <v>139</v>
      </c>
      <c r="BM139" s="183" t="s">
        <v>1079</v>
      </c>
    </row>
    <row r="140" s="2" customFormat="1" ht="33" customHeight="1">
      <c r="A140" s="36"/>
      <c r="B140" s="171"/>
      <c r="C140" s="172" t="s">
        <v>146</v>
      </c>
      <c r="D140" s="172" t="s">
        <v>135</v>
      </c>
      <c r="E140" s="173" t="s">
        <v>1080</v>
      </c>
      <c r="F140" s="174" t="s">
        <v>1081</v>
      </c>
      <c r="G140" s="175" t="s">
        <v>231</v>
      </c>
      <c r="H140" s="176">
        <v>20</v>
      </c>
      <c r="I140" s="177"/>
      <c r="J140" s="178">
        <f>ROUND(I140*H140,2)</f>
        <v>0</v>
      </c>
      <c r="K140" s="174" t="s">
        <v>183</v>
      </c>
      <c r="L140" s="37"/>
      <c r="M140" s="179" t="s">
        <v>1</v>
      </c>
      <c r="N140" s="180" t="s">
        <v>41</v>
      </c>
      <c r="O140" s="75"/>
      <c r="P140" s="181">
        <f>O140*H140</f>
        <v>0</v>
      </c>
      <c r="Q140" s="181">
        <v>0</v>
      </c>
      <c r="R140" s="181">
        <f>Q140*H140</f>
        <v>0</v>
      </c>
      <c r="S140" s="181">
        <v>0.0070000000000000001</v>
      </c>
      <c r="T140" s="182">
        <f>S140*H140</f>
        <v>0.14000000000000001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83" t="s">
        <v>139</v>
      </c>
      <c r="AT140" s="183" t="s">
        <v>135</v>
      </c>
      <c r="AU140" s="183" t="s">
        <v>80</v>
      </c>
      <c r="AY140" s="17" t="s">
        <v>134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7" t="s">
        <v>83</v>
      </c>
      <c r="BK140" s="184">
        <f>ROUND(I140*H140,2)</f>
        <v>0</v>
      </c>
      <c r="BL140" s="17" t="s">
        <v>139</v>
      </c>
      <c r="BM140" s="183" t="s">
        <v>1082</v>
      </c>
    </row>
    <row r="141" s="2" customFormat="1" ht="33" customHeight="1">
      <c r="A141" s="36"/>
      <c r="B141" s="171"/>
      <c r="C141" s="172" t="s">
        <v>139</v>
      </c>
      <c r="D141" s="172" t="s">
        <v>135</v>
      </c>
      <c r="E141" s="173" t="s">
        <v>1083</v>
      </c>
      <c r="F141" s="174" t="s">
        <v>1084</v>
      </c>
      <c r="G141" s="175" t="s">
        <v>231</v>
      </c>
      <c r="H141" s="176">
        <v>5</v>
      </c>
      <c r="I141" s="177"/>
      <c r="J141" s="178">
        <f>ROUND(I141*H141,2)</f>
        <v>0</v>
      </c>
      <c r="K141" s="174" t="s">
        <v>183</v>
      </c>
      <c r="L141" s="37"/>
      <c r="M141" s="179" t="s">
        <v>1</v>
      </c>
      <c r="N141" s="180" t="s">
        <v>41</v>
      </c>
      <c r="O141" s="75"/>
      <c r="P141" s="181">
        <f>O141*H141</f>
        <v>0</v>
      </c>
      <c r="Q141" s="181">
        <v>0</v>
      </c>
      <c r="R141" s="181">
        <f>Q141*H141</f>
        <v>0</v>
      </c>
      <c r="S141" s="181">
        <v>0.034000000000000002</v>
      </c>
      <c r="T141" s="182">
        <f>S141*H141</f>
        <v>0.17000000000000001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83" t="s">
        <v>139</v>
      </c>
      <c r="AT141" s="183" t="s">
        <v>135</v>
      </c>
      <c r="AU141" s="183" t="s">
        <v>80</v>
      </c>
      <c r="AY141" s="17" t="s">
        <v>134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7" t="s">
        <v>83</v>
      </c>
      <c r="BK141" s="184">
        <f>ROUND(I141*H141,2)</f>
        <v>0</v>
      </c>
      <c r="BL141" s="17" t="s">
        <v>139</v>
      </c>
      <c r="BM141" s="183" t="s">
        <v>1085</v>
      </c>
    </row>
    <row r="142" s="11" customFormat="1" ht="22.8" customHeight="1">
      <c r="A142" s="11"/>
      <c r="B142" s="160"/>
      <c r="C142" s="11"/>
      <c r="D142" s="161" t="s">
        <v>75</v>
      </c>
      <c r="E142" s="209" t="s">
        <v>398</v>
      </c>
      <c r="F142" s="209" t="s">
        <v>399</v>
      </c>
      <c r="G142" s="11"/>
      <c r="H142" s="11"/>
      <c r="I142" s="163"/>
      <c r="J142" s="210">
        <f>BK142</f>
        <v>0</v>
      </c>
      <c r="K142" s="11"/>
      <c r="L142" s="160"/>
      <c r="M142" s="165"/>
      <c r="N142" s="166"/>
      <c r="O142" s="166"/>
      <c r="P142" s="167">
        <f>SUM(P143:P147)</f>
        <v>0</v>
      </c>
      <c r="Q142" s="166"/>
      <c r="R142" s="167">
        <f>SUM(R143:R147)</f>
        <v>0</v>
      </c>
      <c r="S142" s="166"/>
      <c r="T142" s="168">
        <f>SUM(T143:T147)</f>
        <v>0</v>
      </c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R142" s="161" t="s">
        <v>83</v>
      </c>
      <c r="AT142" s="169" t="s">
        <v>75</v>
      </c>
      <c r="AU142" s="169" t="s">
        <v>83</v>
      </c>
      <c r="AY142" s="161" t="s">
        <v>134</v>
      </c>
      <c r="BK142" s="170">
        <f>SUM(BK143:BK147)</f>
        <v>0</v>
      </c>
    </row>
    <row r="143" s="2" customFormat="1" ht="33" customHeight="1">
      <c r="A143" s="36"/>
      <c r="B143" s="171"/>
      <c r="C143" s="172" t="s">
        <v>133</v>
      </c>
      <c r="D143" s="172" t="s">
        <v>135</v>
      </c>
      <c r="E143" s="173" t="s">
        <v>1086</v>
      </c>
      <c r="F143" s="174" t="s">
        <v>1087</v>
      </c>
      <c r="G143" s="175" t="s">
        <v>206</v>
      </c>
      <c r="H143" s="176">
        <v>0.53500000000000003</v>
      </c>
      <c r="I143" s="177"/>
      <c r="J143" s="178">
        <f>ROUND(I143*H143,2)</f>
        <v>0</v>
      </c>
      <c r="K143" s="174" t="s">
        <v>183</v>
      </c>
      <c r="L143" s="37"/>
      <c r="M143" s="179" t="s">
        <v>1</v>
      </c>
      <c r="N143" s="180" t="s">
        <v>41</v>
      </c>
      <c r="O143" s="75"/>
      <c r="P143" s="181">
        <f>O143*H143</f>
        <v>0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83" t="s">
        <v>139</v>
      </c>
      <c r="AT143" s="183" t="s">
        <v>135</v>
      </c>
      <c r="AU143" s="183" t="s">
        <v>80</v>
      </c>
      <c r="AY143" s="17" t="s">
        <v>134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7" t="s">
        <v>83</v>
      </c>
      <c r="BK143" s="184">
        <f>ROUND(I143*H143,2)</f>
        <v>0</v>
      </c>
      <c r="BL143" s="17" t="s">
        <v>139</v>
      </c>
      <c r="BM143" s="183" t="s">
        <v>1088</v>
      </c>
    </row>
    <row r="144" s="2" customFormat="1" ht="24.15" customHeight="1">
      <c r="A144" s="36"/>
      <c r="B144" s="171"/>
      <c r="C144" s="172" t="s">
        <v>157</v>
      </c>
      <c r="D144" s="172" t="s">
        <v>135</v>
      </c>
      <c r="E144" s="173" t="s">
        <v>405</v>
      </c>
      <c r="F144" s="174" t="s">
        <v>406</v>
      </c>
      <c r="G144" s="175" t="s">
        <v>206</v>
      </c>
      <c r="H144" s="176">
        <v>0.53500000000000003</v>
      </c>
      <c r="I144" s="177"/>
      <c r="J144" s="178">
        <f>ROUND(I144*H144,2)</f>
        <v>0</v>
      </c>
      <c r="K144" s="174" t="s">
        <v>183</v>
      </c>
      <c r="L144" s="37"/>
      <c r="M144" s="179" t="s">
        <v>1</v>
      </c>
      <c r="N144" s="180" t="s">
        <v>41</v>
      </c>
      <c r="O144" s="75"/>
      <c r="P144" s="181">
        <f>O144*H144</f>
        <v>0</v>
      </c>
      <c r="Q144" s="181">
        <v>0</v>
      </c>
      <c r="R144" s="181">
        <f>Q144*H144</f>
        <v>0</v>
      </c>
      <c r="S144" s="181">
        <v>0</v>
      </c>
      <c r="T144" s="182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83" t="s">
        <v>139</v>
      </c>
      <c r="AT144" s="183" t="s">
        <v>135</v>
      </c>
      <c r="AU144" s="183" t="s">
        <v>80</v>
      </c>
      <c r="AY144" s="17" t="s">
        <v>134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7" t="s">
        <v>83</v>
      </c>
      <c r="BK144" s="184">
        <f>ROUND(I144*H144,2)</f>
        <v>0</v>
      </c>
      <c r="BL144" s="17" t="s">
        <v>139</v>
      </c>
      <c r="BM144" s="183" t="s">
        <v>1089</v>
      </c>
    </row>
    <row r="145" s="2" customFormat="1" ht="24.15" customHeight="1">
      <c r="A145" s="36"/>
      <c r="B145" s="171"/>
      <c r="C145" s="172" t="s">
        <v>209</v>
      </c>
      <c r="D145" s="172" t="s">
        <v>135</v>
      </c>
      <c r="E145" s="173" t="s">
        <v>409</v>
      </c>
      <c r="F145" s="174" t="s">
        <v>410</v>
      </c>
      <c r="G145" s="175" t="s">
        <v>206</v>
      </c>
      <c r="H145" s="176">
        <v>4.8150000000000004</v>
      </c>
      <c r="I145" s="177"/>
      <c r="J145" s="178">
        <f>ROUND(I145*H145,2)</f>
        <v>0</v>
      </c>
      <c r="K145" s="174" t="s">
        <v>183</v>
      </c>
      <c r="L145" s="37"/>
      <c r="M145" s="179" t="s">
        <v>1</v>
      </c>
      <c r="N145" s="180" t="s">
        <v>41</v>
      </c>
      <c r="O145" s="75"/>
      <c r="P145" s="181">
        <f>O145*H145</f>
        <v>0</v>
      </c>
      <c r="Q145" s="181">
        <v>0</v>
      </c>
      <c r="R145" s="181">
        <f>Q145*H145</f>
        <v>0</v>
      </c>
      <c r="S145" s="181">
        <v>0</v>
      </c>
      <c r="T145" s="182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83" t="s">
        <v>139</v>
      </c>
      <c r="AT145" s="183" t="s">
        <v>135</v>
      </c>
      <c r="AU145" s="183" t="s">
        <v>80</v>
      </c>
      <c r="AY145" s="17" t="s">
        <v>134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7" t="s">
        <v>83</v>
      </c>
      <c r="BK145" s="184">
        <f>ROUND(I145*H145,2)</f>
        <v>0</v>
      </c>
      <c r="BL145" s="17" t="s">
        <v>139</v>
      </c>
      <c r="BM145" s="183" t="s">
        <v>1090</v>
      </c>
    </row>
    <row r="146" s="12" customFormat="1">
      <c r="A146" s="12"/>
      <c r="B146" s="185"/>
      <c r="C146" s="12"/>
      <c r="D146" s="186" t="s">
        <v>141</v>
      </c>
      <c r="E146" s="12"/>
      <c r="F146" s="188" t="s">
        <v>1091</v>
      </c>
      <c r="G146" s="12"/>
      <c r="H146" s="189">
        <v>4.8150000000000004</v>
      </c>
      <c r="I146" s="190"/>
      <c r="J146" s="12"/>
      <c r="K146" s="12"/>
      <c r="L146" s="185"/>
      <c r="M146" s="191"/>
      <c r="N146" s="192"/>
      <c r="O146" s="192"/>
      <c r="P146" s="192"/>
      <c r="Q146" s="192"/>
      <c r="R146" s="192"/>
      <c r="S146" s="192"/>
      <c r="T146" s="193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187" t="s">
        <v>141</v>
      </c>
      <c r="AU146" s="187" t="s">
        <v>80</v>
      </c>
      <c r="AV146" s="12" t="s">
        <v>80</v>
      </c>
      <c r="AW146" s="12" t="s">
        <v>3</v>
      </c>
      <c r="AX146" s="12" t="s">
        <v>83</v>
      </c>
      <c r="AY146" s="187" t="s">
        <v>134</v>
      </c>
    </row>
    <row r="147" s="2" customFormat="1" ht="44.25" customHeight="1">
      <c r="A147" s="36"/>
      <c r="B147" s="171"/>
      <c r="C147" s="172" t="s">
        <v>214</v>
      </c>
      <c r="D147" s="172" t="s">
        <v>135</v>
      </c>
      <c r="E147" s="173" t="s">
        <v>985</v>
      </c>
      <c r="F147" s="174" t="s">
        <v>986</v>
      </c>
      <c r="G147" s="175" t="s">
        <v>206</v>
      </c>
      <c r="H147" s="176">
        <v>0.53500000000000003</v>
      </c>
      <c r="I147" s="177"/>
      <c r="J147" s="178">
        <f>ROUND(I147*H147,2)</f>
        <v>0</v>
      </c>
      <c r="K147" s="174" t="s">
        <v>183</v>
      </c>
      <c r="L147" s="37"/>
      <c r="M147" s="179" t="s">
        <v>1</v>
      </c>
      <c r="N147" s="180" t="s">
        <v>41</v>
      </c>
      <c r="O147" s="75"/>
      <c r="P147" s="181">
        <f>O147*H147</f>
        <v>0</v>
      </c>
      <c r="Q147" s="181">
        <v>0</v>
      </c>
      <c r="R147" s="181">
        <f>Q147*H147</f>
        <v>0</v>
      </c>
      <c r="S147" s="181">
        <v>0</v>
      </c>
      <c r="T147" s="182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83" t="s">
        <v>139</v>
      </c>
      <c r="AT147" s="183" t="s">
        <v>135</v>
      </c>
      <c r="AU147" s="183" t="s">
        <v>80</v>
      </c>
      <c r="AY147" s="17" t="s">
        <v>134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7" t="s">
        <v>83</v>
      </c>
      <c r="BK147" s="184">
        <f>ROUND(I147*H147,2)</f>
        <v>0</v>
      </c>
      <c r="BL147" s="17" t="s">
        <v>139</v>
      </c>
      <c r="BM147" s="183" t="s">
        <v>1092</v>
      </c>
    </row>
    <row r="148" s="11" customFormat="1" ht="22.8" customHeight="1">
      <c r="A148" s="11"/>
      <c r="B148" s="160"/>
      <c r="C148" s="11"/>
      <c r="D148" s="161" t="s">
        <v>75</v>
      </c>
      <c r="E148" s="209" t="s">
        <v>417</v>
      </c>
      <c r="F148" s="209" t="s">
        <v>418</v>
      </c>
      <c r="G148" s="11"/>
      <c r="H148" s="11"/>
      <c r="I148" s="163"/>
      <c r="J148" s="210">
        <f>BK148</f>
        <v>0</v>
      </c>
      <c r="K148" s="11"/>
      <c r="L148" s="160"/>
      <c r="M148" s="165"/>
      <c r="N148" s="166"/>
      <c r="O148" s="166"/>
      <c r="P148" s="167">
        <f>P149</f>
        <v>0</v>
      </c>
      <c r="Q148" s="166"/>
      <c r="R148" s="167">
        <f>R149</f>
        <v>0</v>
      </c>
      <c r="S148" s="166"/>
      <c r="T148" s="168">
        <f>T149</f>
        <v>0</v>
      </c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R148" s="161" t="s">
        <v>83</v>
      </c>
      <c r="AT148" s="169" t="s">
        <v>75</v>
      </c>
      <c r="AU148" s="169" t="s">
        <v>83</v>
      </c>
      <c r="AY148" s="161" t="s">
        <v>134</v>
      </c>
      <c r="BK148" s="170">
        <f>BK149</f>
        <v>0</v>
      </c>
    </row>
    <row r="149" s="2" customFormat="1" ht="21.75" customHeight="1">
      <c r="A149" s="36"/>
      <c r="B149" s="171"/>
      <c r="C149" s="172" t="s">
        <v>220</v>
      </c>
      <c r="D149" s="172" t="s">
        <v>135</v>
      </c>
      <c r="E149" s="173" t="s">
        <v>1093</v>
      </c>
      <c r="F149" s="174" t="s">
        <v>1094</v>
      </c>
      <c r="G149" s="175" t="s">
        <v>206</v>
      </c>
      <c r="H149" s="176">
        <v>0.29699999999999999</v>
      </c>
      <c r="I149" s="177"/>
      <c r="J149" s="178">
        <f>ROUND(I149*H149,2)</f>
        <v>0</v>
      </c>
      <c r="K149" s="174" t="s">
        <v>183</v>
      </c>
      <c r="L149" s="37"/>
      <c r="M149" s="179" t="s">
        <v>1</v>
      </c>
      <c r="N149" s="180" t="s">
        <v>41</v>
      </c>
      <c r="O149" s="75"/>
      <c r="P149" s="181">
        <f>O149*H149</f>
        <v>0</v>
      </c>
      <c r="Q149" s="181">
        <v>0</v>
      </c>
      <c r="R149" s="181">
        <f>Q149*H149</f>
        <v>0</v>
      </c>
      <c r="S149" s="181">
        <v>0</v>
      </c>
      <c r="T149" s="182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83" t="s">
        <v>139</v>
      </c>
      <c r="AT149" s="183" t="s">
        <v>135</v>
      </c>
      <c r="AU149" s="183" t="s">
        <v>80</v>
      </c>
      <c r="AY149" s="17" t="s">
        <v>134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7" t="s">
        <v>83</v>
      </c>
      <c r="BK149" s="184">
        <f>ROUND(I149*H149,2)</f>
        <v>0</v>
      </c>
      <c r="BL149" s="17" t="s">
        <v>139</v>
      </c>
      <c r="BM149" s="183" t="s">
        <v>1095</v>
      </c>
    </row>
    <row r="150" s="11" customFormat="1" ht="25.92" customHeight="1">
      <c r="A150" s="11"/>
      <c r="B150" s="160"/>
      <c r="C150" s="11"/>
      <c r="D150" s="161" t="s">
        <v>75</v>
      </c>
      <c r="E150" s="162" t="s">
        <v>424</v>
      </c>
      <c r="F150" s="162" t="s">
        <v>425</v>
      </c>
      <c r="G150" s="11"/>
      <c r="H150" s="11"/>
      <c r="I150" s="163"/>
      <c r="J150" s="164">
        <f>BK150</f>
        <v>0</v>
      </c>
      <c r="K150" s="11"/>
      <c r="L150" s="160"/>
      <c r="M150" s="165"/>
      <c r="N150" s="166"/>
      <c r="O150" s="166"/>
      <c r="P150" s="167">
        <f>P151+P162+P173+P187</f>
        <v>0</v>
      </c>
      <c r="Q150" s="166"/>
      <c r="R150" s="167">
        <f>R151+R162+R173+R187</f>
        <v>0.41281999999999996</v>
      </c>
      <c r="S150" s="166"/>
      <c r="T150" s="168">
        <f>T151+T162+T173+T187</f>
        <v>0</v>
      </c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R150" s="161" t="s">
        <v>80</v>
      </c>
      <c r="AT150" s="169" t="s">
        <v>75</v>
      </c>
      <c r="AU150" s="169" t="s">
        <v>76</v>
      </c>
      <c r="AY150" s="161" t="s">
        <v>134</v>
      </c>
      <c r="BK150" s="170">
        <f>BK151+BK162+BK173+BK187</f>
        <v>0</v>
      </c>
    </row>
    <row r="151" s="11" customFormat="1" ht="22.8" customHeight="1">
      <c r="A151" s="11"/>
      <c r="B151" s="160"/>
      <c r="C151" s="11"/>
      <c r="D151" s="161" t="s">
        <v>75</v>
      </c>
      <c r="E151" s="209" t="s">
        <v>1096</v>
      </c>
      <c r="F151" s="209" t="s">
        <v>1097</v>
      </c>
      <c r="G151" s="11"/>
      <c r="H151" s="11"/>
      <c r="I151" s="163"/>
      <c r="J151" s="210">
        <f>BK151</f>
        <v>0</v>
      </c>
      <c r="K151" s="11"/>
      <c r="L151" s="160"/>
      <c r="M151" s="165"/>
      <c r="N151" s="166"/>
      <c r="O151" s="166"/>
      <c r="P151" s="167">
        <f>SUM(P152:P161)</f>
        <v>0</v>
      </c>
      <c r="Q151" s="166"/>
      <c r="R151" s="167">
        <f>SUM(R152:R161)</f>
        <v>0.019619999999999999</v>
      </c>
      <c r="S151" s="166"/>
      <c r="T151" s="168">
        <f>SUM(T152:T161)</f>
        <v>0</v>
      </c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R151" s="161" t="s">
        <v>80</v>
      </c>
      <c r="AT151" s="169" t="s">
        <v>75</v>
      </c>
      <c r="AU151" s="169" t="s">
        <v>83</v>
      </c>
      <c r="AY151" s="161" t="s">
        <v>134</v>
      </c>
      <c r="BK151" s="170">
        <f>SUM(BK152:BK161)</f>
        <v>0</v>
      </c>
    </row>
    <row r="152" s="2" customFormat="1" ht="16.5" customHeight="1">
      <c r="A152" s="36"/>
      <c r="B152" s="171"/>
      <c r="C152" s="172" t="s">
        <v>228</v>
      </c>
      <c r="D152" s="172" t="s">
        <v>135</v>
      </c>
      <c r="E152" s="173" t="s">
        <v>1098</v>
      </c>
      <c r="F152" s="174" t="s">
        <v>1099</v>
      </c>
      <c r="G152" s="175" t="s">
        <v>231</v>
      </c>
      <c r="H152" s="176">
        <v>5</v>
      </c>
      <c r="I152" s="177"/>
      <c r="J152" s="178">
        <f>ROUND(I152*H152,2)</f>
        <v>0</v>
      </c>
      <c r="K152" s="174" t="s">
        <v>183</v>
      </c>
      <c r="L152" s="37"/>
      <c r="M152" s="179" t="s">
        <v>1</v>
      </c>
      <c r="N152" s="180" t="s">
        <v>41</v>
      </c>
      <c r="O152" s="75"/>
      <c r="P152" s="181">
        <f>O152*H152</f>
        <v>0</v>
      </c>
      <c r="Q152" s="181">
        <v>0.00042999999999999999</v>
      </c>
      <c r="R152" s="181">
        <f>Q152*H152</f>
        <v>0.00215</v>
      </c>
      <c r="S152" s="181">
        <v>0</v>
      </c>
      <c r="T152" s="182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83" t="s">
        <v>279</v>
      </c>
      <c r="AT152" s="183" t="s">
        <v>135</v>
      </c>
      <c r="AU152" s="183" t="s">
        <v>80</v>
      </c>
      <c r="AY152" s="17" t="s">
        <v>134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7" t="s">
        <v>83</v>
      </c>
      <c r="BK152" s="184">
        <f>ROUND(I152*H152,2)</f>
        <v>0</v>
      </c>
      <c r="BL152" s="17" t="s">
        <v>279</v>
      </c>
      <c r="BM152" s="183" t="s">
        <v>1100</v>
      </c>
    </row>
    <row r="153" s="2" customFormat="1" ht="16.5" customHeight="1">
      <c r="A153" s="36"/>
      <c r="B153" s="171"/>
      <c r="C153" s="172" t="s">
        <v>234</v>
      </c>
      <c r="D153" s="172" t="s">
        <v>135</v>
      </c>
      <c r="E153" s="173" t="s">
        <v>1101</v>
      </c>
      <c r="F153" s="174" t="s">
        <v>1102</v>
      </c>
      <c r="G153" s="175" t="s">
        <v>231</v>
      </c>
      <c r="H153" s="176">
        <v>10</v>
      </c>
      <c r="I153" s="177"/>
      <c r="J153" s="178">
        <f>ROUND(I153*H153,2)</f>
        <v>0</v>
      </c>
      <c r="K153" s="174" t="s">
        <v>183</v>
      </c>
      <c r="L153" s="37"/>
      <c r="M153" s="179" t="s">
        <v>1</v>
      </c>
      <c r="N153" s="180" t="s">
        <v>41</v>
      </c>
      <c r="O153" s="75"/>
      <c r="P153" s="181">
        <f>O153*H153</f>
        <v>0</v>
      </c>
      <c r="Q153" s="181">
        <v>0.00050000000000000001</v>
      </c>
      <c r="R153" s="181">
        <f>Q153*H153</f>
        <v>0.0050000000000000001</v>
      </c>
      <c r="S153" s="181">
        <v>0</v>
      </c>
      <c r="T153" s="182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83" t="s">
        <v>279</v>
      </c>
      <c r="AT153" s="183" t="s">
        <v>135</v>
      </c>
      <c r="AU153" s="183" t="s">
        <v>80</v>
      </c>
      <c r="AY153" s="17" t="s">
        <v>134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7" t="s">
        <v>83</v>
      </c>
      <c r="BK153" s="184">
        <f>ROUND(I153*H153,2)</f>
        <v>0</v>
      </c>
      <c r="BL153" s="17" t="s">
        <v>279</v>
      </c>
      <c r="BM153" s="183" t="s">
        <v>1103</v>
      </c>
    </row>
    <row r="154" s="2" customFormat="1" ht="16.5" customHeight="1">
      <c r="A154" s="36"/>
      <c r="B154" s="171"/>
      <c r="C154" s="172" t="s">
        <v>8</v>
      </c>
      <c r="D154" s="172" t="s">
        <v>135</v>
      </c>
      <c r="E154" s="173" t="s">
        <v>1104</v>
      </c>
      <c r="F154" s="174" t="s">
        <v>1105</v>
      </c>
      <c r="G154" s="175" t="s">
        <v>231</v>
      </c>
      <c r="H154" s="176">
        <v>5</v>
      </c>
      <c r="I154" s="177"/>
      <c r="J154" s="178">
        <f>ROUND(I154*H154,2)</f>
        <v>0</v>
      </c>
      <c r="K154" s="174" t="s">
        <v>183</v>
      </c>
      <c r="L154" s="37"/>
      <c r="M154" s="179" t="s">
        <v>1</v>
      </c>
      <c r="N154" s="180" t="s">
        <v>41</v>
      </c>
      <c r="O154" s="75"/>
      <c r="P154" s="181">
        <f>O154*H154</f>
        <v>0</v>
      </c>
      <c r="Q154" s="181">
        <v>0.00076000000000000004</v>
      </c>
      <c r="R154" s="181">
        <f>Q154*H154</f>
        <v>0.0038000000000000004</v>
      </c>
      <c r="S154" s="181">
        <v>0</v>
      </c>
      <c r="T154" s="182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83" t="s">
        <v>279</v>
      </c>
      <c r="AT154" s="183" t="s">
        <v>135</v>
      </c>
      <c r="AU154" s="183" t="s">
        <v>80</v>
      </c>
      <c r="AY154" s="17" t="s">
        <v>134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7" t="s">
        <v>83</v>
      </c>
      <c r="BK154" s="184">
        <f>ROUND(I154*H154,2)</f>
        <v>0</v>
      </c>
      <c r="BL154" s="17" t="s">
        <v>279</v>
      </c>
      <c r="BM154" s="183" t="s">
        <v>1106</v>
      </c>
    </row>
    <row r="155" s="2" customFormat="1" ht="16.5" customHeight="1">
      <c r="A155" s="36"/>
      <c r="B155" s="171"/>
      <c r="C155" s="172" t="s">
        <v>243</v>
      </c>
      <c r="D155" s="172" t="s">
        <v>135</v>
      </c>
      <c r="E155" s="173" t="s">
        <v>1107</v>
      </c>
      <c r="F155" s="174" t="s">
        <v>1108</v>
      </c>
      <c r="G155" s="175" t="s">
        <v>231</v>
      </c>
      <c r="H155" s="176">
        <v>5</v>
      </c>
      <c r="I155" s="177"/>
      <c r="J155" s="178">
        <f>ROUND(I155*H155,2)</f>
        <v>0</v>
      </c>
      <c r="K155" s="174" t="s">
        <v>183</v>
      </c>
      <c r="L155" s="37"/>
      <c r="M155" s="179" t="s">
        <v>1</v>
      </c>
      <c r="N155" s="180" t="s">
        <v>41</v>
      </c>
      <c r="O155" s="75"/>
      <c r="P155" s="181">
        <f>O155*H155</f>
        <v>0</v>
      </c>
      <c r="Q155" s="181">
        <v>0.0015299999999999999</v>
      </c>
      <c r="R155" s="181">
        <f>Q155*H155</f>
        <v>0.0076499999999999997</v>
      </c>
      <c r="S155" s="181">
        <v>0</v>
      </c>
      <c r="T155" s="182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83" t="s">
        <v>279</v>
      </c>
      <c r="AT155" s="183" t="s">
        <v>135</v>
      </c>
      <c r="AU155" s="183" t="s">
        <v>80</v>
      </c>
      <c r="AY155" s="17" t="s">
        <v>134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7" t="s">
        <v>83</v>
      </c>
      <c r="BK155" s="184">
        <f>ROUND(I155*H155,2)</f>
        <v>0</v>
      </c>
      <c r="BL155" s="17" t="s">
        <v>279</v>
      </c>
      <c r="BM155" s="183" t="s">
        <v>1109</v>
      </c>
    </row>
    <row r="156" s="2" customFormat="1" ht="16.5" customHeight="1">
      <c r="A156" s="36"/>
      <c r="B156" s="171"/>
      <c r="C156" s="172" t="s">
        <v>250</v>
      </c>
      <c r="D156" s="172" t="s">
        <v>135</v>
      </c>
      <c r="E156" s="173" t="s">
        <v>1110</v>
      </c>
      <c r="F156" s="174" t="s">
        <v>1111</v>
      </c>
      <c r="G156" s="175" t="s">
        <v>196</v>
      </c>
      <c r="H156" s="176">
        <v>6</v>
      </c>
      <c r="I156" s="177"/>
      <c r="J156" s="178">
        <f>ROUND(I156*H156,2)</f>
        <v>0</v>
      </c>
      <c r="K156" s="174" t="s">
        <v>183</v>
      </c>
      <c r="L156" s="37"/>
      <c r="M156" s="179" t="s">
        <v>1</v>
      </c>
      <c r="N156" s="180" t="s">
        <v>41</v>
      </c>
      <c r="O156" s="75"/>
      <c r="P156" s="181">
        <f>O156*H156</f>
        <v>0</v>
      </c>
      <c r="Q156" s="181">
        <v>0</v>
      </c>
      <c r="R156" s="181">
        <f>Q156*H156</f>
        <v>0</v>
      </c>
      <c r="S156" s="181">
        <v>0</v>
      </c>
      <c r="T156" s="182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83" t="s">
        <v>279</v>
      </c>
      <c r="AT156" s="183" t="s">
        <v>135</v>
      </c>
      <c r="AU156" s="183" t="s">
        <v>80</v>
      </c>
      <c r="AY156" s="17" t="s">
        <v>134</v>
      </c>
      <c r="BE156" s="184">
        <f>IF(N156="základní",J156,0)</f>
        <v>0</v>
      </c>
      <c r="BF156" s="184">
        <f>IF(N156="snížená",J156,0)</f>
        <v>0</v>
      </c>
      <c r="BG156" s="184">
        <f>IF(N156="zákl. přenesená",J156,0)</f>
        <v>0</v>
      </c>
      <c r="BH156" s="184">
        <f>IF(N156="sníž. přenesená",J156,0)</f>
        <v>0</v>
      </c>
      <c r="BI156" s="184">
        <f>IF(N156="nulová",J156,0)</f>
        <v>0</v>
      </c>
      <c r="BJ156" s="17" t="s">
        <v>83</v>
      </c>
      <c r="BK156" s="184">
        <f>ROUND(I156*H156,2)</f>
        <v>0</v>
      </c>
      <c r="BL156" s="17" t="s">
        <v>279</v>
      </c>
      <c r="BM156" s="183" t="s">
        <v>1112</v>
      </c>
    </row>
    <row r="157" s="2" customFormat="1" ht="16.5" customHeight="1">
      <c r="A157" s="36"/>
      <c r="B157" s="171"/>
      <c r="C157" s="172" t="s">
        <v>274</v>
      </c>
      <c r="D157" s="172" t="s">
        <v>135</v>
      </c>
      <c r="E157" s="173" t="s">
        <v>1113</v>
      </c>
      <c r="F157" s="174" t="s">
        <v>1114</v>
      </c>
      <c r="G157" s="175" t="s">
        <v>196</v>
      </c>
      <c r="H157" s="176">
        <v>6</v>
      </c>
      <c r="I157" s="177"/>
      <c r="J157" s="178">
        <f>ROUND(I157*H157,2)</f>
        <v>0</v>
      </c>
      <c r="K157" s="174" t="s">
        <v>183</v>
      </c>
      <c r="L157" s="37"/>
      <c r="M157" s="179" t="s">
        <v>1</v>
      </c>
      <c r="N157" s="180" t="s">
        <v>41</v>
      </c>
      <c r="O157" s="75"/>
      <c r="P157" s="181">
        <f>O157*H157</f>
        <v>0</v>
      </c>
      <c r="Q157" s="181">
        <v>0</v>
      </c>
      <c r="R157" s="181">
        <f>Q157*H157</f>
        <v>0</v>
      </c>
      <c r="S157" s="181">
        <v>0</v>
      </c>
      <c r="T157" s="182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83" t="s">
        <v>279</v>
      </c>
      <c r="AT157" s="183" t="s">
        <v>135</v>
      </c>
      <c r="AU157" s="183" t="s">
        <v>80</v>
      </c>
      <c r="AY157" s="17" t="s">
        <v>134</v>
      </c>
      <c r="BE157" s="184">
        <f>IF(N157="základní",J157,0)</f>
        <v>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17" t="s">
        <v>83</v>
      </c>
      <c r="BK157" s="184">
        <f>ROUND(I157*H157,2)</f>
        <v>0</v>
      </c>
      <c r="BL157" s="17" t="s">
        <v>279</v>
      </c>
      <c r="BM157" s="183" t="s">
        <v>1115</v>
      </c>
    </row>
    <row r="158" s="2" customFormat="1" ht="21.75" customHeight="1">
      <c r="A158" s="36"/>
      <c r="B158" s="171"/>
      <c r="C158" s="172" t="s">
        <v>279</v>
      </c>
      <c r="D158" s="172" t="s">
        <v>135</v>
      </c>
      <c r="E158" s="173" t="s">
        <v>1116</v>
      </c>
      <c r="F158" s="174" t="s">
        <v>1117</v>
      </c>
      <c r="G158" s="175" t="s">
        <v>196</v>
      </c>
      <c r="H158" s="176">
        <v>3</v>
      </c>
      <c r="I158" s="177"/>
      <c r="J158" s="178">
        <f>ROUND(I158*H158,2)</f>
        <v>0</v>
      </c>
      <c r="K158" s="174" t="s">
        <v>183</v>
      </c>
      <c r="L158" s="37"/>
      <c r="M158" s="179" t="s">
        <v>1</v>
      </c>
      <c r="N158" s="180" t="s">
        <v>41</v>
      </c>
      <c r="O158" s="75"/>
      <c r="P158" s="181">
        <f>O158*H158</f>
        <v>0</v>
      </c>
      <c r="Q158" s="181">
        <v>0</v>
      </c>
      <c r="R158" s="181">
        <f>Q158*H158</f>
        <v>0</v>
      </c>
      <c r="S158" s="181">
        <v>0</v>
      </c>
      <c r="T158" s="182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83" t="s">
        <v>279</v>
      </c>
      <c r="AT158" s="183" t="s">
        <v>135</v>
      </c>
      <c r="AU158" s="183" t="s">
        <v>80</v>
      </c>
      <c r="AY158" s="17" t="s">
        <v>134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7" t="s">
        <v>83</v>
      </c>
      <c r="BK158" s="184">
        <f>ROUND(I158*H158,2)</f>
        <v>0</v>
      </c>
      <c r="BL158" s="17" t="s">
        <v>279</v>
      </c>
      <c r="BM158" s="183" t="s">
        <v>1118</v>
      </c>
    </row>
    <row r="159" s="2" customFormat="1" ht="24.15" customHeight="1">
      <c r="A159" s="36"/>
      <c r="B159" s="171"/>
      <c r="C159" s="172" t="s">
        <v>292</v>
      </c>
      <c r="D159" s="172" t="s">
        <v>135</v>
      </c>
      <c r="E159" s="173" t="s">
        <v>1119</v>
      </c>
      <c r="F159" s="174" t="s">
        <v>1120</v>
      </c>
      <c r="G159" s="175" t="s">
        <v>196</v>
      </c>
      <c r="H159" s="176">
        <v>3</v>
      </c>
      <c r="I159" s="177"/>
      <c r="J159" s="178">
        <f>ROUND(I159*H159,2)</f>
        <v>0</v>
      </c>
      <c r="K159" s="174" t="s">
        <v>183</v>
      </c>
      <c r="L159" s="37"/>
      <c r="M159" s="179" t="s">
        <v>1</v>
      </c>
      <c r="N159" s="180" t="s">
        <v>41</v>
      </c>
      <c r="O159" s="75"/>
      <c r="P159" s="181">
        <f>O159*H159</f>
        <v>0</v>
      </c>
      <c r="Q159" s="181">
        <v>0.00034000000000000002</v>
      </c>
      <c r="R159" s="181">
        <f>Q159*H159</f>
        <v>0.0010200000000000001</v>
      </c>
      <c r="S159" s="181">
        <v>0</v>
      </c>
      <c r="T159" s="182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83" t="s">
        <v>279</v>
      </c>
      <c r="AT159" s="183" t="s">
        <v>135</v>
      </c>
      <c r="AU159" s="183" t="s">
        <v>80</v>
      </c>
      <c r="AY159" s="17" t="s">
        <v>134</v>
      </c>
      <c r="BE159" s="184">
        <f>IF(N159="základní",J159,0)</f>
        <v>0</v>
      </c>
      <c r="BF159" s="184">
        <f>IF(N159="snížená",J159,0)</f>
        <v>0</v>
      </c>
      <c r="BG159" s="184">
        <f>IF(N159="zákl. přenesená",J159,0)</f>
        <v>0</v>
      </c>
      <c r="BH159" s="184">
        <f>IF(N159="sníž. přenesená",J159,0)</f>
        <v>0</v>
      </c>
      <c r="BI159" s="184">
        <f>IF(N159="nulová",J159,0)</f>
        <v>0</v>
      </c>
      <c r="BJ159" s="17" t="s">
        <v>83</v>
      </c>
      <c r="BK159" s="184">
        <f>ROUND(I159*H159,2)</f>
        <v>0</v>
      </c>
      <c r="BL159" s="17" t="s">
        <v>279</v>
      </c>
      <c r="BM159" s="183" t="s">
        <v>1121</v>
      </c>
    </row>
    <row r="160" s="2" customFormat="1" ht="21.75" customHeight="1">
      <c r="A160" s="36"/>
      <c r="B160" s="171"/>
      <c r="C160" s="172" t="s">
        <v>296</v>
      </c>
      <c r="D160" s="172" t="s">
        <v>135</v>
      </c>
      <c r="E160" s="173" t="s">
        <v>1122</v>
      </c>
      <c r="F160" s="174" t="s">
        <v>1123</v>
      </c>
      <c r="G160" s="175" t="s">
        <v>231</v>
      </c>
      <c r="H160" s="176">
        <v>25</v>
      </c>
      <c r="I160" s="177"/>
      <c r="J160" s="178">
        <f>ROUND(I160*H160,2)</f>
        <v>0</v>
      </c>
      <c r="K160" s="174" t="s">
        <v>183</v>
      </c>
      <c r="L160" s="37"/>
      <c r="M160" s="179" t="s">
        <v>1</v>
      </c>
      <c r="N160" s="180" t="s">
        <v>41</v>
      </c>
      <c r="O160" s="75"/>
      <c r="P160" s="181">
        <f>O160*H160</f>
        <v>0</v>
      </c>
      <c r="Q160" s="181">
        <v>0</v>
      </c>
      <c r="R160" s="181">
        <f>Q160*H160</f>
        <v>0</v>
      </c>
      <c r="S160" s="181">
        <v>0</v>
      </c>
      <c r="T160" s="182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83" t="s">
        <v>279</v>
      </c>
      <c r="AT160" s="183" t="s">
        <v>135</v>
      </c>
      <c r="AU160" s="183" t="s">
        <v>80</v>
      </c>
      <c r="AY160" s="17" t="s">
        <v>134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7" t="s">
        <v>83</v>
      </c>
      <c r="BK160" s="184">
        <f>ROUND(I160*H160,2)</f>
        <v>0</v>
      </c>
      <c r="BL160" s="17" t="s">
        <v>279</v>
      </c>
      <c r="BM160" s="183" t="s">
        <v>1124</v>
      </c>
    </row>
    <row r="161" s="2" customFormat="1" ht="24.15" customHeight="1">
      <c r="A161" s="36"/>
      <c r="B161" s="171"/>
      <c r="C161" s="172" t="s">
        <v>302</v>
      </c>
      <c r="D161" s="172" t="s">
        <v>135</v>
      </c>
      <c r="E161" s="173" t="s">
        <v>1125</v>
      </c>
      <c r="F161" s="174" t="s">
        <v>1126</v>
      </c>
      <c r="G161" s="175" t="s">
        <v>451</v>
      </c>
      <c r="H161" s="221"/>
      <c r="I161" s="177"/>
      <c r="J161" s="178">
        <f>ROUND(I161*H161,2)</f>
        <v>0</v>
      </c>
      <c r="K161" s="174" t="s">
        <v>183</v>
      </c>
      <c r="L161" s="37"/>
      <c r="M161" s="179" t="s">
        <v>1</v>
      </c>
      <c r="N161" s="180" t="s">
        <v>41</v>
      </c>
      <c r="O161" s="75"/>
      <c r="P161" s="181">
        <f>O161*H161</f>
        <v>0</v>
      </c>
      <c r="Q161" s="181">
        <v>0</v>
      </c>
      <c r="R161" s="181">
        <f>Q161*H161</f>
        <v>0</v>
      </c>
      <c r="S161" s="181">
        <v>0</v>
      </c>
      <c r="T161" s="182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83" t="s">
        <v>279</v>
      </c>
      <c r="AT161" s="183" t="s">
        <v>135</v>
      </c>
      <c r="AU161" s="183" t="s">
        <v>80</v>
      </c>
      <c r="AY161" s="17" t="s">
        <v>134</v>
      </c>
      <c r="BE161" s="184">
        <f>IF(N161="základní",J161,0)</f>
        <v>0</v>
      </c>
      <c r="BF161" s="184">
        <f>IF(N161="snížená",J161,0)</f>
        <v>0</v>
      </c>
      <c r="BG161" s="184">
        <f>IF(N161="zákl. přenesená",J161,0)</f>
        <v>0</v>
      </c>
      <c r="BH161" s="184">
        <f>IF(N161="sníž. přenesená",J161,0)</f>
        <v>0</v>
      </c>
      <c r="BI161" s="184">
        <f>IF(N161="nulová",J161,0)</f>
        <v>0</v>
      </c>
      <c r="BJ161" s="17" t="s">
        <v>83</v>
      </c>
      <c r="BK161" s="184">
        <f>ROUND(I161*H161,2)</f>
        <v>0</v>
      </c>
      <c r="BL161" s="17" t="s">
        <v>279</v>
      </c>
      <c r="BM161" s="183" t="s">
        <v>1127</v>
      </c>
    </row>
    <row r="162" s="11" customFormat="1" ht="22.8" customHeight="1">
      <c r="A162" s="11"/>
      <c r="B162" s="160"/>
      <c r="C162" s="11"/>
      <c r="D162" s="161" t="s">
        <v>75</v>
      </c>
      <c r="E162" s="209" t="s">
        <v>1128</v>
      </c>
      <c r="F162" s="209" t="s">
        <v>1129</v>
      </c>
      <c r="G162" s="11"/>
      <c r="H162" s="11"/>
      <c r="I162" s="163"/>
      <c r="J162" s="210">
        <f>BK162</f>
        <v>0</v>
      </c>
      <c r="K162" s="11"/>
      <c r="L162" s="160"/>
      <c r="M162" s="165"/>
      <c r="N162" s="166"/>
      <c r="O162" s="166"/>
      <c r="P162" s="167">
        <f>SUM(P163:P172)</f>
        <v>0</v>
      </c>
      <c r="Q162" s="166"/>
      <c r="R162" s="167">
        <f>SUM(R163:R172)</f>
        <v>0.061690000000000009</v>
      </c>
      <c r="S162" s="166"/>
      <c r="T162" s="168">
        <f>SUM(T163:T172)</f>
        <v>0</v>
      </c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R162" s="161" t="s">
        <v>80</v>
      </c>
      <c r="AT162" s="169" t="s">
        <v>75</v>
      </c>
      <c r="AU162" s="169" t="s">
        <v>83</v>
      </c>
      <c r="AY162" s="161" t="s">
        <v>134</v>
      </c>
      <c r="BK162" s="170">
        <f>SUM(BK163:BK172)</f>
        <v>0</v>
      </c>
    </row>
    <row r="163" s="2" customFormat="1" ht="24.15" customHeight="1">
      <c r="A163" s="36"/>
      <c r="B163" s="171"/>
      <c r="C163" s="172" t="s">
        <v>309</v>
      </c>
      <c r="D163" s="172" t="s">
        <v>135</v>
      </c>
      <c r="E163" s="173" t="s">
        <v>1130</v>
      </c>
      <c r="F163" s="174" t="s">
        <v>1131</v>
      </c>
      <c r="G163" s="175" t="s">
        <v>231</v>
      </c>
      <c r="H163" s="176">
        <v>38</v>
      </c>
      <c r="I163" s="177"/>
      <c r="J163" s="178">
        <f>ROUND(I163*H163,2)</f>
        <v>0</v>
      </c>
      <c r="K163" s="174" t="s">
        <v>183</v>
      </c>
      <c r="L163" s="37"/>
      <c r="M163" s="179" t="s">
        <v>1</v>
      </c>
      <c r="N163" s="180" t="s">
        <v>41</v>
      </c>
      <c r="O163" s="75"/>
      <c r="P163" s="181">
        <f>O163*H163</f>
        <v>0</v>
      </c>
      <c r="Q163" s="181">
        <v>0.00080000000000000004</v>
      </c>
      <c r="R163" s="181">
        <f>Q163*H163</f>
        <v>0.0304</v>
      </c>
      <c r="S163" s="181">
        <v>0</v>
      </c>
      <c r="T163" s="182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83" t="s">
        <v>279</v>
      </c>
      <c r="AT163" s="183" t="s">
        <v>135</v>
      </c>
      <c r="AU163" s="183" t="s">
        <v>80</v>
      </c>
      <c r="AY163" s="17" t="s">
        <v>134</v>
      </c>
      <c r="BE163" s="184">
        <f>IF(N163="základní",J163,0)</f>
        <v>0</v>
      </c>
      <c r="BF163" s="184">
        <f>IF(N163="snížená",J163,0)</f>
        <v>0</v>
      </c>
      <c r="BG163" s="184">
        <f>IF(N163="zákl. přenesená",J163,0)</f>
        <v>0</v>
      </c>
      <c r="BH163" s="184">
        <f>IF(N163="sníž. přenesená",J163,0)</f>
        <v>0</v>
      </c>
      <c r="BI163" s="184">
        <f>IF(N163="nulová",J163,0)</f>
        <v>0</v>
      </c>
      <c r="BJ163" s="17" t="s">
        <v>83</v>
      </c>
      <c r="BK163" s="184">
        <f>ROUND(I163*H163,2)</f>
        <v>0</v>
      </c>
      <c r="BL163" s="17" t="s">
        <v>279</v>
      </c>
      <c r="BM163" s="183" t="s">
        <v>1132</v>
      </c>
    </row>
    <row r="164" s="2" customFormat="1" ht="24.15" customHeight="1">
      <c r="A164" s="36"/>
      <c r="B164" s="171"/>
      <c r="C164" s="172" t="s">
        <v>7</v>
      </c>
      <c r="D164" s="172" t="s">
        <v>135</v>
      </c>
      <c r="E164" s="173" t="s">
        <v>1133</v>
      </c>
      <c r="F164" s="174" t="s">
        <v>1134</v>
      </c>
      <c r="G164" s="175" t="s">
        <v>231</v>
      </c>
      <c r="H164" s="176">
        <v>8</v>
      </c>
      <c r="I164" s="177"/>
      <c r="J164" s="178">
        <f>ROUND(I164*H164,2)</f>
        <v>0</v>
      </c>
      <c r="K164" s="174" t="s">
        <v>183</v>
      </c>
      <c r="L164" s="37"/>
      <c r="M164" s="179" t="s">
        <v>1</v>
      </c>
      <c r="N164" s="180" t="s">
        <v>41</v>
      </c>
      <c r="O164" s="75"/>
      <c r="P164" s="181">
        <f>O164*H164</f>
        <v>0</v>
      </c>
      <c r="Q164" s="181">
        <v>0.0012600000000000001</v>
      </c>
      <c r="R164" s="181">
        <f>Q164*H164</f>
        <v>0.01008</v>
      </c>
      <c r="S164" s="181">
        <v>0</v>
      </c>
      <c r="T164" s="182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83" t="s">
        <v>279</v>
      </c>
      <c r="AT164" s="183" t="s">
        <v>135</v>
      </c>
      <c r="AU164" s="183" t="s">
        <v>80</v>
      </c>
      <c r="AY164" s="17" t="s">
        <v>134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7" t="s">
        <v>83</v>
      </c>
      <c r="BK164" s="184">
        <f>ROUND(I164*H164,2)</f>
        <v>0</v>
      </c>
      <c r="BL164" s="17" t="s">
        <v>279</v>
      </c>
      <c r="BM164" s="183" t="s">
        <v>1135</v>
      </c>
    </row>
    <row r="165" s="2" customFormat="1" ht="37.8" customHeight="1">
      <c r="A165" s="36"/>
      <c r="B165" s="171"/>
      <c r="C165" s="172" t="s">
        <v>317</v>
      </c>
      <c r="D165" s="172" t="s">
        <v>135</v>
      </c>
      <c r="E165" s="173" t="s">
        <v>1136</v>
      </c>
      <c r="F165" s="174" t="s">
        <v>1137</v>
      </c>
      <c r="G165" s="175" t="s">
        <v>231</v>
      </c>
      <c r="H165" s="176">
        <v>38</v>
      </c>
      <c r="I165" s="177"/>
      <c r="J165" s="178">
        <f>ROUND(I165*H165,2)</f>
        <v>0</v>
      </c>
      <c r="K165" s="174" t="s">
        <v>183</v>
      </c>
      <c r="L165" s="37"/>
      <c r="M165" s="179" t="s">
        <v>1</v>
      </c>
      <c r="N165" s="180" t="s">
        <v>41</v>
      </c>
      <c r="O165" s="75"/>
      <c r="P165" s="181">
        <f>O165*H165</f>
        <v>0</v>
      </c>
      <c r="Q165" s="181">
        <v>0.00011</v>
      </c>
      <c r="R165" s="181">
        <f>Q165*H165</f>
        <v>0.0041800000000000006</v>
      </c>
      <c r="S165" s="181">
        <v>0</v>
      </c>
      <c r="T165" s="182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83" t="s">
        <v>279</v>
      </c>
      <c r="AT165" s="183" t="s">
        <v>135</v>
      </c>
      <c r="AU165" s="183" t="s">
        <v>80</v>
      </c>
      <c r="AY165" s="17" t="s">
        <v>134</v>
      </c>
      <c r="BE165" s="184">
        <f>IF(N165="základní",J165,0)</f>
        <v>0</v>
      </c>
      <c r="BF165" s="184">
        <f>IF(N165="snížená",J165,0)</f>
        <v>0</v>
      </c>
      <c r="BG165" s="184">
        <f>IF(N165="zákl. přenesená",J165,0)</f>
        <v>0</v>
      </c>
      <c r="BH165" s="184">
        <f>IF(N165="sníž. přenesená",J165,0)</f>
        <v>0</v>
      </c>
      <c r="BI165" s="184">
        <f>IF(N165="nulová",J165,0)</f>
        <v>0</v>
      </c>
      <c r="BJ165" s="17" t="s">
        <v>83</v>
      </c>
      <c r="BK165" s="184">
        <f>ROUND(I165*H165,2)</f>
        <v>0</v>
      </c>
      <c r="BL165" s="17" t="s">
        <v>279</v>
      </c>
      <c r="BM165" s="183" t="s">
        <v>1138</v>
      </c>
    </row>
    <row r="166" s="2" customFormat="1" ht="16.5" customHeight="1">
      <c r="A166" s="36"/>
      <c r="B166" s="171"/>
      <c r="C166" s="172" t="s">
        <v>322</v>
      </c>
      <c r="D166" s="172" t="s">
        <v>135</v>
      </c>
      <c r="E166" s="173" t="s">
        <v>1139</v>
      </c>
      <c r="F166" s="174" t="s">
        <v>1140</v>
      </c>
      <c r="G166" s="175" t="s">
        <v>196</v>
      </c>
      <c r="H166" s="176">
        <v>24</v>
      </c>
      <c r="I166" s="177"/>
      <c r="J166" s="178">
        <f>ROUND(I166*H166,2)</f>
        <v>0</v>
      </c>
      <c r="K166" s="174" t="s">
        <v>183</v>
      </c>
      <c r="L166" s="37"/>
      <c r="M166" s="179" t="s">
        <v>1</v>
      </c>
      <c r="N166" s="180" t="s">
        <v>41</v>
      </c>
      <c r="O166" s="75"/>
      <c r="P166" s="181">
        <f>O166*H166</f>
        <v>0</v>
      </c>
      <c r="Q166" s="181">
        <v>0</v>
      </c>
      <c r="R166" s="181">
        <f>Q166*H166</f>
        <v>0</v>
      </c>
      <c r="S166" s="181">
        <v>0</v>
      </c>
      <c r="T166" s="182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83" t="s">
        <v>279</v>
      </c>
      <c r="AT166" s="183" t="s">
        <v>135</v>
      </c>
      <c r="AU166" s="183" t="s">
        <v>80</v>
      </c>
      <c r="AY166" s="17" t="s">
        <v>134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17" t="s">
        <v>83</v>
      </c>
      <c r="BK166" s="184">
        <f>ROUND(I166*H166,2)</f>
        <v>0</v>
      </c>
      <c r="BL166" s="17" t="s">
        <v>279</v>
      </c>
      <c r="BM166" s="183" t="s">
        <v>1141</v>
      </c>
    </row>
    <row r="167" s="2" customFormat="1" ht="24.15" customHeight="1">
      <c r="A167" s="36"/>
      <c r="B167" s="171"/>
      <c r="C167" s="172" t="s">
        <v>326</v>
      </c>
      <c r="D167" s="172" t="s">
        <v>135</v>
      </c>
      <c r="E167" s="173" t="s">
        <v>1142</v>
      </c>
      <c r="F167" s="174" t="s">
        <v>1143</v>
      </c>
      <c r="G167" s="175" t="s">
        <v>196</v>
      </c>
      <c r="H167" s="176">
        <v>6</v>
      </c>
      <c r="I167" s="177"/>
      <c r="J167" s="178">
        <f>ROUND(I167*H167,2)</f>
        <v>0</v>
      </c>
      <c r="K167" s="174" t="s">
        <v>183</v>
      </c>
      <c r="L167" s="37"/>
      <c r="M167" s="179" t="s">
        <v>1</v>
      </c>
      <c r="N167" s="180" t="s">
        <v>41</v>
      </c>
      <c r="O167" s="75"/>
      <c r="P167" s="181">
        <f>O167*H167</f>
        <v>0</v>
      </c>
      <c r="Q167" s="181">
        <v>0.00017000000000000001</v>
      </c>
      <c r="R167" s="181">
        <f>Q167*H167</f>
        <v>0.0010200000000000001</v>
      </c>
      <c r="S167" s="181">
        <v>0</v>
      </c>
      <c r="T167" s="182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83" t="s">
        <v>279</v>
      </c>
      <c r="AT167" s="183" t="s">
        <v>135</v>
      </c>
      <c r="AU167" s="183" t="s">
        <v>80</v>
      </c>
      <c r="AY167" s="17" t="s">
        <v>134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17" t="s">
        <v>83</v>
      </c>
      <c r="BK167" s="184">
        <f>ROUND(I167*H167,2)</f>
        <v>0</v>
      </c>
      <c r="BL167" s="17" t="s">
        <v>279</v>
      </c>
      <c r="BM167" s="183" t="s">
        <v>1144</v>
      </c>
    </row>
    <row r="168" s="2" customFormat="1" ht="24.15" customHeight="1">
      <c r="A168" s="36"/>
      <c r="B168" s="171"/>
      <c r="C168" s="172" t="s">
        <v>330</v>
      </c>
      <c r="D168" s="172" t="s">
        <v>135</v>
      </c>
      <c r="E168" s="173" t="s">
        <v>1145</v>
      </c>
      <c r="F168" s="174" t="s">
        <v>1146</v>
      </c>
      <c r="G168" s="175" t="s">
        <v>196</v>
      </c>
      <c r="H168" s="176">
        <v>6</v>
      </c>
      <c r="I168" s="177"/>
      <c r="J168" s="178">
        <f>ROUND(I168*H168,2)</f>
        <v>0</v>
      </c>
      <c r="K168" s="174" t="s">
        <v>183</v>
      </c>
      <c r="L168" s="37"/>
      <c r="M168" s="179" t="s">
        <v>1</v>
      </c>
      <c r="N168" s="180" t="s">
        <v>41</v>
      </c>
      <c r="O168" s="75"/>
      <c r="P168" s="181">
        <f>O168*H168</f>
        <v>0</v>
      </c>
      <c r="Q168" s="181">
        <v>0.00040000000000000002</v>
      </c>
      <c r="R168" s="181">
        <f>Q168*H168</f>
        <v>0.0024000000000000002</v>
      </c>
      <c r="S168" s="181">
        <v>0</v>
      </c>
      <c r="T168" s="182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83" t="s">
        <v>279</v>
      </c>
      <c r="AT168" s="183" t="s">
        <v>135</v>
      </c>
      <c r="AU168" s="183" t="s">
        <v>80</v>
      </c>
      <c r="AY168" s="17" t="s">
        <v>134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17" t="s">
        <v>83</v>
      </c>
      <c r="BK168" s="184">
        <f>ROUND(I168*H168,2)</f>
        <v>0</v>
      </c>
      <c r="BL168" s="17" t="s">
        <v>279</v>
      </c>
      <c r="BM168" s="183" t="s">
        <v>1147</v>
      </c>
    </row>
    <row r="169" s="2" customFormat="1" ht="33" customHeight="1">
      <c r="A169" s="36"/>
      <c r="B169" s="171"/>
      <c r="C169" s="172" t="s">
        <v>335</v>
      </c>
      <c r="D169" s="172" t="s">
        <v>135</v>
      </c>
      <c r="E169" s="173" t="s">
        <v>1148</v>
      </c>
      <c r="F169" s="174" t="s">
        <v>1149</v>
      </c>
      <c r="G169" s="175" t="s">
        <v>196</v>
      </c>
      <c r="H169" s="176">
        <v>3</v>
      </c>
      <c r="I169" s="177"/>
      <c r="J169" s="178">
        <f>ROUND(I169*H169,2)</f>
        <v>0</v>
      </c>
      <c r="K169" s="174" t="s">
        <v>183</v>
      </c>
      <c r="L169" s="37"/>
      <c r="M169" s="179" t="s">
        <v>1</v>
      </c>
      <c r="N169" s="180" t="s">
        <v>41</v>
      </c>
      <c r="O169" s="75"/>
      <c r="P169" s="181">
        <f>O169*H169</f>
        <v>0</v>
      </c>
      <c r="Q169" s="181">
        <v>0.00147</v>
      </c>
      <c r="R169" s="181">
        <f>Q169*H169</f>
        <v>0.0044099999999999999</v>
      </c>
      <c r="S169" s="181">
        <v>0</v>
      </c>
      <c r="T169" s="182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83" t="s">
        <v>279</v>
      </c>
      <c r="AT169" s="183" t="s">
        <v>135</v>
      </c>
      <c r="AU169" s="183" t="s">
        <v>80</v>
      </c>
      <c r="AY169" s="17" t="s">
        <v>134</v>
      </c>
      <c r="BE169" s="184">
        <f>IF(N169="základní",J169,0)</f>
        <v>0</v>
      </c>
      <c r="BF169" s="184">
        <f>IF(N169="snížená",J169,0)</f>
        <v>0</v>
      </c>
      <c r="BG169" s="184">
        <f>IF(N169="zákl. přenesená",J169,0)</f>
        <v>0</v>
      </c>
      <c r="BH169" s="184">
        <f>IF(N169="sníž. přenesená",J169,0)</f>
        <v>0</v>
      </c>
      <c r="BI169" s="184">
        <f>IF(N169="nulová",J169,0)</f>
        <v>0</v>
      </c>
      <c r="BJ169" s="17" t="s">
        <v>83</v>
      </c>
      <c r="BK169" s="184">
        <f>ROUND(I169*H169,2)</f>
        <v>0</v>
      </c>
      <c r="BL169" s="17" t="s">
        <v>279</v>
      </c>
      <c r="BM169" s="183" t="s">
        <v>1150</v>
      </c>
    </row>
    <row r="170" s="2" customFormat="1" ht="24.15" customHeight="1">
      <c r="A170" s="36"/>
      <c r="B170" s="171"/>
      <c r="C170" s="172" t="s">
        <v>341</v>
      </c>
      <c r="D170" s="172" t="s">
        <v>135</v>
      </c>
      <c r="E170" s="173" t="s">
        <v>1151</v>
      </c>
      <c r="F170" s="174" t="s">
        <v>1152</v>
      </c>
      <c r="G170" s="175" t="s">
        <v>231</v>
      </c>
      <c r="H170" s="176">
        <v>46</v>
      </c>
      <c r="I170" s="177"/>
      <c r="J170" s="178">
        <f>ROUND(I170*H170,2)</f>
        <v>0</v>
      </c>
      <c r="K170" s="174" t="s">
        <v>183</v>
      </c>
      <c r="L170" s="37"/>
      <c r="M170" s="179" t="s">
        <v>1</v>
      </c>
      <c r="N170" s="180" t="s">
        <v>41</v>
      </c>
      <c r="O170" s="75"/>
      <c r="P170" s="181">
        <f>O170*H170</f>
        <v>0</v>
      </c>
      <c r="Q170" s="181">
        <v>0.00019000000000000001</v>
      </c>
      <c r="R170" s="181">
        <f>Q170*H170</f>
        <v>0.0087400000000000012</v>
      </c>
      <c r="S170" s="181">
        <v>0</v>
      </c>
      <c r="T170" s="182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83" t="s">
        <v>279</v>
      </c>
      <c r="AT170" s="183" t="s">
        <v>135</v>
      </c>
      <c r="AU170" s="183" t="s">
        <v>80</v>
      </c>
      <c r="AY170" s="17" t="s">
        <v>134</v>
      </c>
      <c r="BE170" s="184">
        <f>IF(N170="základní",J170,0)</f>
        <v>0</v>
      </c>
      <c r="BF170" s="184">
        <f>IF(N170="snížená",J170,0)</f>
        <v>0</v>
      </c>
      <c r="BG170" s="184">
        <f>IF(N170="zákl. přenesená",J170,0)</f>
        <v>0</v>
      </c>
      <c r="BH170" s="184">
        <f>IF(N170="sníž. přenesená",J170,0)</f>
        <v>0</v>
      </c>
      <c r="BI170" s="184">
        <f>IF(N170="nulová",J170,0)</f>
        <v>0</v>
      </c>
      <c r="BJ170" s="17" t="s">
        <v>83</v>
      </c>
      <c r="BK170" s="184">
        <f>ROUND(I170*H170,2)</f>
        <v>0</v>
      </c>
      <c r="BL170" s="17" t="s">
        <v>279</v>
      </c>
      <c r="BM170" s="183" t="s">
        <v>1153</v>
      </c>
    </row>
    <row r="171" s="2" customFormat="1" ht="21.75" customHeight="1">
      <c r="A171" s="36"/>
      <c r="B171" s="171"/>
      <c r="C171" s="172" t="s">
        <v>345</v>
      </c>
      <c r="D171" s="172" t="s">
        <v>135</v>
      </c>
      <c r="E171" s="173" t="s">
        <v>1154</v>
      </c>
      <c r="F171" s="174" t="s">
        <v>1155</v>
      </c>
      <c r="G171" s="175" t="s">
        <v>231</v>
      </c>
      <c r="H171" s="176">
        <v>46</v>
      </c>
      <c r="I171" s="177"/>
      <c r="J171" s="178">
        <f>ROUND(I171*H171,2)</f>
        <v>0</v>
      </c>
      <c r="K171" s="174" t="s">
        <v>183</v>
      </c>
      <c r="L171" s="37"/>
      <c r="M171" s="179" t="s">
        <v>1</v>
      </c>
      <c r="N171" s="180" t="s">
        <v>41</v>
      </c>
      <c r="O171" s="75"/>
      <c r="P171" s="181">
        <f>O171*H171</f>
        <v>0</v>
      </c>
      <c r="Q171" s="181">
        <v>1.0000000000000001E-05</v>
      </c>
      <c r="R171" s="181">
        <f>Q171*H171</f>
        <v>0.00046000000000000001</v>
      </c>
      <c r="S171" s="181">
        <v>0</v>
      </c>
      <c r="T171" s="182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83" t="s">
        <v>279</v>
      </c>
      <c r="AT171" s="183" t="s">
        <v>135</v>
      </c>
      <c r="AU171" s="183" t="s">
        <v>80</v>
      </c>
      <c r="AY171" s="17" t="s">
        <v>134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17" t="s">
        <v>83</v>
      </c>
      <c r="BK171" s="184">
        <f>ROUND(I171*H171,2)</f>
        <v>0</v>
      </c>
      <c r="BL171" s="17" t="s">
        <v>279</v>
      </c>
      <c r="BM171" s="183" t="s">
        <v>1156</v>
      </c>
    </row>
    <row r="172" s="2" customFormat="1" ht="24.15" customHeight="1">
      <c r="A172" s="36"/>
      <c r="B172" s="171"/>
      <c r="C172" s="172" t="s">
        <v>350</v>
      </c>
      <c r="D172" s="172" t="s">
        <v>135</v>
      </c>
      <c r="E172" s="173" t="s">
        <v>1157</v>
      </c>
      <c r="F172" s="174" t="s">
        <v>1158</v>
      </c>
      <c r="G172" s="175" t="s">
        <v>451</v>
      </c>
      <c r="H172" s="221"/>
      <c r="I172" s="177"/>
      <c r="J172" s="178">
        <f>ROUND(I172*H172,2)</f>
        <v>0</v>
      </c>
      <c r="K172" s="174" t="s">
        <v>183</v>
      </c>
      <c r="L172" s="37"/>
      <c r="M172" s="179" t="s">
        <v>1</v>
      </c>
      <c r="N172" s="180" t="s">
        <v>41</v>
      </c>
      <c r="O172" s="75"/>
      <c r="P172" s="181">
        <f>O172*H172</f>
        <v>0</v>
      </c>
      <c r="Q172" s="181">
        <v>0</v>
      </c>
      <c r="R172" s="181">
        <f>Q172*H172</f>
        <v>0</v>
      </c>
      <c r="S172" s="181">
        <v>0</v>
      </c>
      <c r="T172" s="182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83" t="s">
        <v>279</v>
      </c>
      <c r="AT172" s="183" t="s">
        <v>135</v>
      </c>
      <c r="AU172" s="183" t="s">
        <v>80</v>
      </c>
      <c r="AY172" s="17" t="s">
        <v>134</v>
      </c>
      <c r="BE172" s="184">
        <f>IF(N172="základní",J172,0)</f>
        <v>0</v>
      </c>
      <c r="BF172" s="184">
        <f>IF(N172="snížená",J172,0)</f>
        <v>0</v>
      </c>
      <c r="BG172" s="184">
        <f>IF(N172="zákl. přenesená",J172,0)</f>
        <v>0</v>
      </c>
      <c r="BH172" s="184">
        <f>IF(N172="sníž. přenesená",J172,0)</f>
        <v>0</v>
      </c>
      <c r="BI172" s="184">
        <f>IF(N172="nulová",J172,0)</f>
        <v>0</v>
      </c>
      <c r="BJ172" s="17" t="s">
        <v>83</v>
      </c>
      <c r="BK172" s="184">
        <f>ROUND(I172*H172,2)</f>
        <v>0</v>
      </c>
      <c r="BL172" s="17" t="s">
        <v>279</v>
      </c>
      <c r="BM172" s="183" t="s">
        <v>1159</v>
      </c>
    </row>
    <row r="173" s="11" customFormat="1" ht="22.8" customHeight="1">
      <c r="A173" s="11"/>
      <c r="B173" s="160"/>
      <c r="C173" s="11"/>
      <c r="D173" s="161" t="s">
        <v>75</v>
      </c>
      <c r="E173" s="209" t="s">
        <v>1160</v>
      </c>
      <c r="F173" s="209" t="s">
        <v>1161</v>
      </c>
      <c r="G173" s="11"/>
      <c r="H173" s="11"/>
      <c r="I173" s="163"/>
      <c r="J173" s="210">
        <f>BK173</f>
        <v>0</v>
      </c>
      <c r="K173" s="11"/>
      <c r="L173" s="160"/>
      <c r="M173" s="165"/>
      <c r="N173" s="166"/>
      <c r="O173" s="166"/>
      <c r="P173" s="167">
        <f>SUM(P174:P186)</f>
        <v>0</v>
      </c>
      <c r="Q173" s="166"/>
      <c r="R173" s="167">
        <f>SUM(R174:R186)</f>
        <v>0.30390999999999996</v>
      </c>
      <c r="S173" s="166"/>
      <c r="T173" s="168">
        <f>SUM(T174:T186)</f>
        <v>0</v>
      </c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R173" s="161" t="s">
        <v>80</v>
      </c>
      <c r="AT173" s="169" t="s">
        <v>75</v>
      </c>
      <c r="AU173" s="169" t="s">
        <v>83</v>
      </c>
      <c r="AY173" s="161" t="s">
        <v>134</v>
      </c>
      <c r="BK173" s="170">
        <f>SUM(BK174:BK186)</f>
        <v>0</v>
      </c>
    </row>
    <row r="174" s="2" customFormat="1" ht="24.15" customHeight="1">
      <c r="A174" s="36"/>
      <c r="B174" s="171"/>
      <c r="C174" s="172" t="s">
        <v>355</v>
      </c>
      <c r="D174" s="172" t="s">
        <v>135</v>
      </c>
      <c r="E174" s="173" t="s">
        <v>1162</v>
      </c>
      <c r="F174" s="174" t="s">
        <v>1163</v>
      </c>
      <c r="G174" s="175" t="s">
        <v>1164</v>
      </c>
      <c r="H174" s="176">
        <v>3</v>
      </c>
      <c r="I174" s="177"/>
      <c r="J174" s="178">
        <f>ROUND(I174*H174,2)</f>
        <v>0</v>
      </c>
      <c r="K174" s="174" t="s">
        <v>183</v>
      </c>
      <c r="L174" s="37"/>
      <c r="M174" s="179" t="s">
        <v>1</v>
      </c>
      <c r="N174" s="180" t="s">
        <v>41</v>
      </c>
      <c r="O174" s="75"/>
      <c r="P174" s="181">
        <f>O174*H174</f>
        <v>0</v>
      </c>
      <c r="Q174" s="181">
        <v>0.017469999999999999</v>
      </c>
      <c r="R174" s="181">
        <f>Q174*H174</f>
        <v>0.052409999999999998</v>
      </c>
      <c r="S174" s="181">
        <v>0</v>
      </c>
      <c r="T174" s="182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83" t="s">
        <v>279</v>
      </c>
      <c r="AT174" s="183" t="s">
        <v>135</v>
      </c>
      <c r="AU174" s="183" t="s">
        <v>80</v>
      </c>
      <c r="AY174" s="17" t="s">
        <v>134</v>
      </c>
      <c r="BE174" s="184">
        <f>IF(N174="základní",J174,0)</f>
        <v>0</v>
      </c>
      <c r="BF174" s="184">
        <f>IF(N174="snížená",J174,0)</f>
        <v>0</v>
      </c>
      <c r="BG174" s="184">
        <f>IF(N174="zákl. přenesená",J174,0)</f>
        <v>0</v>
      </c>
      <c r="BH174" s="184">
        <f>IF(N174="sníž. přenesená",J174,0)</f>
        <v>0</v>
      </c>
      <c r="BI174" s="184">
        <f>IF(N174="nulová",J174,0)</f>
        <v>0</v>
      </c>
      <c r="BJ174" s="17" t="s">
        <v>83</v>
      </c>
      <c r="BK174" s="184">
        <f>ROUND(I174*H174,2)</f>
        <v>0</v>
      </c>
      <c r="BL174" s="17" t="s">
        <v>279</v>
      </c>
      <c r="BM174" s="183" t="s">
        <v>1165</v>
      </c>
    </row>
    <row r="175" s="2" customFormat="1" ht="24.15" customHeight="1">
      <c r="A175" s="36"/>
      <c r="B175" s="171"/>
      <c r="C175" s="172" t="s">
        <v>360</v>
      </c>
      <c r="D175" s="172" t="s">
        <v>135</v>
      </c>
      <c r="E175" s="173" t="s">
        <v>1166</v>
      </c>
      <c r="F175" s="174" t="s">
        <v>1167</v>
      </c>
      <c r="G175" s="175" t="s">
        <v>1164</v>
      </c>
      <c r="H175" s="176">
        <v>3</v>
      </c>
      <c r="I175" s="177"/>
      <c r="J175" s="178">
        <f>ROUND(I175*H175,2)</f>
        <v>0</v>
      </c>
      <c r="K175" s="174" t="s">
        <v>183</v>
      </c>
      <c r="L175" s="37"/>
      <c r="M175" s="179" t="s">
        <v>1</v>
      </c>
      <c r="N175" s="180" t="s">
        <v>41</v>
      </c>
      <c r="O175" s="75"/>
      <c r="P175" s="181">
        <f>O175*H175</f>
        <v>0</v>
      </c>
      <c r="Q175" s="181">
        <v>0.01247</v>
      </c>
      <c r="R175" s="181">
        <f>Q175*H175</f>
        <v>0.037409999999999999</v>
      </c>
      <c r="S175" s="181">
        <v>0</v>
      </c>
      <c r="T175" s="182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83" t="s">
        <v>279</v>
      </c>
      <c r="AT175" s="183" t="s">
        <v>135</v>
      </c>
      <c r="AU175" s="183" t="s">
        <v>80</v>
      </c>
      <c r="AY175" s="17" t="s">
        <v>134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17" t="s">
        <v>83</v>
      </c>
      <c r="BK175" s="184">
        <f>ROUND(I175*H175,2)</f>
        <v>0</v>
      </c>
      <c r="BL175" s="17" t="s">
        <v>279</v>
      </c>
      <c r="BM175" s="183" t="s">
        <v>1168</v>
      </c>
    </row>
    <row r="176" s="2" customFormat="1" ht="21.75" customHeight="1">
      <c r="A176" s="36"/>
      <c r="B176" s="171"/>
      <c r="C176" s="172" t="s">
        <v>365</v>
      </c>
      <c r="D176" s="172" t="s">
        <v>135</v>
      </c>
      <c r="E176" s="173" t="s">
        <v>1169</v>
      </c>
      <c r="F176" s="174" t="s">
        <v>1170</v>
      </c>
      <c r="G176" s="175" t="s">
        <v>1164</v>
      </c>
      <c r="H176" s="176">
        <v>2</v>
      </c>
      <c r="I176" s="177"/>
      <c r="J176" s="178">
        <f>ROUND(I176*H176,2)</f>
        <v>0</v>
      </c>
      <c r="K176" s="174" t="s">
        <v>183</v>
      </c>
      <c r="L176" s="37"/>
      <c r="M176" s="179" t="s">
        <v>1</v>
      </c>
      <c r="N176" s="180" t="s">
        <v>41</v>
      </c>
      <c r="O176" s="75"/>
      <c r="P176" s="181">
        <f>O176*H176</f>
        <v>0</v>
      </c>
      <c r="Q176" s="181">
        <v>0.014970000000000001</v>
      </c>
      <c r="R176" s="181">
        <f>Q176*H176</f>
        <v>0.029940000000000001</v>
      </c>
      <c r="S176" s="181">
        <v>0</v>
      </c>
      <c r="T176" s="182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83" t="s">
        <v>279</v>
      </c>
      <c r="AT176" s="183" t="s">
        <v>135</v>
      </c>
      <c r="AU176" s="183" t="s">
        <v>80</v>
      </c>
      <c r="AY176" s="17" t="s">
        <v>134</v>
      </c>
      <c r="BE176" s="184">
        <f>IF(N176="základní",J176,0)</f>
        <v>0</v>
      </c>
      <c r="BF176" s="184">
        <f>IF(N176="snížená",J176,0)</f>
        <v>0</v>
      </c>
      <c r="BG176" s="184">
        <f>IF(N176="zákl. přenesená",J176,0)</f>
        <v>0</v>
      </c>
      <c r="BH176" s="184">
        <f>IF(N176="sníž. přenesená",J176,0)</f>
        <v>0</v>
      </c>
      <c r="BI176" s="184">
        <f>IF(N176="nulová",J176,0)</f>
        <v>0</v>
      </c>
      <c r="BJ176" s="17" t="s">
        <v>83</v>
      </c>
      <c r="BK176" s="184">
        <f>ROUND(I176*H176,2)</f>
        <v>0</v>
      </c>
      <c r="BL176" s="17" t="s">
        <v>279</v>
      </c>
      <c r="BM176" s="183" t="s">
        <v>1171</v>
      </c>
    </row>
    <row r="177" s="2" customFormat="1" ht="24.15" customHeight="1">
      <c r="A177" s="36"/>
      <c r="B177" s="171"/>
      <c r="C177" s="172" t="s">
        <v>375</v>
      </c>
      <c r="D177" s="172" t="s">
        <v>135</v>
      </c>
      <c r="E177" s="173" t="s">
        <v>1172</v>
      </c>
      <c r="F177" s="174" t="s">
        <v>1173</v>
      </c>
      <c r="G177" s="175" t="s">
        <v>1164</v>
      </c>
      <c r="H177" s="176">
        <v>1</v>
      </c>
      <c r="I177" s="177"/>
      <c r="J177" s="178">
        <f>ROUND(I177*H177,2)</f>
        <v>0</v>
      </c>
      <c r="K177" s="174" t="s">
        <v>183</v>
      </c>
      <c r="L177" s="37"/>
      <c r="M177" s="179" t="s">
        <v>1</v>
      </c>
      <c r="N177" s="180" t="s">
        <v>41</v>
      </c>
      <c r="O177" s="75"/>
      <c r="P177" s="181">
        <f>O177*H177</f>
        <v>0</v>
      </c>
      <c r="Q177" s="181">
        <v>0.023939999999999999</v>
      </c>
      <c r="R177" s="181">
        <f>Q177*H177</f>
        <v>0.023939999999999999</v>
      </c>
      <c r="S177" s="181">
        <v>0</v>
      </c>
      <c r="T177" s="182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83" t="s">
        <v>279</v>
      </c>
      <c r="AT177" s="183" t="s">
        <v>135</v>
      </c>
      <c r="AU177" s="183" t="s">
        <v>80</v>
      </c>
      <c r="AY177" s="17" t="s">
        <v>134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17" t="s">
        <v>83</v>
      </c>
      <c r="BK177" s="184">
        <f>ROUND(I177*H177,2)</f>
        <v>0</v>
      </c>
      <c r="BL177" s="17" t="s">
        <v>279</v>
      </c>
      <c r="BM177" s="183" t="s">
        <v>1174</v>
      </c>
    </row>
    <row r="178" s="2" customFormat="1" ht="37.8" customHeight="1">
      <c r="A178" s="36"/>
      <c r="B178" s="171"/>
      <c r="C178" s="172" t="s">
        <v>379</v>
      </c>
      <c r="D178" s="172" t="s">
        <v>135</v>
      </c>
      <c r="E178" s="173" t="s">
        <v>1175</v>
      </c>
      <c r="F178" s="174" t="s">
        <v>1176</v>
      </c>
      <c r="G178" s="175" t="s">
        <v>1164</v>
      </c>
      <c r="H178" s="176">
        <v>1</v>
      </c>
      <c r="I178" s="177"/>
      <c r="J178" s="178">
        <f>ROUND(I178*H178,2)</f>
        <v>0</v>
      </c>
      <c r="K178" s="174" t="s">
        <v>183</v>
      </c>
      <c r="L178" s="37"/>
      <c r="M178" s="179" t="s">
        <v>1</v>
      </c>
      <c r="N178" s="180" t="s">
        <v>41</v>
      </c>
      <c r="O178" s="75"/>
      <c r="P178" s="181">
        <f>O178*H178</f>
        <v>0</v>
      </c>
      <c r="Q178" s="181">
        <v>0.044540000000000003</v>
      </c>
      <c r="R178" s="181">
        <f>Q178*H178</f>
        <v>0.044540000000000003</v>
      </c>
      <c r="S178" s="181">
        <v>0</v>
      </c>
      <c r="T178" s="182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83" t="s">
        <v>279</v>
      </c>
      <c r="AT178" s="183" t="s">
        <v>135</v>
      </c>
      <c r="AU178" s="183" t="s">
        <v>80</v>
      </c>
      <c r="AY178" s="17" t="s">
        <v>134</v>
      </c>
      <c r="BE178" s="184">
        <f>IF(N178="základní",J178,0)</f>
        <v>0</v>
      </c>
      <c r="BF178" s="184">
        <f>IF(N178="snížená",J178,0)</f>
        <v>0</v>
      </c>
      <c r="BG178" s="184">
        <f>IF(N178="zákl. přenesená",J178,0)</f>
        <v>0</v>
      </c>
      <c r="BH178" s="184">
        <f>IF(N178="sníž. přenesená",J178,0)</f>
        <v>0</v>
      </c>
      <c r="BI178" s="184">
        <f>IF(N178="nulová",J178,0)</f>
        <v>0</v>
      </c>
      <c r="BJ178" s="17" t="s">
        <v>83</v>
      </c>
      <c r="BK178" s="184">
        <f>ROUND(I178*H178,2)</f>
        <v>0</v>
      </c>
      <c r="BL178" s="17" t="s">
        <v>279</v>
      </c>
      <c r="BM178" s="183" t="s">
        <v>1177</v>
      </c>
    </row>
    <row r="179" s="2" customFormat="1" ht="37.8" customHeight="1">
      <c r="A179" s="36"/>
      <c r="B179" s="171"/>
      <c r="C179" s="172" t="s">
        <v>384</v>
      </c>
      <c r="D179" s="172" t="s">
        <v>135</v>
      </c>
      <c r="E179" s="173" t="s">
        <v>1178</v>
      </c>
      <c r="F179" s="174" t="s">
        <v>1179</v>
      </c>
      <c r="G179" s="175" t="s">
        <v>1164</v>
      </c>
      <c r="H179" s="176">
        <v>2</v>
      </c>
      <c r="I179" s="177"/>
      <c r="J179" s="178">
        <f>ROUND(I179*H179,2)</f>
        <v>0</v>
      </c>
      <c r="K179" s="174" t="s">
        <v>183</v>
      </c>
      <c r="L179" s="37"/>
      <c r="M179" s="179" t="s">
        <v>1</v>
      </c>
      <c r="N179" s="180" t="s">
        <v>41</v>
      </c>
      <c r="O179" s="75"/>
      <c r="P179" s="181">
        <f>O179*H179</f>
        <v>0</v>
      </c>
      <c r="Q179" s="181">
        <v>0.037479999999999999</v>
      </c>
      <c r="R179" s="181">
        <f>Q179*H179</f>
        <v>0.074959999999999999</v>
      </c>
      <c r="S179" s="181">
        <v>0</v>
      </c>
      <c r="T179" s="182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83" t="s">
        <v>279</v>
      </c>
      <c r="AT179" s="183" t="s">
        <v>135</v>
      </c>
      <c r="AU179" s="183" t="s">
        <v>80</v>
      </c>
      <c r="AY179" s="17" t="s">
        <v>134</v>
      </c>
      <c r="BE179" s="184">
        <f>IF(N179="základní",J179,0)</f>
        <v>0</v>
      </c>
      <c r="BF179" s="184">
        <f>IF(N179="snížená",J179,0)</f>
        <v>0</v>
      </c>
      <c r="BG179" s="184">
        <f>IF(N179="zákl. přenesená",J179,0)</f>
        <v>0</v>
      </c>
      <c r="BH179" s="184">
        <f>IF(N179="sníž. přenesená",J179,0)</f>
        <v>0</v>
      </c>
      <c r="BI179" s="184">
        <f>IF(N179="nulová",J179,0)</f>
        <v>0</v>
      </c>
      <c r="BJ179" s="17" t="s">
        <v>83</v>
      </c>
      <c r="BK179" s="184">
        <f>ROUND(I179*H179,2)</f>
        <v>0</v>
      </c>
      <c r="BL179" s="17" t="s">
        <v>279</v>
      </c>
      <c r="BM179" s="183" t="s">
        <v>1180</v>
      </c>
    </row>
    <row r="180" s="2" customFormat="1" ht="33" customHeight="1">
      <c r="A180" s="36"/>
      <c r="B180" s="171"/>
      <c r="C180" s="172" t="s">
        <v>388</v>
      </c>
      <c r="D180" s="172" t="s">
        <v>135</v>
      </c>
      <c r="E180" s="173" t="s">
        <v>1181</v>
      </c>
      <c r="F180" s="174" t="s">
        <v>1182</v>
      </c>
      <c r="G180" s="175" t="s">
        <v>1164</v>
      </c>
      <c r="H180" s="176">
        <v>3</v>
      </c>
      <c r="I180" s="177"/>
      <c r="J180" s="178">
        <f>ROUND(I180*H180,2)</f>
        <v>0</v>
      </c>
      <c r="K180" s="174" t="s">
        <v>183</v>
      </c>
      <c r="L180" s="37"/>
      <c r="M180" s="179" t="s">
        <v>1</v>
      </c>
      <c r="N180" s="180" t="s">
        <v>41</v>
      </c>
      <c r="O180" s="75"/>
      <c r="P180" s="181">
        <f>O180*H180</f>
        <v>0</v>
      </c>
      <c r="Q180" s="181">
        <v>0.0050600000000000003</v>
      </c>
      <c r="R180" s="181">
        <f>Q180*H180</f>
        <v>0.015180000000000001</v>
      </c>
      <c r="S180" s="181">
        <v>0</v>
      </c>
      <c r="T180" s="182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83" t="s">
        <v>279</v>
      </c>
      <c r="AT180" s="183" t="s">
        <v>135</v>
      </c>
      <c r="AU180" s="183" t="s">
        <v>80</v>
      </c>
      <c r="AY180" s="17" t="s">
        <v>134</v>
      </c>
      <c r="BE180" s="184">
        <f>IF(N180="základní",J180,0)</f>
        <v>0</v>
      </c>
      <c r="BF180" s="184">
        <f>IF(N180="snížená",J180,0)</f>
        <v>0</v>
      </c>
      <c r="BG180" s="184">
        <f>IF(N180="zákl. přenesená",J180,0)</f>
        <v>0</v>
      </c>
      <c r="BH180" s="184">
        <f>IF(N180="sníž. přenesená",J180,0)</f>
        <v>0</v>
      </c>
      <c r="BI180" s="184">
        <f>IF(N180="nulová",J180,0)</f>
        <v>0</v>
      </c>
      <c r="BJ180" s="17" t="s">
        <v>83</v>
      </c>
      <c r="BK180" s="184">
        <f>ROUND(I180*H180,2)</f>
        <v>0</v>
      </c>
      <c r="BL180" s="17" t="s">
        <v>279</v>
      </c>
      <c r="BM180" s="183" t="s">
        <v>1183</v>
      </c>
    </row>
    <row r="181" s="2" customFormat="1" ht="24.15" customHeight="1">
      <c r="A181" s="36"/>
      <c r="B181" s="171"/>
      <c r="C181" s="172" t="s">
        <v>392</v>
      </c>
      <c r="D181" s="172" t="s">
        <v>135</v>
      </c>
      <c r="E181" s="173" t="s">
        <v>1184</v>
      </c>
      <c r="F181" s="174" t="s">
        <v>1185</v>
      </c>
      <c r="G181" s="175" t="s">
        <v>1164</v>
      </c>
      <c r="H181" s="176">
        <v>21</v>
      </c>
      <c r="I181" s="177"/>
      <c r="J181" s="178">
        <f>ROUND(I181*H181,2)</f>
        <v>0</v>
      </c>
      <c r="K181" s="174" t="s">
        <v>183</v>
      </c>
      <c r="L181" s="37"/>
      <c r="M181" s="179" t="s">
        <v>1</v>
      </c>
      <c r="N181" s="180" t="s">
        <v>41</v>
      </c>
      <c r="O181" s="75"/>
      <c r="P181" s="181">
        <f>O181*H181</f>
        <v>0</v>
      </c>
      <c r="Q181" s="181">
        <v>0.00024000000000000001</v>
      </c>
      <c r="R181" s="181">
        <f>Q181*H181</f>
        <v>0.0050400000000000002</v>
      </c>
      <c r="S181" s="181">
        <v>0</v>
      </c>
      <c r="T181" s="182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83" t="s">
        <v>279</v>
      </c>
      <c r="AT181" s="183" t="s">
        <v>135</v>
      </c>
      <c r="AU181" s="183" t="s">
        <v>80</v>
      </c>
      <c r="AY181" s="17" t="s">
        <v>134</v>
      </c>
      <c r="BE181" s="184">
        <f>IF(N181="základní",J181,0)</f>
        <v>0</v>
      </c>
      <c r="BF181" s="184">
        <f>IF(N181="snížená",J181,0)</f>
        <v>0</v>
      </c>
      <c r="BG181" s="184">
        <f>IF(N181="zákl. přenesená",J181,0)</f>
        <v>0</v>
      </c>
      <c r="BH181" s="184">
        <f>IF(N181="sníž. přenesená",J181,0)</f>
        <v>0</v>
      </c>
      <c r="BI181" s="184">
        <f>IF(N181="nulová",J181,0)</f>
        <v>0</v>
      </c>
      <c r="BJ181" s="17" t="s">
        <v>83</v>
      </c>
      <c r="BK181" s="184">
        <f>ROUND(I181*H181,2)</f>
        <v>0</v>
      </c>
      <c r="BL181" s="17" t="s">
        <v>279</v>
      </c>
      <c r="BM181" s="183" t="s">
        <v>1186</v>
      </c>
    </row>
    <row r="182" s="2" customFormat="1" ht="16.5" customHeight="1">
      <c r="A182" s="36"/>
      <c r="B182" s="171"/>
      <c r="C182" s="172" t="s">
        <v>400</v>
      </c>
      <c r="D182" s="172" t="s">
        <v>135</v>
      </c>
      <c r="E182" s="173" t="s">
        <v>1187</v>
      </c>
      <c r="F182" s="174" t="s">
        <v>1188</v>
      </c>
      <c r="G182" s="175" t="s">
        <v>196</v>
      </c>
      <c r="H182" s="176">
        <v>3</v>
      </c>
      <c r="I182" s="177"/>
      <c r="J182" s="178">
        <f>ROUND(I182*H182,2)</f>
        <v>0</v>
      </c>
      <c r="K182" s="174" t="s">
        <v>183</v>
      </c>
      <c r="L182" s="37"/>
      <c r="M182" s="179" t="s">
        <v>1</v>
      </c>
      <c r="N182" s="180" t="s">
        <v>41</v>
      </c>
      <c r="O182" s="75"/>
      <c r="P182" s="181">
        <f>O182*H182</f>
        <v>0</v>
      </c>
      <c r="Q182" s="181">
        <v>0.00109</v>
      </c>
      <c r="R182" s="181">
        <f>Q182*H182</f>
        <v>0.0032700000000000003</v>
      </c>
      <c r="S182" s="181">
        <v>0</v>
      </c>
      <c r="T182" s="182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83" t="s">
        <v>279</v>
      </c>
      <c r="AT182" s="183" t="s">
        <v>135</v>
      </c>
      <c r="AU182" s="183" t="s">
        <v>80</v>
      </c>
      <c r="AY182" s="17" t="s">
        <v>134</v>
      </c>
      <c r="BE182" s="184">
        <f>IF(N182="základní",J182,0)</f>
        <v>0</v>
      </c>
      <c r="BF182" s="184">
        <f>IF(N182="snížená",J182,0)</f>
        <v>0</v>
      </c>
      <c r="BG182" s="184">
        <f>IF(N182="zákl. přenesená",J182,0)</f>
        <v>0</v>
      </c>
      <c r="BH182" s="184">
        <f>IF(N182="sníž. přenesená",J182,0)</f>
        <v>0</v>
      </c>
      <c r="BI182" s="184">
        <f>IF(N182="nulová",J182,0)</f>
        <v>0</v>
      </c>
      <c r="BJ182" s="17" t="s">
        <v>83</v>
      </c>
      <c r="BK182" s="184">
        <f>ROUND(I182*H182,2)</f>
        <v>0</v>
      </c>
      <c r="BL182" s="17" t="s">
        <v>279</v>
      </c>
      <c r="BM182" s="183" t="s">
        <v>1189</v>
      </c>
    </row>
    <row r="183" s="2" customFormat="1" ht="24.15" customHeight="1">
      <c r="A183" s="36"/>
      <c r="B183" s="171"/>
      <c r="C183" s="172" t="s">
        <v>404</v>
      </c>
      <c r="D183" s="172" t="s">
        <v>135</v>
      </c>
      <c r="E183" s="173" t="s">
        <v>1190</v>
      </c>
      <c r="F183" s="174" t="s">
        <v>1191</v>
      </c>
      <c r="G183" s="175" t="s">
        <v>1164</v>
      </c>
      <c r="H183" s="176">
        <v>3</v>
      </c>
      <c r="I183" s="177"/>
      <c r="J183" s="178">
        <f>ROUND(I183*H183,2)</f>
        <v>0</v>
      </c>
      <c r="K183" s="174" t="s">
        <v>183</v>
      </c>
      <c r="L183" s="37"/>
      <c r="M183" s="179" t="s">
        <v>1</v>
      </c>
      <c r="N183" s="180" t="s">
        <v>41</v>
      </c>
      <c r="O183" s="75"/>
      <c r="P183" s="181">
        <f>O183*H183</f>
        <v>0</v>
      </c>
      <c r="Q183" s="181">
        <v>0.0018</v>
      </c>
      <c r="R183" s="181">
        <f>Q183*H183</f>
        <v>0.0054000000000000003</v>
      </c>
      <c r="S183" s="181">
        <v>0</v>
      </c>
      <c r="T183" s="182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83" t="s">
        <v>279</v>
      </c>
      <c r="AT183" s="183" t="s">
        <v>135</v>
      </c>
      <c r="AU183" s="183" t="s">
        <v>80</v>
      </c>
      <c r="AY183" s="17" t="s">
        <v>134</v>
      </c>
      <c r="BE183" s="184">
        <f>IF(N183="základní",J183,0)</f>
        <v>0</v>
      </c>
      <c r="BF183" s="184">
        <f>IF(N183="snížená",J183,0)</f>
        <v>0</v>
      </c>
      <c r="BG183" s="184">
        <f>IF(N183="zákl. přenesená",J183,0)</f>
        <v>0</v>
      </c>
      <c r="BH183" s="184">
        <f>IF(N183="sníž. přenesená",J183,0)</f>
        <v>0</v>
      </c>
      <c r="BI183" s="184">
        <f>IF(N183="nulová",J183,0)</f>
        <v>0</v>
      </c>
      <c r="BJ183" s="17" t="s">
        <v>83</v>
      </c>
      <c r="BK183" s="184">
        <f>ROUND(I183*H183,2)</f>
        <v>0</v>
      </c>
      <c r="BL183" s="17" t="s">
        <v>279</v>
      </c>
      <c r="BM183" s="183" t="s">
        <v>1192</v>
      </c>
    </row>
    <row r="184" s="2" customFormat="1" ht="21.75" customHeight="1">
      <c r="A184" s="36"/>
      <c r="B184" s="171"/>
      <c r="C184" s="172" t="s">
        <v>408</v>
      </c>
      <c r="D184" s="172" t="s">
        <v>135</v>
      </c>
      <c r="E184" s="173" t="s">
        <v>1193</v>
      </c>
      <c r="F184" s="174" t="s">
        <v>1194</v>
      </c>
      <c r="G184" s="175" t="s">
        <v>1164</v>
      </c>
      <c r="H184" s="176">
        <v>3</v>
      </c>
      <c r="I184" s="177"/>
      <c r="J184" s="178">
        <f>ROUND(I184*H184,2)</f>
        <v>0</v>
      </c>
      <c r="K184" s="174" t="s">
        <v>183</v>
      </c>
      <c r="L184" s="37"/>
      <c r="M184" s="179" t="s">
        <v>1</v>
      </c>
      <c r="N184" s="180" t="s">
        <v>41</v>
      </c>
      <c r="O184" s="75"/>
      <c r="P184" s="181">
        <f>O184*H184</f>
        <v>0</v>
      </c>
      <c r="Q184" s="181">
        <v>0.0018</v>
      </c>
      <c r="R184" s="181">
        <f>Q184*H184</f>
        <v>0.0054000000000000003</v>
      </c>
      <c r="S184" s="181">
        <v>0</v>
      </c>
      <c r="T184" s="182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83" t="s">
        <v>279</v>
      </c>
      <c r="AT184" s="183" t="s">
        <v>135</v>
      </c>
      <c r="AU184" s="183" t="s">
        <v>80</v>
      </c>
      <c r="AY184" s="17" t="s">
        <v>134</v>
      </c>
      <c r="BE184" s="184">
        <f>IF(N184="základní",J184,0)</f>
        <v>0</v>
      </c>
      <c r="BF184" s="184">
        <f>IF(N184="snížená",J184,0)</f>
        <v>0</v>
      </c>
      <c r="BG184" s="184">
        <f>IF(N184="zákl. přenesená",J184,0)</f>
        <v>0</v>
      </c>
      <c r="BH184" s="184">
        <f>IF(N184="sníž. přenesená",J184,0)</f>
        <v>0</v>
      </c>
      <c r="BI184" s="184">
        <f>IF(N184="nulová",J184,0)</f>
        <v>0</v>
      </c>
      <c r="BJ184" s="17" t="s">
        <v>83</v>
      </c>
      <c r="BK184" s="184">
        <f>ROUND(I184*H184,2)</f>
        <v>0</v>
      </c>
      <c r="BL184" s="17" t="s">
        <v>279</v>
      </c>
      <c r="BM184" s="183" t="s">
        <v>1195</v>
      </c>
    </row>
    <row r="185" s="2" customFormat="1" ht="21.75" customHeight="1">
      <c r="A185" s="36"/>
      <c r="B185" s="171"/>
      <c r="C185" s="172" t="s">
        <v>413</v>
      </c>
      <c r="D185" s="172" t="s">
        <v>135</v>
      </c>
      <c r="E185" s="173" t="s">
        <v>1196</v>
      </c>
      <c r="F185" s="174" t="s">
        <v>1197</v>
      </c>
      <c r="G185" s="175" t="s">
        <v>1164</v>
      </c>
      <c r="H185" s="176">
        <v>3</v>
      </c>
      <c r="I185" s="177"/>
      <c r="J185" s="178">
        <f>ROUND(I185*H185,2)</f>
        <v>0</v>
      </c>
      <c r="K185" s="174" t="s">
        <v>183</v>
      </c>
      <c r="L185" s="37"/>
      <c r="M185" s="179" t="s">
        <v>1</v>
      </c>
      <c r="N185" s="180" t="s">
        <v>41</v>
      </c>
      <c r="O185" s="75"/>
      <c r="P185" s="181">
        <f>O185*H185</f>
        <v>0</v>
      </c>
      <c r="Q185" s="181">
        <v>0.00214</v>
      </c>
      <c r="R185" s="181">
        <f>Q185*H185</f>
        <v>0.0064200000000000004</v>
      </c>
      <c r="S185" s="181">
        <v>0</v>
      </c>
      <c r="T185" s="182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83" t="s">
        <v>279</v>
      </c>
      <c r="AT185" s="183" t="s">
        <v>135</v>
      </c>
      <c r="AU185" s="183" t="s">
        <v>80</v>
      </c>
      <c r="AY185" s="17" t="s">
        <v>134</v>
      </c>
      <c r="BE185" s="184">
        <f>IF(N185="základní",J185,0)</f>
        <v>0</v>
      </c>
      <c r="BF185" s="184">
        <f>IF(N185="snížená",J185,0)</f>
        <v>0</v>
      </c>
      <c r="BG185" s="184">
        <f>IF(N185="zákl. přenesená",J185,0)</f>
        <v>0</v>
      </c>
      <c r="BH185" s="184">
        <f>IF(N185="sníž. přenesená",J185,0)</f>
        <v>0</v>
      </c>
      <c r="BI185" s="184">
        <f>IF(N185="nulová",J185,0)</f>
        <v>0</v>
      </c>
      <c r="BJ185" s="17" t="s">
        <v>83</v>
      </c>
      <c r="BK185" s="184">
        <f>ROUND(I185*H185,2)</f>
        <v>0</v>
      </c>
      <c r="BL185" s="17" t="s">
        <v>279</v>
      </c>
      <c r="BM185" s="183" t="s">
        <v>1198</v>
      </c>
    </row>
    <row r="186" s="2" customFormat="1" ht="24.15" customHeight="1">
      <c r="A186" s="36"/>
      <c r="B186" s="171"/>
      <c r="C186" s="172" t="s">
        <v>419</v>
      </c>
      <c r="D186" s="172" t="s">
        <v>135</v>
      </c>
      <c r="E186" s="173" t="s">
        <v>1199</v>
      </c>
      <c r="F186" s="174" t="s">
        <v>1200</v>
      </c>
      <c r="G186" s="175" t="s">
        <v>451</v>
      </c>
      <c r="H186" s="221"/>
      <c r="I186" s="177"/>
      <c r="J186" s="178">
        <f>ROUND(I186*H186,2)</f>
        <v>0</v>
      </c>
      <c r="K186" s="174" t="s">
        <v>183</v>
      </c>
      <c r="L186" s="37"/>
      <c r="M186" s="179" t="s">
        <v>1</v>
      </c>
      <c r="N186" s="180" t="s">
        <v>41</v>
      </c>
      <c r="O186" s="75"/>
      <c r="P186" s="181">
        <f>O186*H186</f>
        <v>0</v>
      </c>
      <c r="Q186" s="181">
        <v>0</v>
      </c>
      <c r="R186" s="181">
        <f>Q186*H186</f>
        <v>0</v>
      </c>
      <c r="S186" s="181">
        <v>0</v>
      </c>
      <c r="T186" s="182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83" t="s">
        <v>279</v>
      </c>
      <c r="AT186" s="183" t="s">
        <v>135</v>
      </c>
      <c r="AU186" s="183" t="s">
        <v>80</v>
      </c>
      <c r="AY186" s="17" t="s">
        <v>134</v>
      </c>
      <c r="BE186" s="184">
        <f>IF(N186="základní",J186,0)</f>
        <v>0</v>
      </c>
      <c r="BF186" s="184">
        <f>IF(N186="snížená",J186,0)</f>
        <v>0</v>
      </c>
      <c r="BG186" s="184">
        <f>IF(N186="zákl. přenesená",J186,0)</f>
        <v>0</v>
      </c>
      <c r="BH186" s="184">
        <f>IF(N186="sníž. přenesená",J186,0)</f>
        <v>0</v>
      </c>
      <c r="BI186" s="184">
        <f>IF(N186="nulová",J186,0)</f>
        <v>0</v>
      </c>
      <c r="BJ186" s="17" t="s">
        <v>83</v>
      </c>
      <c r="BK186" s="184">
        <f>ROUND(I186*H186,2)</f>
        <v>0</v>
      </c>
      <c r="BL186" s="17" t="s">
        <v>279</v>
      </c>
      <c r="BM186" s="183" t="s">
        <v>1201</v>
      </c>
    </row>
    <row r="187" s="11" customFormat="1" ht="22.8" customHeight="1">
      <c r="A187" s="11"/>
      <c r="B187" s="160"/>
      <c r="C187" s="11"/>
      <c r="D187" s="161" t="s">
        <v>75</v>
      </c>
      <c r="E187" s="209" t="s">
        <v>1202</v>
      </c>
      <c r="F187" s="209" t="s">
        <v>1203</v>
      </c>
      <c r="G187" s="11"/>
      <c r="H187" s="11"/>
      <c r="I187" s="163"/>
      <c r="J187" s="210">
        <f>BK187</f>
        <v>0</v>
      </c>
      <c r="K187" s="11"/>
      <c r="L187" s="160"/>
      <c r="M187" s="165"/>
      <c r="N187" s="166"/>
      <c r="O187" s="166"/>
      <c r="P187" s="167">
        <f>SUM(P188:P189)</f>
        <v>0</v>
      </c>
      <c r="Q187" s="166"/>
      <c r="R187" s="167">
        <f>SUM(R188:R189)</f>
        <v>0.0276</v>
      </c>
      <c r="S187" s="166"/>
      <c r="T187" s="168">
        <f>SUM(T188:T189)</f>
        <v>0</v>
      </c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R187" s="161" t="s">
        <v>80</v>
      </c>
      <c r="AT187" s="169" t="s">
        <v>75</v>
      </c>
      <c r="AU187" s="169" t="s">
        <v>83</v>
      </c>
      <c r="AY187" s="161" t="s">
        <v>134</v>
      </c>
      <c r="BK187" s="170">
        <f>SUM(BK188:BK189)</f>
        <v>0</v>
      </c>
    </row>
    <row r="188" s="2" customFormat="1" ht="33" customHeight="1">
      <c r="A188" s="36"/>
      <c r="B188" s="171"/>
      <c r="C188" s="172" t="s">
        <v>428</v>
      </c>
      <c r="D188" s="172" t="s">
        <v>135</v>
      </c>
      <c r="E188" s="173" t="s">
        <v>1204</v>
      </c>
      <c r="F188" s="174" t="s">
        <v>1205</v>
      </c>
      <c r="G188" s="175" t="s">
        <v>1164</v>
      </c>
      <c r="H188" s="176">
        <v>3</v>
      </c>
      <c r="I188" s="177"/>
      <c r="J188" s="178">
        <f>ROUND(I188*H188,2)</f>
        <v>0</v>
      </c>
      <c r="K188" s="174" t="s">
        <v>183</v>
      </c>
      <c r="L188" s="37"/>
      <c r="M188" s="179" t="s">
        <v>1</v>
      </c>
      <c r="N188" s="180" t="s">
        <v>41</v>
      </c>
      <c r="O188" s="75"/>
      <c r="P188" s="181">
        <f>O188*H188</f>
        <v>0</v>
      </c>
      <c r="Q188" s="181">
        <v>0.0091999999999999998</v>
      </c>
      <c r="R188" s="181">
        <f>Q188*H188</f>
        <v>0.0276</v>
      </c>
      <c r="S188" s="181">
        <v>0</v>
      </c>
      <c r="T188" s="182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83" t="s">
        <v>279</v>
      </c>
      <c r="AT188" s="183" t="s">
        <v>135</v>
      </c>
      <c r="AU188" s="183" t="s">
        <v>80</v>
      </c>
      <c r="AY188" s="17" t="s">
        <v>134</v>
      </c>
      <c r="BE188" s="184">
        <f>IF(N188="základní",J188,0)</f>
        <v>0</v>
      </c>
      <c r="BF188" s="184">
        <f>IF(N188="snížená",J188,0)</f>
        <v>0</v>
      </c>
      <c r="BG188" s="184">
        <f>IF(N188="zákl. přenesená",J188,0)</f>
        <v>0</v>
      </c>
      <c r="BH188" s="184">
        <f>IF(N188="sníž. přenesená",J188,0)</f>
        <v>0</v>
      </c>
      <c r="BI188" s="184">
        <f>IF(N188="nulová",J188,0)</f>
        <v>0</v>
      </c>
      <c r="BJ188" s="17" t="s">
        <v>83</v>
      </c>
      <c r="BK188" s="184">
        <f>ROUND(I188*H188,2)</f>
        <v>0</v>
      </c>
      <c r="BL188" s="17" t="s">
        <v>279</v>
      </c>
      <c r="BM188" s="183" t="s">
        <v>1206</v>
      </c>
    </row>
    <row r="189" s="2" customFormat="1" ht="24.15" customHeight="1">
      <c r="A189" s="36"/>
      <c r="B189" s="171"/>
      <c r="C189" s="172" t="s">
        <v>433</v>
      </c>
      <c r="D189" s="172" t="s">
        <v>135</v>
      </c>
      <c r="E189" s="173" t="s">
        <v>1207</v>
      </c>
      <c r="F189" s="174" t="s">
        <v>1208</v>
      </c>
      <c r="G189" s="175" t="s">
        <v>451</v>
      </c>
      <c r="H189" s="221"/>
      <c r="I189" s="177"/>
      <c r="J189" s="178">
        <f>ROUND(I189*H189,2)</f>
        <v>0</v>
      </c>
      <c r="K189" s="174" t="s">
        <v>183</v>
      </c>
      <c r="L189" s="37"/>
      <c r="M189" s="179" t="s">
        <v>1</v>
      </c>
      <c r="N189" s="180" t="s">
        <v>41</v>
      </c>
      <c r="O189" s="75"/>
      <c r="P189" s="181">
        <f>O189*H189</f>
        <v>0</v>
      </c>
      <c r="Q189" s="181">
        <v>0</v>
      </c>
      <c r="R189" s="181">
        <f>Q189*H189</f>
        <v>0</v>
      </c>
      <c r="S189" s="181">
        <v>0</v>
      </c>
      <c r="T189" s="182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83" t="s">
        <v>279</v>
      </c>
      <c r="AT189" s="183" t="s">
        <v>135</v>
      </c>
      <c r="AU189" s="183" t="s">
        <v>80</v>
      </c>
      <c r="AY189" s="17" t="s">
        <v>134</v>
      </c>
      <c r="BE189" s="184">
        <f>IF(N189="základní",J189,0)</f>
        <v>0</v>
      </c>
      <c r="BF189" s="184">
        <f>IF(N189="snížená",J189,0)</f>
        <v>0</v>
      </c>
      <c r="BG189" s="184">
        <f>IF(N189="zákl. přenesená",J189,0)</f>
        <v>0</v>
      </c>
      <c r="BH189" s="184">
        <f>IF(N189="sníž. přenesená",J189,0)</f>
        <v>0</v>
      </c>
      <c r="BI189" s="184">
        <f>IF(N189="nulová",J189,0)</f>
        <v>0</v>
      </c>
      <c r="BJ189" s="17" t="s">
        <v>83</v>
      </c>
      <c r="BK189" s="184">
        <f>ROUND(I189*H189,2)</f>
        <v>0</v>
      </c>
      <c r="BL189" s="17" t="s">
        <v>279</v>
      </c>
      <c r="BM189" s="183" t="s">
        <v>1209</v>
      </c>
    </row>
    <row r="190" s="11" customFormat="1" ht="25.92" customHeight="1">
      <c r="A190" s="11"/>
      <c r="B190" s="160"/>
      <c r="C190" s="11"/>
      <c r="D190" s="161" t="s">
        <v>75</v>
      </c>
      <c r="E190" s="162" t="s">
        <v>671</v>
      </c>
      <c r="F190" s="162" t="s">
        <v>672</v>
      </c>
      <c r="G190" s="11"/>
      <c r="H190" s="11"/>
      <c r="I190" s="163"/>
      <c r="J190" s="164">
        <f>BK190</f>
        <v>0</v>
      </c>
      <c r="K190" s="11"/>
      <c r="L190" s="160"/>
      <c r="M190" s="165"/>
      <c r="N190" s="166"/>
      <c r="O190" s="166"/>
      <c r="P190" s="167">
        <f>P191</f>
        <v>0</v>
      </c>
      <c r="Q190" s="166"/>
      <c r="R190" s="167">
        <f>R191</f>
        <v>0</v>
      </c>
      <c r="S190" s="166"/>
      <c r="T190" s="168">
        <f>T191</f>
        <v>0</v>
      </c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R190" s="161" t="s">
        <v>139</v>
      </c>
      <c r="AT190" s="169" t="s">
        <v>75</v>
      </c>
      <c r="AU190" s="169" t="s">
        <v>76</v>
      </c>
      <c r="AY190" s="161" t="s">
        <v>134</v>
      </c>
      <c r="BK190" s="170">
        <f>BK191</f>
        <v>0</v>
      </c>
    </row>
    <row r="191" s="2" customFormat="1" ht="16.5" customHeight="1">
      <c r="A191" s="36"/>
      <c r="B191" s="171"/>
      <c r="C191" s="172" t="s">
        <v>438</v>
      </c>
      <c r="D191" s="172" t="s">
        <v>135</v>
      </c>
      <c r="E191" s="173" t="s">
        <v>1060</v>
      </c>
      <c r="F191" s="174" t="s">
        <v>1061</v>
      </c>
      <c r="G191" s="175" t="s">
        <v>1062</v>
      </c>
      <c r="H191" s="176">
        <v>1</v>
      </c>
      <c r="I191" s="177"/>
      <c r="J191" s="178">
        <f>ROUND(I191*H191,2)</f>
        <v>0</v>
      </c>
      <c r="K191" s="174" t="s">
        <v>1</v>
      </c>
      <c r="L191" s="37"/>
      <c r="M191" s="222" t="s">
        <v>1</v>
      </c>
      <c r="N191" s="223" t="s">
        <v>41</v>
      </c>
      <c r="O191" s="224"/>
      <c r="P191" s="225">
        <f>O191*H191</f>
        <v>0</v>
      </c>
      <c r="Q191" s="225">
        <v>0</v>
      </c>
      <c r="R191" s="225">
        <f>Q191*H191</f>
        <v>0</v>
      </c>
      <c r="S191" s="225">
        <v>0</v>
      </c>
      <c r="T191" s="226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83" t="s">
        <v>139</v>
      </c>
      <c r="AT191" s="183" t="s">
        <v>135</v>
      </c>
      <c r="AU191" s="183" t="s">
        <v>83</v>
      </c>
      <c r="AY191" s="17" t="s">
        <v>134</v>
      </c>
      <c r="BE191" s="184">
        <f>IF(N191="základní",J191,0)</f>
        <v>0</v>
      </c>
      <c r="BF191" s="184">
        <f>IF(N191="snížená",J191,0)</f>
        <v>0</v>
      </c>
      <c r="BG191" s="184">
        <f>IF(N191="zákl. přenesená",J191,0)</f>
        <v>0</v>
      </c>
      <c r="BH191" s="184">
        <f>IF(N191="sníž. přenesená",J191,0)</f>
        <v>0</v>
      </c>
      <c r="BI191" s="184">
        <f>IF(N191="nulová",J191,0)</f>
        <v>0</v>
      </c>
      <c r="BJ191" s="17" t="s">
        <v>83</v>
      </c>
      <c r="BK191" s="184">
        <f>ROUND(I191*H191,2)</f>
        <v>0</v>
      </c>
      <c r="BL191" s="17" t="s">
        <v>139</v>
      </c>
      <c r="BM191" s="183" t="s">
        <v>1210</v>
      </c>
    </row>
    <row r="192" s="2" customFormat="1" ht="6.96" customHeight="1">
      <c r="A192" s="36"/>
      <c r="B192" s="58"/>
      <c r="C192" s="59"/>
      <c r="D192" s="59"/>
      <c r="E192" s="59"/>
      <c r="F192" s="59"/>
      <c r="G192" s="59"/>
      <c r="H192" s="59"/>
      <c r="I192" s="59"/>
      <c r="J192" s="59"/>
      <c r="K192" s="59"/>
      <c r="L192" s="37"/>
      <c r="M192" s="36"/>
      <c r="O192" s="36"/>
      <c r="P192" s="36"/>
      <c r="Q192" s="36"/>
      <c r="R192" s="36"/>
      <c r="S192" s="36"/>
      <c r="T192" s="36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</row>
  </sheetData>
  <autoFilter ref="C130:K19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9:H119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80</v>
      </c>
    </row>
    <row r="4" s="1" customFormat="1" ht="24.96" customHeight="1">
      <c r="B4" s="20"/>
      <c r="D4" s="21" t="s">
        <v>108</v>
      </c>
      <c r="L4" s="20"/>
      <c r="M4" s="126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27" t="str">
        <f>'Rekapitulace stavby'!K6</f>
        <v>Stavební úpravy knihovny a IC Města Hranice</v>
      </c>
      <c r="F7" s="30"/>
      <c r="G7" s="30"/>
      <c r="H7" s="30"/>
      <c r="L7" s="20"/>
    </row>
    <row r="8" s="1" customFormat="1" ht="12" customHeight="1">
      <c r="B8" s="20"/>
      <c r="D8" s="30" t="s">
        <v>109</v>
      </c>
      <c r="L8" s="20"/>
    </row>
    <row r="9" s="2" customFormat="1" ht="16.5" customHeight="1">
      <c r="A9" s="36"/>
      <c r="B9" s="37"/>
      <c r="C9" s="36"/>
      <c r="D9" s="36"/>
      <c r="E9" s="127" t="s">
        <v>110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37"/>
      <c r="C10" s="36"/>
      <c r="D10" s="30" t="s">
        <v>111</v>
      </c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37"/>
      <c r="C11" s="36"/>
      <c r="D11" s="36"/>
      <c r="E11" s="65" t="s">
        <v>1211</v>
      </c>
      <c r="F11" s="36"/>
      <c r="G11" s="36"/>
      <c r="H11" s="36"/>
      <c r="I11" s="36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37"/>
      <c r="C12" s="36"/>
      <c r="D12" s="36"/>
      <c r="E12" s="36"/>
      <c r="F12" s="36"/>
      <c r="G12" s="36"/>
      <c r="H12" s="36"/>
      <c r="I12" s="36"/>
      <c r="J12" s="36"/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37"/>
      <c r="C13" s="36"/>
      <c r="D13" s="30" t="s">
        <v>18</v>
      </c>
      <c r="E13" s="36"/>
      <c r="F13" s="25" t="s">
        <v>1</v>
      </c>
      <c r="G13" s="36"/>
      <c r="H13" s="36"/>
      <c r="I13" s="30" t="s">
        <v>19</v>
      </c>
      <c r="J13" s="25" t="s">
        <v>1</v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20</v>
      </c>
      <c r="E14" s="36"/>
      <c r="F14" s="25" t="s">
        <v>21</v>
      </c>
      <c r="G14" s="36"/>
      <c r="H14" s="36"/>
      <c r="I14" s="30" t="s">
        <v>22</v>
      </c>
      <c r="J14" s="67" t="str">
        <f>'Rekapitulace stavby'!AN8</f>
        <v>2. 3. 2024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37"/>
      <c r="C15" s="36"/>
      <c r="D15" s="36"/>
      <c r="E15" s="36"/>
      <c r="F15" s="36"/>
      <c r="G15" s="36"/>
      <c r="H15" s="36"/>
      <c r="I15" s="36"/>
      <c r="J15" s="36"/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37"/>
      <c r="C16" s="36"/>
      <c r="D16" s="30" t="s">
        <v>24</v>
      </c>
      <c r="E16" s="36"/>
      <c r="F16" s="36"/>
      <c r="G16" s="36"/>
      <c r="H16" s="36"/>
      <c r="I16" s="30" t="s">
        <v>25</v>
      </c>
      <c r="J16" s="25" t="s">
        <v>1</v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37"/>
      <c r="C17" s="36"/>
      <c r="D17" s="36"/>
      <c r="E17" s="25" t="s">
        <v>26</v>
      </c>
      <c r="F17" s="36"/>
      <c r="G17" s="36"/>
      <c r="H17" s="36"/>
      <c r="I17" s="30" t="s">
        <v>27</v>
      </c>
      <c r="J17" s="25" t="s">
        <v>1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37"/>
      <c r="C18" s="36"/>
      <c r="D18" s="36"/>
      <c r="E18" s="36"/>
      <c r="F18" s="36"/>
      <c r="G18" s="36"/>
      <c r="H18" s="36"/>
      <c r="I18" s="36"/>
      <c r="J18" s="36"/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37"/>
      <c r="C19" s="36"/>
      <c r="D19" s="30" t="s">
        <v>28</v>
      </c>
      <c r="E19" s="36"/>
      <c r="F19" s="36"/>
      <c r="G19" s="36"/>
      <c r="H19" s="36"/>
      <c r="I19" s="30" t="s">
        <v>25</v>
      </c>
      <c r="J19" s="31" t="str">
        <f>'Rekapitulace stavby'!AN13</f>
        <v>Vyplň údaj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37"/>
      <c r="C20" s="36"/>
      <c r="D20" s="36"/>
      <c r="E20" s="31" t="str">
        <f>'Rekapitulace stavby'!E14</f>
        <v>Vyplň údaj</v>
      </c>
      <c r="F20" s="25"/>
      <c r="G20" s="25"/>
      <c r="H20" s="25"/>
      <c r="I20" s="30" t="s">
        <v>27</v>
      </c>
      <c r="J20" s="31" t="str">
        <f>'Rekapitulace stavby'!AN14</f>
        <v>Vyplň údaj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37"/>
      <c r="C21" s="36"/>
      <c r="D21" s="36"/>
      <c r="E21" s="36"/>
      <c r="F21" s="36"/>
      <c r="G21" s="36"/>
      <c r="H21" s="36"/>
      <c r="I21" s="36"/>
      <c r="J21" s="36"/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37"/>
      <c r="C22" s="36"/>
      <c r="D22" s="30" t="s">
        <v>30</v>
      </c>
      <c r="E22" s="36"/>
      <c r="F22" s="36"/>
      <c r="G22" s="36"/>
      <c r="H22" s="36"/>
      <c r="I22" s="30" t="s">
        <v>25</v>
      </c>
      <c r="J22" s="25" t="s">
        <v>1</v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37"/>
      <c r="C23" s="36"/>
      <c r="D23" s="36"/>
      <c r="E23" s="25" t="s">
        <v>31</v>
      </c>
      <c r="F23" s="36"/>
      <c r="G23" s="36"/>
      <c r="H23" s="36"/>
      <c r="I23" s="30" t="s">
        <v>27</v>
      </c>
      <c r="J23" s="25" t="s">
        <v>1</v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37"/>
      <c r="C24" s="36"/>
      <c r="D24" s="36"/>
      <c r="E24" s="36"/>
      <c r="F24" s="36"/>
      <c r="G24" s="36"/>
      <c r="H24" s="36"/>
      <c r="I24" s="36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37"/>
      <c r="C25" s="36"/>
      <c r="D25" s="30" t="s">
        <v>33</v>
      </c>
      <c r="E25" s="36"/>
      <c r="F25" s="36"/>
      <c r="G25" s="36"/>
      <c r="H25" s="36"/>
      <c r="I25" s="30" t="s">
        <v>25</v>
      </c>
      <c r="J25" s="25" t="s">
        <v>1</v>
      </c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37"/>
      <c r="C26" s="36"/>
      <c r="D26" s="36"/>
      <c r="E26" s="25" t="s">
        <v>34</v>
      </c>
      <c r="F26" s="36"/>
      <c r="G26" s="36"/>
      <c r="H26" s="36"/>
      <c r="I26" s="30" t="s">
        <v>27</v>
      </c>
      <c r="J26" s="25" t="s">
        <v>1</v>
      </c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37"/>
      <c r="C28" s="36"/>
      <c r="D28" s="30" t="s">
        <v>35</v>
      </c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28"/>
      <c r="B29" s="129"/>
      <c r="C29" s="128"/>
      <c r="D29" s="128"/>
      <c r="E29" s="34" t="s">
        <v>1</v>
      </c>
      <c r="F29" s="34"/>
      <c r="G29" s="34"/>
      <c r="H29" s="34"/>
      <c r="I29" s="128"/>
      <c r="J29" s="128"/>
      <c r="K29" s="128"/>
      <c r="L29" s="130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</row>
    <row r="30" s="2" customFormat="1" ht="6.96" customHeight="1">
      <c r="A30" s="36"/>
      <c r="B30" s="37"/>
      <c r="C30" s="36"/>
      <c r="D30" s="36"/>
      <c r="E30" s="36"/>
      <c r="F30" s="36"/>
      <c r="G30" s="36"/>
      <c r="H30" s="36"/>
      <c r="I30" s="36"/>
      <c r="J30" s="36"/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37"/>
      <c r="C32" s="36"/>
      <c r="D32" s="131" t="s">
        <v>36</v>
      </c>
      <c r="E32" s="36"/>
      <c r="F32" s="36"/>
      <c r="G32" s="36"/>
      <c r="H32" s="36"/>
      <c r="I32" s="36"/>
      <c r="J32" s="94">
        <f>ROUND(J123,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37"/>
      <c r="C33" s="36"/>
      <c r="D33" s="88"/>
      <c r="E33" s="88"/>
      <c r="F33" s="88"/>
      <c r="G33" s="88"/>
      <c r="H33" s="88"/>
      <c r="I33" s="88"/>
      <c r="J33" s="88"/>
      <c r="K33" s="88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6"/>
      <c r="F34" s="41" t="s">
        <v>38</v>
      </c>
      <c r="G34" s="36"/>
      <c r="H34" s="36"/>
      <c r="I34" s="41" t="s">
        <v>37</v>
      </c>
      <c r="J34" s="41" t="s">
        <v>39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37"/>
      <c r="C35" s="36"/>
      <c r="D35" s="132" t="s">
        <v>40</v>
      </c>
      <c r="E35" s="30" t="s">
        <v>41</v>
      </c>
      <c r="F35" s="133">
        <f>ROUND((SUM(BE123:BE151)),  2)</f>
        <v>0</v>
      </c>
      <c r="G35" s="36"/>
      <c r="H35" s="36"/>
      <c r="I35" s="134">
        <v>0.20999999999999999</v>
      </c>
      <c r="J35" s="133">
        <f>ROUND(((SUM(BE123:BE151))*I35),  2)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37"/>
      <c r="C36" s="36"/>
      <c r="D36" s="36"/>
      <c r="E36" s="30" t="s">
        <v>42</v>
      </c>
      <c r="F36" s="133">
        <f>ROUND((SUM(BF123:BF151)),  2)</f>
        <v>0</v>
      </c>
      <c r="G36" s="36"/>
      <c r="H36" s="36"/>
      <c r="I36" s="134">
        <v>0.12</v>
      </c>
      <c r="J36" s="133">
        <f>ROUND(((SUM(BF123:BF151))*I36),  2)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43</v>
      </c>
      <c r="F37" s="133">
        <f>ROUND((SUM(BG123:BG151)),  2)</f>
        <v>0</v>
      </c>
      <c r="G37" s="36"/>
      <c r="H37" s="36"/>
      <c r="I37" s="134">
        <v>0.20999999999999999</v>
      </c>
      <c r="J37" s="133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37"/>
      <c r="C38" s="36"/>
      <c r="D38" s="36"/>
      <c r="E38" s="30" t="s">
        <v>44</v>
      </c>
      <c r="F38" s="133">
        <f>ROUND((SUM(BH123:BH151)),  2)</f>
        <v>0</v>
      </c>
      <c r="G38" s="36"/>
      <c r="H38" s="36"/>
      <c r="I38" s="134">
        <v>0.12</v>
      </c>
      <c r="J38" s="133">
        <f>0</f>
        <v>0</v>
      </c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37"/>
      <c r="C39" s="36"/>
      <c r="D39" s="36"/>
      <c r="E39" s="30" t="s">
        <v>45</v>
      </c>
      <c r="F39" s="133">
        <f>ROUND((SUM(BI123:BI151)),  2)</f>
        <v>0</v>
      </c>
      <c r="G39" s="36"/>
      <c r="H39" s="36"/>
      <c r="I39" s="134">
        <v>0</v>
      </c>
      <c r="J39" s="133">
        <f>0</f>
        <v>0</v>
      </c>
      <c r="K39" s="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37"/>
      <c r="C41" s="135"/>
      <c r="D41" s="136" t="s">
        <v>46</v>
      </c>
      <c r="E41" s="79"/>
      <c r="F41" s="79"/>
      <c r="G41" s="137" t="s">
        <v>47</v>
      </c>
      <c r="H41" s="138" t="s">
        <v>48</v>
      </c>
      <c r="I41" s="79"/>
      <c r="J41" s="139">
        <f>SUM(J32:J39)</f>
        <v>0</v>
      </c>
      <c r="K41" s="140"/>
      <c r="L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37"/>
      <c r="C42" s="36"/>
      <c r="D42" s="36"/>
      <c r="E42" s="36"/>
      <c r="F42" s="36"/>
      <c r="G42" s="36"/>
      <c r="H42" s="36"/>
      <c r="I42" s="36"/>
      <c r="J42" s="36"/>
      <c r="K42" s="36"/>
      <c r="L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49</v>
      </c>
      <c r="E50" s="55"/>
      <c r="F50" s="55"/>
      <c r="G50" s="54" t="s">
        <v>50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51</v>
      </c>
      <c r="E61" s="39"/>
      <c r="F61" s="141" t="s">
        <v>52</v>
      </c>
      <c r="G61" s="56" t="s">
        <v>51</v>
      </c>
      <c r="H61" s="39"/>
      <c r="I61" s="39"/>
      <c r="J61" s="142" t="s">
        <v>52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53</v>
      </c>
      <c r="E65" s="57"/>
      <c r="F65" s="57"/>
      <c r="G65" s="54" t="s">
        <v>54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51</v>
      </c>
      <c r="E76" s="39"/>
      <c r="F76" s="141" t="s">
        <v>52</v>
      </c>
      <c r="G76" s="56" t="s">
        <v>51</v>
      </c>
      <c r="H76" s="39"/>
      <c r="I76" s="39"/>
      <c r="J76" s="142" t="s">
        <v>52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113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27" t="str">
        <f>E7</f>
        <v>Stavební úpravy knihovny a IC Města Hranice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20"/>
      <c r="C86" s="30" t="s">
        <v>109</v>
      </c>
      <c r="L86" s="20"/>
    </row>
    <row r="87" s="2" customFormat="1" ht="16.5" customHeight="1">
      <c r="A87" s="36"/>
      <c r="B87" s="37"/>
      <c r="C87" s="36"/>
      <c r="D87" s="36"/>
      <c r="E87" s="127" t="s">
        <v>110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111</v>
      </c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6"/>
      <c r="D89" s="36"/>
      <c r="E89" s="65" t="str">
        <f>E11</f>
        <v>70-B - VZT - 3NP</v>
      </c>
      <c r="F89" s="36"/>
      <c r="G89" s="36"/>
      <c r="H89" s="36"/>
      <c r="I89" s="36"/>
      <c r="J89" s="36"/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6"/>
      <c r="E91" s="36"/>
      <c r="F91" s="25" t="str">
        <f>F14</f>
        <v>Hranice</v>
      </c>
      <c r="G91" s="36"/>
      <c r="H91" s="36"/>
      <c r="I91" s="30" t="s">
        <v>22</v>
      </c>
      <c r="J91" s="67" t="str">
        <f>IF(J14="","",J14)</f>
        <v>2. 3. 2024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6"/>
      <c r="D92" s="36"/>
      <c r="E92" s="36"/>
      <c r="F92" s="36"/>
      <c r="G92" s="36"/>
      <c r="H92" s="36"/>
      <c r="I92" s="36"/>
      <c r="J92" s="36"/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6"/>
      <c r="E93" s="36"/>
      <c r="F93" s="25" t="str">
        <f>E17</f>
        <v>Město Hranice u Aše</v>
      </c>
      <c r="G93" s="36"/>
      <c r="H93" s="36"/>
      <c r="I93" s="30" t="s">
        <v>30</v>
      </c>
      <c r="J93" s="34" t="str">
        <f>E23</f>
        <v>ing.Volný Martin</v>
      </c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28</v>
      </c>
      <c r="D94" s="36"/>
      <c r="E94" s="36"/>
      <c r="F94" s="25" t="str">
        <f>IF(E20="","",E20)</f>
        <v>Vyplň údaj</v>
      </c>
      <c r="G94" s="36"/>
      <c r="H94" s="36"/>
      <c r="I94" s="30" t="s">
        <v>33</v>
      </c>
      <c r="J94" s="34" t="str">
        <f>E26</f>
        <v>Milan Hájek</v>
      </c>
      <c r="K94" s="36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43" t="s">
        <v>114</v>
      </c>
      <c r="D96" s="135"/>
      <c r="E96" s="135"/>
      <c r="F96" s="135"/>
      <c r="G96" s="135"/>
      <c r="H96" s="135"/>
      <c r="I96" s="135"/>
      <c r="J96" s="144" t="s">
        <v>115</v>
      </c>
      <c r="K96" s="135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6"/>
      <c r="D97" s="36"/>
      <c r="E97" s="36"/>
      <c r="F97" s="36"/>
      <c r="G97" s="36"/>
      <c r="H97" s="36"/>
      <c r="I97" s="36"/>
      <c r="J97" s="36"/>
      <c r="K97" s="36"/>
      <c r="L97" s="53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45" t="s">
        <v>116</v>
      </c>
      <c r="D98" s="36"/>
      <c r="E98" s="36"/>
      <c r="F98" s="36"/>
      <c r="G98" s="36"/>
      <c r="H98" s="36"/>
      <c r="I98" s="36"/>
      <c r="J98" s="94">
        <f>J123</f>
        <v>0</v>
      </c>
      <c r="K98" s="36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7" t="s">
        <v>117</v>
      </c>
    </row>
    <row r="99" s="9" customFormat="1" ht="24.96" customHeight="1">
      <c r="A99" s="9"/>
      <c r="B99" s="146"/>
      <c r="C99" s="9"/>
      <c r="D99" s="147" t="s">
        <v>168</v>
      </c>
      <c r="E99" s="148"/>
      <c r="F99" s="148"/>
      <c r="G99" s="148"/>
      <c r="H99" s="148"/>
      <c r="I99" s="148"/>
      <c r="J99" s="149">
        <f>J124</f>
        <v>0</v>
      </c>
      <c r="K99" s="9"/>
      <c r="L99" s="14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4" customFormat="1" ht="19.92" customHeight="1">
      <c r="A100" s="14"/>
      <c r="B100" s="205"/>
      <c r="C100" s="14"/>
      <c r="D100" s="206" t="s">
        <v>1212</v>
      </c>
      <c r="E100" s="207"/>
      <c r="F100" s="207"/>
      <c r="G100" s="207"/>
      <c r="H100" s="207"/>
      <c r="I100" s="207"/>
      <c r="J100" s="208">
        <f>J125</f>
        <v>0</v>
      </c>
      <c r="K100" s="14"/>
      <c r="L100" s="205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</row>
    <row r="101" s="9" customFormat="1" ht="24.96" customHeight="1">
      <c r="A101" s="9"/>
      <c r="B101" s="146"/>
      <c r="C101" s="9"/>
      <c r="D101" s="147" t="s">
        <v>176</v>
      </c>
      <c r="E101" s="148"/>
      <c r="F101" s="148"/>
      <c r="G101" s="148"/>
      <c r="H101" s="148"/>
      <c r="I101" s="148"/>
      <c r="J101" s="149">
        <f>J149</f>
        <v>0</v>
      </c>
      <c r="K101" s="9"/>
      <c r="L101" s="14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6"/>
      <c r="B102" s="37"/>
      <c r="C102" s="36"/>
      <c r="D102" s="36"/>
      <c r="E102" s="36"/>
      <c r="F102" s="36"/>
      <c r="G102" s="36"/>
      <c r="H102" s="36"/>
      <c r="I102" s="36"/>
      <c r="J102" s="36"/>
      <c r="K102" s="36"/>
      <c r="L102" s="53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6.96" customHeight="1">
      <c r="A103" s="36"/>
      <c r="B103" s="58"/>
      <c r="C103" s="59"/>
      <c r="D103" s="59"/>
      <c r="E103" s="59"/>
      <c r="F103" s="59"/>
      <c r="G103" s="59"/>
      <c r="H103" s="59"/>
      <c r="I103" s="59"/>
      <c r="J103" s="59"/>
      <c r="K103" s="59"/>
      <c r="L103" s="53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7" s="2" customFormat="1" ht="6.96" customHeight="1">
      <c r="A107" s="36"/>
      <c r="B107" s="60"/>
      <c r="C107" s="61"/>
      <c r="D107" s="61"/>
      <c r="E107" s="61"/>
      <c r="F107" s="61"/>
      <c r="G107" s="61"/>
      <c r="H107" s="61"/>
      <c r="I107" s="61"/>
      <c r="J107" s="61"/>
      <c r="K107" s="61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4.96" customHeight="1">
      <c r="A108" s="36"/>
      <c r="B108" s="37"/>
      <c r="C108" s="21" t="s">
        <v>119</v>
      </c>
      <c r="D108" s="36"/>
      <c r="E108" s="36"/>
      <c r="F108" s="36"/>
      <c r="G108" s="36"/>
      <c r="H108" s="36"/>
      <c r="I108" s="36"/>
      <c r="J108" s="36"/>
      <c r="K108" s="36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6"/>
      <c r="D109" s="36"/>
      <c r="E109" s="36"/>
      <c r="F109" s="36"/>
      <c r="G109" s="36"/>
      <c r="H109" s="36"/>
      <c r="I109" s="36"/>
      <c r="J109" s="36"/>
      <c r="K109" s="36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16</v>
      </c>
      <c r="D110" s="36"/>
      <c r="E110" s="36"/>
      <c r="F110" s="36"/>
      <c r="G110" s="36"/>
      <c r="H110" s="36"/>
      <c r="I110" s="36"/>
      <c r="J110" s="36"/>
      <c r="K110" s="36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6.5" customHeight="1">
      <c r="A111" s="36"/>
      <c r="B111" s="37"/>
      <c r="C111" s="36"/>
      <c r="D111" s="36"/>
      <c r="E111" s="127" t="str">
        <f>E7</f>
        <v>Stavební úpravy knihovny a IC Města Hranice</v>
      </c>
      <c r="F111" s="30"/>
      <c r="G111" s="30"/>
      <c r="H111" s="30"/>
      <c r="I111" s="36"/>
      <c r="J111" s="36"/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1" customFormat="1" ht="12" customHeight="1">
      <c r="B112" s="20"/>
      <c r="C112" s="30" t="s">
        <v>109</v>
      </c>
      <c r="L112" s="20"/>
    </row>
    <row r="113" s="2" customFormat="1" ht="16.5" customHeight="1">
      <c r="A113" s="36"/>
      <c r="B113" s="37"/>
      <c r="C113" s="36"/>
      <c r="D113" s="36"/>
      <c r="E113" s="127" t="s">
        <v>110</v>
      </c>
      <c r="F113" s="36"/>
      <c r="G113" s="36"/>
      <c r="H113" s="36"/>
      <c r="I113" s="36"/>
      <c r="J113" s="36"/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111</v>
      </c>
      <c r="D114" s="36"/>
      <c r="E114" s="36"/>
      <c r="F114" s="36"/>
      <c r="G114" s="36"/>
      <c r="H114" s="36"/>
      <c r="I114" s="36"/>
      <c r="J114" s="36"/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6.5" customHeight="1">
      <c r="A115" s="36"/>
      <c r="B115" s="37"/>
      <c r="C115" s="36"/>
      <c r="D115" s="36"/>
      <c r="E115" s="65" t="str">
        <f>E11</f>
        <v>70-B - VZT - 3NP</v>
      </c>
      <c r="F115" s="36"/>
      <c r="G115" s="36"/>
      <c r="H115" s="36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6"/>
      <c r="D116" s="36"/>
      <c r="E116" s="36"/>
      <c r="F116" s="36"/>
      <c r="G116" s="36"/>
      <c r="H116" s="36"/>
      <c r="I116" s="36"/>
      <c r="J116" s="36"/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20</v>
      </c>
      <c r="D117" s="36"/>
      <c r="E117" s="36"/>
      <c r="F117" s="25" t="str">
        <f>F14</f>
        <v>Hranice</v>
      </c>
      <c r="G117" s="36"/>
      <c r="H117" s="36"/>
      <c r="I117" s="30" t="s">
        <v>22</v>
      </c>
      <c r="J117" s="67" t="str">
        <f>IF(J14="","",J14)</f>
        <v>2. 3. 2024</v>
      </c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6"/>
      <c r="D118" s="36"/>
      <c r="E118" s="36"/>
      <c r="F118" s="36"/>
      <c r="G118" s="36"/>
      <c r="H118" s="36"/>
      <c r="I118" s="36"/>
      <c r="J118" s="36"/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24</v>
      </c>
      <c r="D119" s="36"/>
      <c r="E119" s="36"/>
      <c r="F119" s="25" t="str">
        <f>E17</f>
        <v>Město Hranice u Aše</v>
      </c>
      <c r="G119" s="36"/>
      <c r="H119" s="36"/>
      <c r="I119" s="30" t="s">
        <v>30</v>
      </c>
      <c r="J119" s="34" t="str">
        <f>E23</f>
        <v>ing.Volný Martin</v>
      </c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5.15" customHeight="1">
      <c r="A120" s="36"/>
      <c r="B120" s="37"/>
      <c r="C120" s="30" t="s">
        <v>28</v>
      </c>
      <c r="D120" s="36"/>
      <c r="E120" s="36"/>
      <c r="F120" s="25" t="str">
        <f>IF(E20="","",E20)</f>
        <v>Vyplň údaj</v>
      </c>
      <c r="G120" s="36"/>
      <c r="H120" s="36"/>
      <c r="I120" s="30" t="s">
        <v>33</v>
      </c>
      <c r="J120" s="34" t="str">
        <f>E26</f>
        <v>Milan Hájek</v>
      </c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0.32" customHeight="1">
      <c r="A121" s="36"/>
      <c r="B121" s="37"/>
      <c r="C121" s="36"/>
      <c r="D121" s="36"/>
      <c r="E121" s="36"/>
      <c r="F121" s="36"/>
      <c r="G121" s="36"/>
      <c r="H121" s="36"/>
      <c r="I121" s="36"/>
      <c r="J121" s="36"/>
      <c r="K121" s="36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10" customFormat="1" ht="29.28" customHeight="1">
      <c r="A122" s="150"/>
      <c r="B122" s="151"/>
      <c r="C122" s="152" t="s">
        <v>120</v>
      </c>
      <c r="D122" s="153" t="s">
        <v>61</v>
      </c>
      <c r="E122" s="153" t="s">
        <v>57</v>
      </c>
      <c r="F122" s="153" t="s">
        <v>58</v>
      </c>
      <c r="G122" s="153" t="s">
        <v>121</v>
      </c>
      <c r="H122" s="153" t="s">
        <v>122</v>
      </c>
      <c r="I122" s="153" t="s">
        <v>123</v>
      </c>
      <c r="J122" s="153" t="s">
        <v>115</v>
      </c>
      <c r="K122" s="154" t="s">
        <v>124</v>
      </c>
      <c r="L122" s="155"/>
      <c r="M122" s="84" t="s">
        <v>1</v>
      </c>
      <c r="N122" s="85" t="s">
        <v>40</v>
      </c>
      <c r="O122" s="85" t="s">
        <v>125</v>
      </c>
      <c r="P122" s="85" t="s">
        <v>126</v>
      </c>
      <c r="Q122" s="85" t="s">
        <v>127</v>
      </c>
      <c r="R122" s="85" t="s">
        <v>128</v>
      </c>
      <c r="S122" s="85" t="s">
        <v>129</v>
      </c>
      <c r="T122" s="86" t="s">
        <v>130</v>
      </c>
      <c r="U122" s="150"/>
      <c r="V122" s="150"/>
      <c r="W122" s="150"/>
      <c r="X122" s="150"/>
      <c r="Y122" s="150"/>
      <c r="Z122" s="150"/>
      <c r="AA122" s="150"/>
      <c r="AB122" s="150"/>
      <c r="AC122" s="150"/>
      <c r="AD122" s="150"/>
      <c r="AE122" s="150"/>
    </row>
    <row r="123" s="2" customFormat="1" ht="22.8" customHeight="1">
      <c r="A123" s="36"/>
      <c r="B123" s="37"/>
      <c r="C123" s="91" t="s">
        <v>131</v>
      </c>
      <c r="D123" s="36"/>
      <c r="E123" s="36"/>
      <c r="F123" s="36"/>
      <c r="G123" s="36"/>
      <c r="H123" s="36"/>
      <c r="I123" s="36"/>
      <c r="J123" s="156">
        <f>BK123</f>
        <v>0</v>
      </c>
      <c r="K123" s="36"/>
      <c r="L123" s="37"/>
      <c r="M123" s="87"/>
      <c r="N123" s="71"/>
      <c r="O123" s="88"/>
      <c r="P123" s="157">
        <f>P124+P149</f>
        <v>0</v>
      </c>
      <c r="Q123" s="88"/>
      <c r="R123" s="157">
        <f>R124+R149</f>
        <v>0.058950000000000002</v>
      </c>
      <c r="S123" s="88"/>
      <c r="T123" s="158">
        <f>T124+T149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7" t="s">
        <v>75</v>
      </c>
      <c r="AU123" s="17" t="s">
        <v>117</v>
      </c>
      <c r="BK123" s="159">
        <f>BK124+BK149</f>
        <v>0</v>
      </c>
    </row>
    <row r="124" s="11" customFormat="1" ht="25.92" customHeight="1">
      <c r="A124" s="11"/>
      <c r="B124" s="160"/>
      <c r="C124" s="11"/>
      <c r="D124" s="161" t="s">
        <v>75</v>
      </c>
      <c r="E124" s="162" t="s">
        <v>424</v>
      </c>
      <c r="F124" s="162" t="s">
        <v>425</v>
      </c>
      <c r="G124" s="11"/>
      <c r="H124" s="11"/>
      <c r="I124" s="163"/>
      <c r="J124" s="164">
        <f>BK124</f>
        <v>0</v>
      </c>
      <c r="K124" s="11"/>
      <c r="L124" s="160"/>
      <c r="M124" s="165"/>
      <c r="N124" s="166"/>
      <c r="O124" s="166"/>
      <c r="P124" s="167">
        <f>P125</f>
        <v>0</v>
      </c>
      <c r="Q124" s="166"/>
      <c r="R124" s="167">
        <f>R125</f>
        <v>0.058950000000000002</v>
      </c>
      <c r="S124" s="166"/>
      <c r="T124" s="168">
        <f>T125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161" t="s">
        <v>80</v>
      </c>
      <c r="AT124" s="169" t="s">
        <v>75</v>
      </c>
      <c r="AU124" s="169" t="s">
        <v>76</v>
      </c>
      <c r="AY124" s="161" t="s">
        <v>134</v>
      </c>
      <c r="BK124" s="170">
        <f>BK125</f>
        <v>0</v>
      </c>
    </row>
    <row r="125" s="11" customFormat="1" ht="22.8" customHeight="1">
      <c r="A125" s="11"/>
      <c r="B125" s="160"/>
      <c r="C125" s="11"/>
      <c r="D125" s="161" t="s">
        <v>75</v>
      </c>
      <c r="E125" s="209" t="s">
        <v>1213</v>
      </c>
      <c r="F125" s="209" t="s">
        <v>1214</v>
      </c>
      <c r="G125" s="11"/>
      <c r="H125" s="11"/>
      <c r="I125" s="163"/>
      <c r="J125" s="210">
        <f>BK125</f>
        <v>0</v>
      </c>
      <c r="K125" s="11"/>
      <c r="L125" s="160"/>
      <c r="M125" s="165"/>
      <c r="N125" s="166"/>
      <c r="O125" s="166"/>
      <c r="P125" s="167">
        <f>SUM(P126:P148)</f>
        <v>0</v>
      </c>
      <c r="Q125" s="166"/>
      <c r="R125" s="167">
        <f>SUM(R126:R148)</f>
        <v>0.058950000000000002</v>
      </c>
      <c r="S125" s="166"/>
      <c r="T125" s="168">
        <f>SUM(T126:T148)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161" t="s">
        <v>80</v>
      </c>
      <c r="AT125" s="169" t="s">
        <v>75</v>
      </c>
      <c r="AU125" s="169" t="s">
        <v>83</v>
      </c>
      <c r="AY125" s="161" t="s">
        <v>134</v>
      </c>
      <c r="BK125" s="170">
        <f>SUM(BK126:BK148)</f>
        <v>0</v>
      </c>
    </row>
    <row r="126" s="2" customFormat="1" ht="24.15" customHeight="1">
      <c r="A126" s="36"/>
      <c r="B126" s="171"/>
      <c r="C126" s="172" t="s">
        <v>83</v>
      </c>
      <c r="D126" s="172" t="s">
        <v>135</v>
      </c>
      <c r="E126" s="173" t="s">
        <v>1215</v>
      </c>
      <c r="F126" s="174" t="s">
        <v>1216</v>
      </c>
      <c r="G126" s="175" t="s">
        <v>196</v>
      </c>
      <c r="H126" s="176">
        <v>2</v>
      </c>
      <c r="I126" s="177"/>
      <c r="J126" s="178">
        <f>ROUND(I126*H126,2)</f>
        <v>0</v>
      </c>
      <c r="K126" s="174" t="s">
        <v>183</v>
      </c>
      <c r="L126" s="37"/>
      <c r="M126" s="179" t="s">
        <v>1</v>
      </c>
      <c r="N126" s="180" t="s">
        <v>41</v>
      </c>
      <c r="O126" s="75"/>
      <c r="P126" s="181">
        <f>O126*H126</f>
        <v>0</v>
      </c>
      <c r="Q126" s="181">
        <v>0</v>
      </c>
      <c r="R126" s="181">
        <f>Q126*H126</f>
        <v>0</v>
      </c>
      <c r="S126" s="181">
        <v>0</v>
      </c>
      <c r="T126" s="182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83" t="s">
        <v>279</v>
      </c>
      <c r="AT126" s="183" t="s">
        <v>135</v>
      </c>
      <c r="AU126" s="183" t="s">
        <v>80</v>
      </c>
      <c r="AY126" s="17" t="s">
        <v>134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7" t="s">
        <v>83</v>
      </c>
      <c r="BK126" s="184">
        <f>ROUND(I126*H126,2)</f>
        <v>0</v>
      </c>
      <c r="BL126" s="17" t="s">
        <v>279</v>
      </c>
      <c r="BM126" s="183" t="s">
        <v>1217</v>
      </c>
    </row>
    <row r="127" s="2" customFormat="1" ht="24.15" customHeight="1">
      <c r="A127" s="36"/>
      <c r="B127" s="171"/>
      <c r="C127" s="211" t="s">
        <v>80</v>
      </c>
      <c r="D127" s="211" t="s">
        <v>443</v>
      </c>
      <c r="E127" s="212" t="s">
        <v>1218</v>
      </c>
      <c r="F127" s="213" t="s">
        <v>1219</v>
      </c>
      <c r="G127" s="214" t="s">
        <v>196</v>
      </c>
      <c r="H127" s="215">
        <v>1</v>
      </c>
      <c r="I127" s="216"/>
      <c r="J127" s="217">
        <f>ROUND(I127*H127,2)</f>
        <v>0</v>
      </c>
      <c r="K127" s="213" t="s">
        <v>183</v>
      </c>
      <c r="L127" s="218"/>
      <c r="M127" s="219" t="s">
        <v>1</v>
      </c>
      <c r="N127" s="220" t="s">
        <v>41</v>
      </c>
      <c r="O127" s="75"/>
      <c r="P127" s="181">
        <f>O127*H127</f>
        <v>0</v>
      </c>
      <c r="Q127" s="181">
        <v>0.002</v>
      </c>
      <c r="R127" s="181">
        <f>Q127*H127</f>
        <v>0.002</v>
      </c>
      <c r="S127" s="181">
        <v>0</v>
      </c>
      <c r="T127" s="182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83" t="s">
        <v>365</v>
      </c>
      <c r="AT127" s="183" t="s">
        <v>443</v>
      </c>
      <c r="AU127" s="183" t="s">
        <v>80</v>
      </c>
      <c r="AY127" s="17" t="s">
        <v>134</v>
      </c>
      <c r="BE127" s="184">
        <f>IF(N127="základní",J127,0)</f>
        <v>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7" t="s">
        <v>83</v>
      </c>
      <c r="BK127" s="184">
        <f>ROUND(I127*H127,2)</f>
        <v>0</v>
      </c>
      <c r="BL127" s="17" t="s">
        <v>279</v>
      </c>
      <c r="BM127" s="183" t="s">
        <v>1220</v>
      </c>
    </row>
    <row r="128" s="2" customFormat="1" ht="24.15" customHeight="1">
      <c r="A128" s="36"/>
      <c r="B128" s="171"/>
      <c r="C128" s="211" t="s">
        <v>146</v>
      </c>
      <c r="D128" s="211" t="s">
        <v>443</v>
      </c>
      <c r="E128" s="212" t="s">
        <v>1221</v>
      </c>
      <c r="F128" s="213" t="s">
        <v>1222</v>
      </c>
      <c r="G128" s="214" t="s">
        <v>196</v>
      </c>
      <c r="H128" s="215">
        <v>1</v>
      </c>
      <c r="I128" s="216"/>
      <c r="J128" s="217">
        <f>ROUND(I128*H128,2)</f>
        <v>0</v>
      </c>
      <c r="K128" s="213" t="s">
        <v>183</v>
      </c>
      <c r="L128" s="218"/>
      <c r="M128" s="219" t="s">
        <v>1</v>
      </c>
      <c r="N128" s="220" t="s">
        <v>41</v>
      </c>
      <c r="O128" s="75"/>
      <c r="P128" s="181">
        <f>O128*H128</f>
        <v>0</v>
      </c>
      <c r="Q128" s="181">
        <v>0.0048999999999999998</v>
      </c>
      <c r="R128" s="181">
        <f>Q128*H128</f>
        <v>0.0048999999999999998</v>
      </c>
      <c r="S128" s="181">
        <v>0</v>
      </c>
      <c r="T128" s="182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83" t="s">
        <v>365</v>
      </c>
      <c r="AT128" s="183" t="s">
        <v>443</v>
      </c>
      <c r="AU128" s="183" t="s">
        <v>80</v>
      </c>
      <c r="AY128" s="17" t="s">
        <v>134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7" t="s">
        <v>83</v>
      </c>
      <c r="BK128" s="184">
        <f>ROUND(I128*H128,2)</f>
        <v>0</v>
      </c>
      <c r="BL128" s="17" t="s">
        <v>279</v>
      </c>
      <c r="BM128" s="183" t="s">
        <v>1223</v>
      </c>
    </row>
    <row r="129" s="2" customFormat="1" ht="16.5" customHeight="1">
      <c r="A129" s="36"/>
      <c r="B129" s="171"/>
      <c r="C129" s="172" t="s">
        <v>139</v>
      </c>
      <c r="D129" s="172" t="s">
        <v>135</v>
      </c>
      <c r="E129" s="173" t="s">
        <v>1224</v>
      </c>
      <c r="F129" s="174" t="s">
        <v>1225</v>
      </c>
      <c r="G129" s="175" t="s">
        <v>196</v>
      </c>
      <c r="H129" s="176">
        <v>3</v>
      </c>
      <c r="I129" s="177"/>
      <c r="J129" s="178">
        <f>ROUND(I129*H129,2)</f>
        <v>0</v>
      </c>
      <c r="K129" s="174" t="s">
        <v>183</v>
      </c>
      <c r="L129" s="37"/>
      <c r="M129" s="179" t="s">
        <v>1</v>
      </c>
      <c r="N129" s="180" t="s">
        <v>41</v>
      </c>
      <c r="O129" s="75"/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83" t="s">
        <v>279</v>
      </c>
      <c r="AT129" s="183" t="s">
        <v>135</v>
      </c>
      <c r="AU129" s="183" t="s">
        <v>80</v>
      </c>
      <c r="AY129" s="17" t="s">
        <v>134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7" t="s">
        <v>83</v>
      </c>
      <c r="BK129" s="184">
        <f>ROUND(I129*H129,2)</f>
        <v>0</v>
      </c>
      <c r="BL129" s="17" t="s">
        <v>279</v>
      </c>
      <c r="BM129" s="183" t="s">
        <v>1226</v>
      </c>
    </row>
    <row r="130" s="2" customFormat="1" ht="24.15" customHeight="1">
      <c r="A130" s="36"/>
      <c r="B130" s="171"/>
      <c r="C130" s="211" t="s">
        <v>133</v>
      </c>
      <c r="D130" s="211" t="s">
        <v>443</v>
      </c>
      <c r="E130" s="212" t="s">
        <v>1227</v>
      </c>
      <c r="F130" s="213" t="s">
        <v>1228</v>
      </c>
      <c r="G130" s="214" t="s">
        <v>196</v>
      </c>
      <c r="H130" s="215">
        <v>3</v>
      </c>
      <c r="I130" s="216"/>
      <c r="J130" s="217">
        <f>ROUND(I130*H130,2)</f>
        <v>0</v>
      </c>
      <c r="K130" s="213" t="s">
        <v>183</v>
      </c>
      <c r="L130" s="218"/>
      <c r="M130" s="219" t="s">
        <v>1</v>
      </c>
      <c r="N130" s="220" t="s">
        <v>41</v>
      </c>
      <c r="O130" s="75"/>
      <c r="P130" s="181">
        <f>O130*H130</f>
        <v>0</v>
      </c>
      <c r="Q130" s="181">
        <v>0.00020000000000000001</v>
      </c>
      <c r="R130" s="181">
        <f>Q130*H130</f>
        <v>0.00060000000000000006</v>
      </c>
      <c r="S130" s="181">
        <v>0</v>
      </c>
      <c r="T130" s="182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83" t="s">
        <v>365</v>
      </c>
      <c r="AT130" s="183" t="s">
        <v>443</v>
      </c>
      <c r="AU130" s="183" t="s">
        <v>80</v>
      </c>
      <c r="AY130" s="17" t="s">
        <v>134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7" t="s">
        <v>83</v>
      </c>
      <c r="BK130" s="184">
        <f>ROUND(I130*H130,2)</f>
        <v>0</v>
      </c>
      <c r="BL130" s="17" t="s">
        <v>279</v>
      </c>
      <c r="BM130" s="183" t="s">
        <v>1229</v>
      </c>
    </row>
    <row r="131" s="2" customFormat="1" ht="21.75" customHeight="1">
      <c r="A131" s="36"/>
      <c r="B131" s="171"/>
      <c r="C131" s="172" t="s">
        <v>157</v>
      </c>
      <c r="D131" s="172" t="s">
        <v>135</v>
      </c>
      <c r="E131" s="173" t="s">
        <v>1230</v>
      </c>
      <c r="F131" s="174" t="s">
        <v>1231</v>
      </c>
      <c r="G131" s="175" t="s">
        <v>196</v>
      </c>
      <c r="H131" s="176">
        <v>3</v>
      </c>
      <c r="I131" s="177"/>
      <c r="J131" s="178">
        <f>ROUND(I131*H131,2)</f>
        <v>0</v>
      </c>
      <c r="K131" s="174" t="s">
        <v>183</v>
      </c>
      <c r="L131" s="37"/>
      <c r="M131" s="179" t="s">
        <v>1</v>
      </c>
      <c r="N131" s="180" t="s">
        <v>41</v>
      </c>
      <c r="O131" s="75"/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83" t="s">
        <v>279</v>
      </c>
      <c r="AT131" s="183" t="s">
        <v>135</v>
      </c>
      <c r="AU131" s="183" t="s">
        <v>80</v>
      </c>
      <c r="AY131" s="17" t="s">
        <v>134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7" t="s">
        <v>83</v>
      </c>
      <c r="BK131" s="184">
        <f>ROUND(I131*H131,2)</f>
        <v>0</v>
      </c>
      <c r="BL131" s="17" t="s">
        <v>279</v>
      </c>
      <c r="BM131" s="183" t="s">
        <v>1232</v>
      </c>
    </row>
    <row r="132" s="2" customFormat="1" ht="24.15" customHeight="1">
      <c r="A132" s="36"/>
      <c r="B132" s="171"/>
      <c r="C132" s="211" t="s">
        <v>209</v>
      </c>
      <c r="D132" s="211" t="s">
        <v>443</v>
      </c>
      <c r="E132" s="212" t="s">
        <v>1233</v>
      </c>
      <c r="F132" s="213" t="s">
        <v>1234</v>
      </c>
      <c r="G132" s="214" t="s">
        <v>196</v>
      </c>
      <c r="H132" s="215">
        <v>3</v>
      </c>
      <c r="I132" s="216"/>
      <c r="J132" s="217">
        <f>ROUND(I132*H132,2)</f>
        <v>0</v>
      </c>
      <c r="K132" s="213" t="s">
        <v>183</v>
      </c>
      <c r="L132" s="218"/>
      <c r="M132" s="219" t="s">
        <v>1</v>
      </c>
      <c r="N132" s="220" t="s">
        <v>41</v>
      </c>
      <c r="O132" s="75"/>
      <c r="P132" s="181">
        <f>O132*H132</f>
        <v>0</v>
      </c>
      <c r="Q132" s="181">
        <v>0.00029999999999999997</v>
      </c>
      <c r="R132" s="181">
        <f>Q132*H132</f>
        <v>0.00089999999999999998</v>
      </c>
      <c r="S132" s="181">
        <v>0</v>
      </c>
      <c r="T132" s="182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83" t="s">
        <v>365</v>
      </c>
      <c r="AT132" s="183" t="s">
        <v>443</v>
      </c>
      <c r="AU132" s="183" t="s">
        <v>80</v>
      </c>
      <c r="AY132" s="17" t="s">
        <v>134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7" t="s">
        <v>83</v>
      </c>
      <c r="BK132" s="184">
        <f>ROUND(I132*H132,2)</f>
        <v>0</v>
      </c>
      <c r="BL132" s="17" t="s">
        <v>279</v>
      </c>
      <c r="BM132" s="183" t="s">
        <v>1235</v>
      </c>
    </row>
    <row r="133" s="2" customFormat="1" ht="24.15" customHeight="1">
      <c r="A133" s="36"/>
      <c r="B133" s="171"/>
      <c r="C133" s="172" t="s">
        <v>214</v>
      </c>
      <c r="D133" s="172" t="s">
        <v>135</v>
      </c>
      <c r="E133" s="173" t="s">
        <v>1236</v>
      </c>
      <c r="F133" s="174" t="s">
        <v>1237</v>
      </c>
      <c r="G133" s="175" t="s">
        <v>196</v>
      </c>
      <c r="H133" s="176">
        <v>5</v>
      </c>
      <c r="I133" s="177"/>
      <c r="J133" s="178">
        <f>ROUND(I133*H133,2)</f>
        <v>0</v>
      </c>
      <c r="K133" s="174" t="s">
        <v>183</v>
      </c>
      <c r="L133" s="37"/>
      <c r="M133" s="179" t="s">
        <v>1</v>
      </c>
      <c r="N133" s="180" t="s">
        <v>41</v>
      </c>
      <c r="O133" s="75"/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83" t="s">
        <v>279</v>
      </c>
      <c r="AT133" s="183" t="s">
        <v>135</v>
      </c>
      <c r="AU133" s="183" t="s">
        <v>80</v>
      </c>
      <c r="AY133" s="17" t="s">
        <v>134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7" t="s">
        <v>83</v>
      </c>
      <c r="BK133" s="184">
        <f>ROUND(I133*H133,2)</f>
        <v>0</v>
      </c>
      <c r="BL133" s="17" t="s">
        <v>279</v>
      </c>
      <c r="BM133" s="183" t="s">
        <v>1238</v>
      </c>
    </row>
    <row r="134" s="2" customFormat="1" ht="16.5" customHeight="1">
      <c r="A134" s="36"/>
      <c r="B134" s="171"/>
      <c r="C134" s="211" t="s">
        <v>220</v>
      </c>
      <c r="D134" s="211" t="s">
        <v>443</v>
      </c>
      <c r="E134" s="212" t="s">
        <v>1239</v>
      </c>
      <c r="F134" s="213" t="s">
        <v>1240</v>
      </c>
      <c r="G134" s="214" t="s">
        <v>196</v>
      </c>
      <c r="H134" s="215">
        <v>5</v>
      </c>
      <c r="I134" s="216"/>
      <c r="J134" s="217">
        <f>ROUND(I134*H134,2)</f>
        <v>0</v>
      </c>
      <c r="K134" s="213" t="s">
        <v>183</v>
      </c>
      <c r="L134" s="218"/>
      <c r="M134" s="219" t="s">
        <v>1</v>
      </c>
      <c r="N134" s="220" t="s">
        <v>41</v>
      </c>
      <c r="O134" s="75"/>
      <c r="P134" s="181">
        <f>O134*H134</f>
        <v>0</v>
      </c>
      <c r="Q134" s="181">
        <v>0.00040000000000000002</v>
      </c>
      <c r="R134" s="181">
        <f>Q134*H134</f>
        <v>0.002</v>
      </c>
      <c r="S134" s="181">
        <v>0</v>
      </c>
      <c r="T134" s="182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83" t="s">
        <v>365</v>
      </c>
      <c r="AT134" s="183" t="s">
        <v>443</v>
      </c>
      <c r="AU134" s="183" t="s">
        <v>80</v>
      </c>
      <c r="AY134" s="17" t="s">
        <v>134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7" t="s">
        <v>83</v>
      </c>
      <c r="BK134" s="184">
        <f>ROUND(I134*H134,2)</f>
        <v>0</v>
      </c>
      <c r="BL134" s="17" t="s">
        <v>279</v>
      </c>
      <c r="BM134" s="183" t="s">
        <v>1241</v>
      </c>
    </row>
    <row r="135" s="2" customFormat="1" ht="37.8" customHeight="1">
      <c r="A135" s="36"/>
      <c r="B135" s="171"/>
      <c r="C135" s="172" t="s">
        <v>228</v>
      </c>
      <c r="D135" s="172" t="s">
        <v>135</v>
      </c>
      <c r="E135" s="173" t="s">
        <v>1242</v>
      </c>
      <c r="F135" s="174" t="s">
        <v>1243</v>
      </c>
      <c r="G135" s="175" t="s">
        <v>231</v>
      </c>
      <c r="H135" s="176">
        <v>5</v>
      </c>
      <c r="I135" s="177"/>
      <c r="J135" s="178">
        <f>ROUND(I135*H135,2)</f>
        <v>0</v>
      </c>
      <c r="K135" s="174" t="s">
        <v>183</v>
      </c>
      <c r="L135" s="37"/>
      <c r="M135" s="179" t="s">
        <v>1</v>
      </c>
      <c r="N135" s="180" t="s">
        <v>41</v>
      </c>
      <c r="O135" s="75"/>
      <c r="P135" s="181">
        <f>O135*H135</f>
        <v>0</v>
      </c>
      <c r="Q135" s="181">
        <v>0.0016800000000000001</v>
      </c>
      <c r="R135" s="181">
        <f>Q135*H135</f>
        <v>0.0084000000000000012</v>
      </c>
      <c r="S135" s="181">
        <v>0</v>
      </c>
      <c r="T135" s="182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83" t="s">
        <v>279</v>
      </c>
      <c r="AT135" s="183" t="s">
        <v>135</v>
      </c>
      <c r="AU135" s="183" t="s">
        <v>80</v>
      </c>
      <c r="AY135" s="17" t="s">
        <v>134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7" t="s">
        <v>83</v>
      </c>
      <c r="BK135" s="184">
        <f>ROUND(I135*H135,2)</f>
        <v>0</v>
      </c>
      <c r="BL135" s="17" t="s">
        <v>279</v>
      </c>
      <c r="BM135" s="183" t="s">
        <v>1244</v>
      </c>
    </row>
    <row r="136" s="12" customFormat="1">
      <c r="A136" s="12"/>
      <c r="B136" s="185"/>
      <c r="C136" s="12"/>
      <c r="D136" s="186" t="s">
        <v>141</v>
      </c>
      <c r="E136" s="187" t="s">
        <v>1</v>
      </c>
      <c r="F136" s="188" t="s">
        <v>1245</v>
      </c>
      <c r="G136" s="12"/>
      <c r="H136" s="189">
        <v>4</v>
      </c>
      <c r="I136" s="190"/>
      <c r="J136" s="12"/>
      <c r="K136" s="12"/>
      <c r="L136" s="185"/>
      <c r="M136" s="191"/>
      <c r="N136" s="192"/>
      <c r="O136" s="192"/>
      <c r="P136" s="192"/>
      <c r="Q136" s="192"/>
      <c r="R136" s="192"/>
      <c r="S136" s="192"/>
      <c r="T136" s="193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187" t="s">
        <v>141</v>
      </c>
      <c r="AU136" s="187" t="s">
        <v>80</v>
      </c>
      <c r="AV136" s="12" t="s">
        <v>80</v>
      </c>
      <c r="AW136" s="12" t="s">
        <v>32</v>
      </c>
      <c r="AX136" s="12" t="s">
        <v>76</v>
      </c>
      <c r="AY136" s="187" t="s">
        <v>134</v>
      </c>
    </row>
    <row r="137" s="12" customFormat="1">
      <c r="A137" s="12"/>
      <c r="B137" s="185"/>
      <c r="C137" s="12"/>
      <c r="D137" s="186" t="s">
        <v>141</v>
      </c>
      <c r="E137" s="187" t="s">
        <v>1</v>
      </c>
      <c r="F137" s="188" t="s">
        <v>1246</v>
      </c>
      <c r="G137" s="12"/>
      <c r="H137" s="189">
        <v>1</v>
      </c>
      <c r="I137" s="190"/>
      <c r="J137" s="12"/>
      <c r="K137" s="12"/>
      <c r="L137" s="185"/>
      <c r="M137" s="191"/>
      <c r="N137" s="192"/>
      <c r="O137" s="192"/>
      <c r="P137" s="192"/>
      <c r="Q137" s="192"/>
      <c r="R137" s="192"/>
      <c r="S137" s="192"/>
      <c r="T137" s="193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187" t="s">
        <v>141</v>
      </c>
      <c r="AU137" s="187" t="s">
        <v>80</v>
      </c>
      <c r="AV137" s="12" t="s">
        <v>80</v>
      </c>
      <c r="AW137" s="12" t="s">
        <v>32</v>
      </c>
      <c r="AX137" s="12" t="s">
        <v>76</v>
      </c>
      <c r="AY137" s="187" t="s">
        <v>134</v>
      </c>
    </row>
    <row r="138" s="2" customFormat="1" ht="37.8" customHeight="1">
      <c r="A138" s="36"/>
      <c r="B138" s="171"/>
      <c r="C138" s="172" t="s">
        <v>234</v>
      </c>
      <c r="D138" s="172" t="s">
        <v>135</v>
      </c>
      <c r="E138" s="173" t="s">
        <v>1247</v>
      </c>
      <c r="F138" s="174" t="s">
        <v>1248</v>
      </c>
      <c r="G138" s="175" t="s">
        <v>231</v>
      </c>
      <c r="H138" s="176">
        <v>11</v>
      </c>
      <c r="I138" s="177"/>
      <c r="J138" s="178">
        <f>ROUND(I138*H138,2)</f>
        <v>0</v>
      </c>
      <c r="K138" s="174" t="s">
        <v>183</v>
      </c>
      <c r="L138" s="37"/>
      <c r="M138" s="179" t="s">
        <v>1</v>
      </c>
      <c r="N138" s="180" t="s">
        <v>41</v>
      </c>
      <c r="O138" s="75"/>
      <c r="P138" s="181">
        <f>O138*H138</f>
        <v>0</v>
      </c>
      <c r="Q138" s="181">
        <v>0.0034499999999999999</v>
      </c>
      <c r="R138" s="181">
        <f>Q138*H138</f>
        <v>0.037949999999999998</v>
      </c>
      <c r="S138" s="181">
        <v>0</v>
      </c>
      <c r="T138" s="182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83" t="s">
        <v>279</v>
      </c>
      <c r="AT138" s="183" t="s">
        <v>135</v>
      </c>
      <c r="AU138" s="183" t="s">
        <v>80</v>
      </c>
      <c r="AY138" s="17" t="s">
        <v>134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7" t="s">
        <v>83</v>
      </c>
      <c r="BK138" s="184">
        <f>ROUND(I138*H138,2)</f>
        <v>0</v>
      </c>
      <c r="BL138" s="17" t="s">
        <v>279</v>
      </c>
      <c r="BM138" s="183" t="s">
        <v>1249</v>
      </c>
    </row>
    <row r="139" s="12" customFormat="1">
      <c r="A139" s="12"/>
      <c r="B139" s="185"/>
      <c r="C139" s="12"/>
      <c r="D139" s="186" t="s">
        <v>141</v>
      </c>
      <c r="E139" s="187" t="s">
        <v>1</v>
      </c>
      <c r="F139" s="188" t="s">
        <v>1250</v>
      </c>
      <c r="G139" s="12"/>
      <c r="H139" s="189">
        <v>4</v>
      </c>
      <c r="I139" s="190"/>
      <c r="J139" s="12"/>
      <c r="K139" s="12"/>
      <c r="L139" s="185"/>
      <c r="M139" s="191"/>
      <c r="N139" s="192"/>
      <c r="O139" s="192"/>
      <c r="P139" s="192"/>
      <c r="Q139" s="192"/>
      <c r="R139" s="192"/>
      <c r="S139" s="192"/>
      <c r="T139" s="193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187" t="s">
        <v>141</v>
      </c>
      <c r="AU139" s="187" t="s">
        <v>80</v>
      </c>
      <c r="AV139" s="12" t="s">
        <v>80</v>
      </c>
      <c r="AW139" s="12" t="s">
        <v>32</v>
      </c>
      <c r="AX139" s="12" t="s">
        <v>76</v>
      </c>
      <c r="AY139" s="187" t="s">
        <v>134</v>
      </c>
    </row>
    <row r="140" s="12" customFormat="1">
      <c r="A140" s="12"/>
      <c r="B140" s="185"/>
      <c r="C140" s="12"/>
      <c r="D140" s="186" t="s">
        <v>141</v>
      </c>
      <c r="E140" s="187" t="s">
        <v>1</v>
      </c>
      <c r="F140" s="188" t="s">
        <v>1251</v>
      </c>
      <c r="G140" s="12"/>
      <c r="H140" s="189">
        <v>1</v>
      </c>
      <c r="I140" s="190"/>
      <c r="J140" s="12"/>
      <c r="K140" s="12"/>
      <c r="L140" s="185"/>
      <c r="M140" s="191"/>
      <c r="N140" s="192"/>
      <c r="O140" s="192"/>
      <c r="P140" s="192"/>
      <c r="Q140" s="192"/>
      <c r="R140" s="192"/>
      <c r="S140" s="192"/>
      <c r="T140" s="193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187" t="s">
        <v>141</v>
      </c>
      <c r="AU140" s="187" t="s">
        <v>80</v>
      </c>
      <c r="AV140" s="12" t="s">
        <v>80</v>
      </c>
      <c r="AW140" s="12" t="s">
        <v>32</v>
      </c>
      <c r="AX140" s="12" t="s">
        <v>76</v>
      </c>
      <c r="AY140" s="187" t="s">
        <v>134</v>
      </c>
    </row>
    <row r="141" s="12" customFormat="1">
      <c r="A141" s="12"/>
      <c r="B141" s="185"/>
      <c r="C141" s="12"/>
      <c r="D141" s="186" t="s">
        <v>141</v>
      </c>
      <c r="E141" s="187" t="s">
        <v>1</v>
      </c>
      <c r="F141" s="188" t="s">
        <v>1252</v>
      </c>
      <c r="G141" s="12"/>
      <c r="H141" s="189">
        <v>3</v>
      </c>
      <c r="I141" s="190"/>
      <c r="J141" s="12"/>
      <c r="K141" s="12"/>
      <c r="L141" s="185"/>
      <c r="M141" s="191"/>
      <c r="N141" s="192"/>
      <c r="O141" s="192"/>
      <c r="P141" s="192"/>
      <c r="Q141" s="192"/>
      <c r="R141" s="192"/>
      <c r="S141" s="192"/>
      <c r="T141" s="193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187" t="s">
        <v>141</v>
      </c>
      <c r="AU141" s="187" t="s">
        <v>80</v>
      </c>
      <c r="AV141" s="12" t="s">
        <v>80</v>
      </c>
      <c r="AW141" s="12" t="s">
        <v>32</v>
      </c>
      <c r="AX141" s="12" t="s">
        <v>76</v>
      </c>
      <c r="AY141" s="187" t="s">
        <v>134</v>
      </c>
    </row>
    <row r="142" s="12" customFormat="1">
      <c r="A142" s="12"/>
      <c r="B142" s="185"/>
      <c r="C142" s="12"/>
      <c r="D142" s="186" t="s">
        <v>141</v>
      </c>
      <c r="E142" s="187" t="s">
        <v>1</v>
      </c>
      <c r="F142" s="188" t="s">
        <v>1253</v>
      </c>
      <c r="G142" s="12"/>
      <c r="H142" s="189">
        <v>3</v>
      </c>
      <c r="I142" s="190"/>
      <c r="J142" s="12"/>
      <c r="K142" s="12"/>
      <c r="L142" s="185"/>
      <c r="M142" s="191"/>
      <c r="N142" s="192"/>
      <c r="O142" s="192"/>
      <c r="P142" s="192"/>
      <c r="Q142" s="192"/>
      <c r="R142" s="192"/>
      <c r="S142" s="192"/>
      <c r="T142" s="193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187" t="s">
        <v>141</v>
      </c>
      <c r="AU142" s="187" t="s">
        <v>80</v>
      </c>
      <c r="AV142" s="12" t="s">
        <v>80</v>
      </c>
      <c r="AW142" s="12" t="s">
        <v>32</v>
      </c>
      <c r="AX142" s="12" t="s">
        <v>76</v>
      </c>
      <c r="AY142" s="187" t="s">
        <v>134</v>
      </c>
    </row>
    <row r="143" s="2" customFormat="1" ht="33" customHeight="1">
      <c r="A143" s="36"/>
      <c r="B143" s="171"/>
      <c r="C143" s="172" t="s">
        <v>8</v>
      </c>
      <c r="D143" s="172" t="s">
        <v>135</v>
      </c>
      <c r="E143" s="173" t="s">
        <v>1254</v>
      </c>
      <c r="F143" s="174" t="s">
        <v>1255</v>
      </c>
      <c r="G143" s="175" t="s">
        <v>196</v>
      </c>
      <c r="H143" s="176">
        <v>2</v>
      </c>
      <c r="I143" s="177"/>
      <c r="J143" s="178">
        <f>ROUND(I143*H143,2)</f>
        <v>0</v>
      </c>
      <c r="K143" s="174" t="s">
        <v>183</v>
      </c>
      <c r="L143" s="37"/>
      <c r="M143" s="179" t="s">
        <v>1</v>
      </c>
      <c r="N143" s="180" t="s">
        <v>41</v>
      </c>
      <c r="O143" s="75"/>
      <c r="P143" s="181">
        <f>O143*H143</f>
        <v>0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83" t="s">
        <v>279</v>
      </c>
      <c r="AT143" s="183" t="s">
        <v>135</v>
      </c>
      <c r="AU143" s="183" t="s">
        <v>80</v>
      </c>
      <c r="AY143" s="17" t="s">
        <v>134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7" t="s">
        <v>83</v>
      </c>
      <c r="BK143" s="184">
        <f>ROUND(I143*H143,2)</f>
        <v>0</v>
      </c>
      <c r="BL143" s="17" t="s">
        <v>279</v>
      </c>
      <c r="BM143" s="183" t="s">
        <v>1256</v>
      </c>
    </row>
    <row r="144" s="2" customFormat="1" ht="16.5" customHeight="1">
      <c r="A144" s="36"/>
      <c r="B144" s="171"/>
      <c r="C144" s="211" t="s">
        <v>243</v>
      </c>
      <c r="D144" s="211" t="s">
        <v>443</v>
      </c>
      <c r="E144" s="212" t="s">
        <v>1257</v>
      </c>
      <c r="F144" s="213" t="s">
        <v>1258</v>
      </c>
      <c r="G144" s="214" t="s">
        <v>196</v>
      </c>
      <c r="H144" s="215">
        <v>2</v>
      </c>
      <c r="I144" s="216"/>
      <c r="J144" s="217">
        <f>ROUND(I144*H144,2)</f>
        <v>0</v>
      </c>
      <c r="K144" s="213" t="s">
        <v>183</v>
      </c>
      <c r="L144" s="218"/>
      <c r="M144" s="219" t="s">
        <v>1</v>
      </c>
      <c r="N144" s="220" t="s">
        <v>41</v>
      </c>
      <c r="O144" s="75"/>
      <c r="P144" s="181">
        <f>O144*H144</f>
        <v>0</v>
      </c>
      <c r="Q144" s="181">
        <v>0.00040000000000000002</v>
      </c>
      <c r="R144" s="181">
        <f>Q144*H144</f>
        <v>0.00080000000000000004</v>
      </c>
      <c r="S144" s="181">
        <v>0</v>
      </c>
      <c r="T144" s="182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83" t="s">
        <v>365</v>
      </c>
      <c r="AT144" s="183" t="s">
        <v>443</v>
      </c>
      <c r="AU144" s="183" t="s">
        <v>80</v>
      </c>
      <c r="AY144" s="17" t="s">
        <v>134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7" t="s">
        <v>83</v>
      </c>
      <c r="BK144" s="184">
        <f>ROUND(I144*H144,2)</f>
        <v>0</v>
      </c>
      <c r="BL144" s="17" t="s">
        <v>279</v>
      </c>
      <c r="BM144" s="183" t="s">
        <v>1259</v>
      </c>
    </row>
    <row r="145" s="2" customFormat="1" ht="37.8" customHeight="1">
      <c r="A145" s="36"/>
      <c r="B145" s="171"/>
      <c r="C145" s="172" t="s">
        <v>250</v>
      </c>
      <c r="D145" s="172" t="s">
        <v>135</v>
      </c>
      <c r="E145" s="173" t="s">
        <v>1260</v>
      </c>
      <c r="F145" s="174" t="s">
        <v>1261</v>
      </c>
      <c r="G145" s="175" t="s">
        <v>196</v>
      </c>
      <c r="H145" s="176">
        <v>2</v>
      </c>
      <c r="I145" s="177"/>
      <c r="J145" s="178">
        <f>ROUND(I145*H145,2)</f>
        <v>0</v>
      </c>
      <c r="K145" s="174" t="s">
        <v>183</v>
      </c>
      <c r="L145" s="37"/>
      <c r="M145" s="179" t="s">
        <v>1</v>
      </c>
      <c r="N145" s="180" t="s">
        <v>41</v>
      </c>
      <c r="O145" s="75"/>
      <c r="P145" s="181">
        <f>O145*H145</f>
        <v>0</v>
      </c>
      <c r="Q145" s="181">
        <v>0</v>
      </c>
      <c r="R145" s="181">
        <f>Q145*H145</f>
        <v>0</v>
      </c>
      <c r="S145" s="181">
        <v>0</v>
      </c>
      <c r="T145" s="182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83" t="s">
        <v>279</v>
      </c>
      <c r="AT145" s="183" t="s">
        <v>135</v>
      </c>
      <c r="AU145" s="183" t="s">
        <v>80</v>
      </c>
      <c r="AY145" s="17" t="s">
        <v>134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7" t="s">
        <v>83</v>
      </c>
      <c r="BK145" s="184">
        <f>ROUND(I145*H145,2)</f>
        <v>0</v>
      </c>
      <c r="BL145" s="17" t="s">
        <v>279</v>
      </c>
      <c r="BM145" s="183" t="s">
        <v>1262</v>
      </c>
    </row>
    <row r="146" s="2" customFormat="1" ht="16.5" customHeight="1">
      <c r="A146" s="36"/>
      <c r="B146" s="171"/>
      <c r="C146" s="211" t="s">
        <v>274</v>
      </c>
      <c r="D146" s="211" t="s">
        <v>443</v>
      </c>
      <c r="E146" s="212" t="s">
        <v>1263</v>
      </c>
      <c r="F146" s="213" t="s">
        <v>1264</v>
      </c>
      <c r="G146" s="214" t="s">
        <v>196</v>
      </c>
      <c r="H146" s="215">
        <v>1</v>
      </c>
      <c r="I146" s="216"/>
      <c r="J146" s="217">
        <f>ROUND(I146*H146,2)</f>
        <v>0</v>
      </c>
      <c r="K146" s="213" t="s">
        <v>183</v>
      </c>
      <c r="L146" s="218"/>
      <c r="M146" s="219" t="s">
        <v>1</v>
      </c>
      <c r="N146" s="220" t="s">
        <v>41</v>
      </c>
      <c r="O146" s="75"/>
      <c r="P146" s="181">
        <f>O146*H146</f>
        <v>0</v>
      </c>
      <c r="Q146" s="181">
        <v>0.00089999999999999998</v>
      </c>
      <c r="R146" s="181">
        <f>Q146*H146</f>
        <v>0.00089999999999999998</v>
      </c>
      <c r="S146" s="181">
        <v>0</v>
      </c>
      <c r="T146" s="182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83" t="s">
        <v>365</v>
      </c>
      <c r="AT146" s="183" t="s">
        <v>443</v>
      </c>
      <c r="AU146" s="183" t="s">
        <v>80</v>
      </c>
      <c r="AY146" s="17" t="s">
        <v>134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7" t="s">
        <v>83</v>
      </c>
      <c r="BK146" s="184">
        <f>ROUND(I146*H146,2)</f>
        <v>0</v>
      </c>
      <c r="BL146" s="17" t="s">
        <v>279</v>
      </c>
      <c r="BM146" s="183" t="s">
        <v>1265</v>
      </c>
    </row>
    <row r="147" s="2" customFormat="1" ht="16.5" customHeight="1">
      <c r="A147" s="36"/>
      <c r="B147" s="171"/>
      <c r="C147" s="211" t="s">
        <v>279</v>
      </c>
      <c r="D147" s="211" t="s">
        <v>443</v>
      </c>
      <c r="E147" s="212" t="s">
        <v>1266</v>
      </c>
      <c r="F147" s="213" t="s">
        <v>1267</v>
      </c>
      <c r="G147" s="214" t="s">
        <v>196</v>
      </c>
      <c r="H147" s="215">
        <v>1</v>
      </c>
      <c r="I147" s="216"/>
      <c r="J147" s="217">
        <f>ROUND(I147*H147,2)</f>
        <v>0</v>
      </c>
      <c r="K147" s="213" t="s">
        <v>183</v>
      </c>
      <c r="L147" s="218"/>
      <c r="M147" s="219" t="s">
        <v>1</v>
      </c>
      <c r="N147" s="220" t="s">
        <v>41</v>
      </c>
      <c r="O147" s="75"/>
      <c r="P147" s="181">
        <f>O147*H147</f>
        <v>0</v>
      </c>
      <c r="Q147" s="181">
        <v>0.00050000000000000001</v>
      </c>
      <c r="R147" s="181">
        <f>Q147*H147</f>
        <v>0.00050000000000000001</v>
      </c>
      <c r="S147" s="181">
        <v>0</v>
      </c>
      <c r="T147" s="182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83" t="s">
        <v>365</v>
      </c>
      <c r="AT147" s="183" t="s">
        <v>443</v>
      </c>
      <c r="AU147" s="183" t="s">
        <v>80</v>
      </c>
      <c r="AY147" s="17" t="s">
        <v>134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7" t="s">
        <v>83</v>
      </c>
      <c r="BK147" s="184">
        <f>ROUND(I147*H147,2)</f>
        <v>0</v>
      </c>
      <c r="BL147" s="17" t="s">
        <v>279</v>
      </c>
      <c r="BM147" s="183" t="s">
        <v>1268</v>
      </c>
    </row>
    <row r="148" s="2" customFormat="1" ht="16.5" customHeight="1">
      <c r="A148" s="36"/>
      <c r="B148" s="171"/>
      <c r="C148" s="172" t="s">
        <v>292</v>
      </c>
      <c r="D148" s="172" t="s">
        <v>135</v>
      </c>
      <c r="E148" s="173" t="s">
        <v>1269</v>
      </c>
      <c r="F148" s="174" t="s">
        <v>1270</v>
      </c>
      <c r="G148" s="175" t="s">
        <v>1062</v>
      </c>
      <c r="H148" s="176">
        <v>1</v>
      </c>
      <c r="I148" s="177"/>
      <c r="J148" s="178">
        <f>ROUND(I148*H148,2)</f>
        <v>0</v>
      </c>
      <c r="K148" s="174" t="s">
        <v>1</v>
      </c>
      <c r="L148" s="37"/>
      <c r="M148" s="179" t="s">
        <v>1</v>
      </c>
      <c r="N148" s="180" t="s">
        <v>41</v>
      </c>
      <c r="O148" s="75"/>
      <c r="P148" s="181">
        <f>O148*H148</f>
        <v>0</v>
      </c>
      <c r="Q148" s="181">
        <v>0</v>
      </c>
      <c r="R148" s="181">
        <f>Q148*H148</f>
        <v>0</v>
      </c>
      <c r="S148" s="181">
        <v>0</v>
      </c>
      <c r="T148" s="182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83" t="s">
        <v>279</v>
      </c>
      <c r="AT148" s="183" t="s">
        <v>135</v>
      </c>
      <c r="AU148" s="183" t="s">
        <v>80</v>
      </c>
      <c r="AY148" s="17" t="s">
        <v>134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7" t="s">
        <v>83</v>
      </c>
      <c r="BK148" s="184">
        <f>ROUND(I148*H148,2)</f>
        <v>0</v>
      </c>
      <c r="BL148" s="17" t="s">
        <v>279</v>
      </c>
      <c r="BM148" s="183" t="s">
        <v>1271</v>
      </c>
    </row>
    <row r="149" s="11" customFormat="1" ht="25.92" customHeight="1">
      <c r="A149" s="11"/>
      <c r="B149" s="160"/>
      <c r="C149" s="11"/>
      <c r="D149" s="161" t="s">
        <v>75</v>
      </c>
      <c r="E149" s="162" t="s">
        <v>671</v>
      </c>
      <c r="F149" s="162" t="s">
        <v>672</v>
      </c>
      <c r="G149" s="11"/>
      <c r="H149" s="11"/>
      <c r="I149" s="163"/>
      <c r="J149" s="164">
        <f>BK149</f>
        <v>0</v>
      </c>
      <c r="K149" s="11"/>
      <c r="L149" s="160"/>
      <c r="M149" s="165"/>
      <c r="N149" s="166"/>
      <c r="O149" s="166"/>
      <c r="P149" s="167">
        <f>SUM(P150:P151)</f>
        <v>0</v>
      </c>
      <c r="Q149" s="166"/>
      <c r="R149" s="167">
        <f>SUM(R150:R151)</f>
        <v>0</v>
      </c>
      <c r="S149" s="166"/>
      <c r="T149" s="168">
        <f>SUM(T150:T151)</f>
        <v>0</v>
      </c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R149" s="161" t="s">
        <v>139</v>
      </c>
      <c r="AT149" s="169" t="s">
        <v>75</v>
      </c>
      <c r="AU149" s="169" t="s">
        <v>76</v>
      </c>
      <c r="AY149" s="161" t="s">
        <v>134</v>
      </c>
      <c r="BK149" s="170">
        <f>SUM(BK150:BK151)</f>
        <v>0</v>
      </c>
    </row>
    <row r="150" s="2" customFormat="1" ht="16.5" customHeight="1">
      <c r="A150" s="36"/>
      <c r="B150" s="171"/>
      <c r="C150" s="172" t="s">
        <v>296</v>
      </c>
      <c r="D150" s="172" t="s">
        <v>135</v>
      </c>
      <c r="E150" s="173" t="s">
        <v>1272</v>
      </c>
      <c r="F150" s="174" t="s">
        <v>1273</v>
      </c>
      <c r="G150" s="175" t="s">
        <v>1062</v>
      </c>
      <c r="H150" s="176">
        <v>1</v>
      </c>
      <c r="I150" s="177"/>
      <c r="J150" s="178">
        <f>ROUND(I150*H150,2)</f>
        <v>0</v>
      </c>
      <c r="K150" s="174" t="s">
        <v>1</v>
      </c>
      <c r="L150" s="37"/>
      <c r="M150" s="179" t="s">
        <v>1</v>
      </c>
      <c r="N150" s="180" t="s">
        <v>41</v>
      </c>
      <c r="O150" s="75"/>
      <c r="P150" s="181">
        <f>O150*H150</f>
        <v>0</v>
      </c>
      <c r="Q150" s="181">
        <v>0</v>
      </c>
      <c r="R150" s="181">
        <f>Q150*H150</f>
        <v>0</v>
      </c>
      <c r="S150" s="181">
        <v>0</v>
      </c>
      <c r="T150" s="182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83" t="s">
        <v>139</v>
      </c>
      <c r="AT150" s="183" t="s">
        <v>135</v>
      </c>
      <c r="AU150" s="183" t="s">
        <v>83</v>
      </c>
      <c r="AY150" s="17" t="s">
        <v>134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7" t="s">
        <v>83</v>
      </c>
      <c r="BK150" s="184">
        <f>ROUND(I150*H150,2)</f>
        <v>0</v>
      </c>
      <c r="BL150" s="17" t="s">
        <v>139</v>
      </c>
      <c r="BM150" s="183" t="s">
        <v>1274</v>
      </c>
    </row>
    <row r="151" s="2" customFormat="1" ht="16.5" customHeight="1">
      <c r="A151" s="36"/>
      <c r="B151" s="171"/>
      <c r="C151" s="172" t="s">
        <v>302</v>
      </c>
      <c r="D151" s="172" t="s">
        <v>135</v>
      </c>
      <c r="E151" s="173" t="s">
        <v>1275</v>
      </c>
      <c r="F151" s="174" t="s">
        <v>1276</v>
      </c>
      <c r="G151" s="175" t="s">
        <v>1062</v>
      </c>
      <c r="H151" s="176">
        <v>1</v>
      </c>
      <c r="I151" s="177"/>
      <c r="J151" s="178">
        <f>ROUND(I151*H151,2)</f>
        <v>0</v>
      </c>
      <c r="K151" s="174" t="s">
        <v>1</v>
      </c>
      <c r="L151" s="37"/>
      <c r="M151" s="222" t="s">
        <v>1</v>
      </c>
      <c r="N151" s="223" t="s">
        <v>41</v>
      </c>
      <c r="O151" s="224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83" t="s">
        <v>139</v>
      </c>
      <c r="AT151" s="183" t="s">
        <v>135</v>
      </c>
      <c r="AU151" s="183" t="s">
        <v>83</v>
      </c>
      <c r="AY151" s="17" t="s">
        <v>134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17" t="s">
        <v>83</v>
      </c>
      <c r="BK151" s="184">
        <f>ROUND(I151*H151,2)</f>
        <v>0</v>
      </c>
      <c r="BL151" s="17" t="s">
        <v>139</v>
      </c>
      <c r="BM151" s="183" t="s">
        <v>1277</v>
      </c>
    </row>
    <row r="152" s="2" customFormat="1" ht="6.96" customHeight="1">
      <c r="A152" s="36"/>
      <c r="B152" s="58"/>
      <c r="C152" s="59"/>
      <c r="D152" s="59"/>
      <c r="E152" s="59"/>
      <c r="F152" s="59"/>
      <c r="G152" s="59"/>
      <c r="H152" s="59"/>
      <c r="I152" s="59"/>
      <c r="J152" s="59"/>
      <c r="K152" s="59"/>
      <c r="L152" s="37"/>
      <c r="M152" s="36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</row>
  </sheetData>
  <autoFilter ref="C122:K15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LEGION-MILAN\Milan</dc:creator>
  <cp:lastModifiedBy>LEGION-MILAN\Milan</cp:lastModifiedBy>
  <dcterms:created xsi:type="dcterms:W3CDTF">2024-10-16T20:57:17Z</dcterms:created>
  <dcterms:modified xsi:type="dcterms:W3CDTF">2024-10-16T20:57:22Z</dcterms:modified>
</cp:coreProperties>
</file>