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00 - Přístavba výtahu - U..."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'00 - Přístavba výtahu - U...'!$C$98:$K$689</definedName>
    <definedName name="_xlnm.Print_Area" localSheetId="1">'00 - Přístavba výtahu - U...'!$C$4:$J$37,'00 - Přístavba výtahu - U...'!$C$43:$J$82,'00 - Přístavba výtahu - U...'!$C$88:$K$689</definedName>
    <definedName name="_xlnm.Print_Titles" localSheetId="1">'00 - Přístavba výtahu - U...'!$98:$98</definedName>
    <definedName name="_xlnm.Print_Area" localSheetId="2">'Pokyny pro vyplnění'!$B$2:$K$71,'Pokyny pro vyplnění'!$B$74:$K$118,'Pokyny pro vyplnění'!$B$121:$K$161,'Pokyny pro vyplnění'!$B$164:$K$219</definedName>
  </definedNames>
  <calcPr/>
</workbook>
</file>

<file path=xl/calcChain.xml><?xml version="1.0" encoding="utf-8"?>
<calcChain xmlns="http://schemas.openxmlformats.org/spreadsheetml/2006/main">
  <c i="2" l="1" r="J35"/>
  <c r="J34"/>
  <c i="1" r="AY55"/>
  <c i="2" r="J33"/>
  <c i="1" r="AX55"/>
  <c i="2" r="BI689"/>
  <c r="BH689"/>
  <c r="BG689"/>
  <c r="BE689"/>
  <c r="T689"/>
  <c r="T688"/>
  <c r="R689"/>
  <c r="R688"/>
  <c r="P689"/>
  <c r="P688"/>
  <c r="BI687"/>
  <c r="BH687"/>
  <c r="BG687"/>
  <c r="BE687"/>
  <c r="T687"/>
  <c r="T686"/>
  <c r="R687"/>
  <c r="R686"/>
  <c r="P687"/>
  <c r="P686"/>
  <c r="BI685"/>
  <c r="BH685"/>
  <c r="BG685"/>
  <c r="BE685"/>
  <c r="T685"/>
  <c r="T684"/>
  <c r="R685"/>
  <c r="R684"/>
  <c r="P685"/>
  <c r="P684"/>
  <c r="BI683"/>
  <c r="BH683"/>
  <c r="BG683"/>
  <c r="BE683"/>
  <c r="T683"/>
  <c r="R683"/>
  <c r="P683"/>
  <c r="BI682"/>
  <c r="BH682"/>
  <c r="BG682"/>
  <c r="BE682"/>
  <c r="T682"/>
  <c r="R682"/>
  <c r="P682"/>
  <c r="BI679"/>
  <c r="BH679"/>
  <c r="BG679"/>
  <c r="BE679"/>
  <c r="T679"/>
  <c r="R679"/>
  <c r="P679"/>
  <c r="BI678"/>
  <c r="BH678"/>
  <c r="BG678"/>
  <c r="BE678"/>
  <c r="T678"/>
  <c r="R678"/>
  <c r="P678"/>
  <c r="BI675"/>
  <c r="BH675"/>
  <c r="BG675"/>
  <c r="BE675"/>
  <c r="T675"/>
  <c r="R675"/>
  <c r="P675"/>
  <c r="BI671"/>
  <c r="BH671"/>
  <c r="BG671"/>
  <c r="BE671"/>
  <c r="T671"/>
  <c r="R671"/>
  <c r="P671"/>
  <c r="BI666"/>
  <c r="BH666"/>
  <c r="BG666"/>
  <c r="BE666"/>
  <c r="T666"/>
  <c r="T665"/>
  <c r="R666"/>
  <c r="R665"/>
  <c r="P666"/>
  <c r="P665"/>
  <c r="BI662"/>
  <c r="BH662"/>
  <c r="BG662"/>
  <c r="BE662"/>
  <c r="T662"/>
  <c r="R662"/>
  <c r="P662"/>
  <c r="BI660"/>
  <c r="BH660"/>
  <c r="BG660"/>
  <c r="BE660"/>
  <c r="T660"/>
  <c r="R660"/>
  <c r="P660"/>
  <c r="BI656"/>
  <c r="BH656"/>
  <c r="BG656"/>
  <c r="BE656"/>
  <c r="T656"/>
  <c r="R656"/>
  <c r="P656"/>
  <c r="BI653"/>
  <c r="BH653"/>
  <c r="BG653"/>
  <c r="BE653"/>
  <c r="T653"/>
  <c r="R653"/>
  <c r="P653"/>
  <c r="BI645"/>
  <c r="BH645"/>
  <c r="BG645"/>
  <c r="BE645"/>
  <c r="T645"/>
  <c r="R645"/>
  <c r="P645"/>
  <c r="BI637"/>
  <c r="BH637"/>
  <c r="BG637"/>
  <c r="BE637"/>
  <c r="T637"/>
  <c r="R637"/>
  <c r="P637"/>
  <c r="BI634"/>
  <c r="BH634"/>
  <c r="BG634"/>
  <c r="BE634"/>
  <c r="T634"/>
  <c r="R634"/>
  <c r="P634"/>
  <c r="BI630"/>
  <c r="BH630"/>
  <c r="BG630"/>
  <c r="BE630"/>
  <c r="T630"/>
  <c r="R630"/>
  <c r="P630"/>
  <c r="BI626"/>
  <c r="BH626"/>
  <c r="BG626"/>
  <c r="BE626"/>
  <c r="T626"/>
  <c r="R626"/>
  <c r="P626"/>
  <c r="BI624"/>
  <c r="BH624"/>
  <c r="BG624"/>
  <c r="BE624"/>
  <c r="T624"/>
  <c r="R624"/>
  <c r="P624"/>
  <c r="BI613"/>
  <c r="BH613"/>
  <c r="BG613"/>
  <c r="BE613"/>
  <c r="T613"/>
  <c r="R613"/>
  <c r="P613"/>
  <c r="BI610"/>
  <c r="BH610"/>
  <c r="BG610"/>
  <c r="BE610"/>
  <c r="T610"/>
  <c r="R610"/>
  <c r="P610"/>
  <c r="BI602"/>
  <c r="BH602"/>
  <c r="BG602"/>
  <c r="BE602"/>
  <c r="T602"/>
  <c r="R602"/>
  <c r="P602"/>
  <c r="BI579"/>
  <c r="BH579"/>
  <c r="BG579"/>
  <c r="BE579"/>
  <c r="T579"/>
  <c r="R579"/>
  <c r="P579"/>
  <c r="BI555"/>
  <c r="BH555"/>
  <c r="BG555"/>
  <c r="BE555"/>
  <c r="T555"/>
  <c r="R555"/>
  <c r="P555"/>
  <c r="BI551"/>
  <c r="BH551"/>
  <c r="BG551"/>
  <c r="BE551"/>
  <c r="T551"/>
  <c r="R551"/>
  <c r="P551"/>
  <c r="BI550"/>
  <c r="BH550"/>
  <c r="BG550"/>
  <c r="BE550"/>
  <c r="T550"/>
  <c r="R550"/>
  <c r="P550"/>
  <c r="BI546"/>
  <c r="BH546"/>
  <c r="BG546"/>
  <c r="BE546"/>
  <c r="T546"/>
  <c r="R546"/>
  <c r="P546"/>
  <c r="BI545"/>
  <c r="BH545"/>
  <c r="BG545"/>
  <c r="BE545"/>
  <c r="T545"/>
  <c r="R545"/>
  <c r="P545"/>
  <c r="BI544"/>
  <c r="BH544"/>
  <c r="BG544"/>
  <c r="BE544"/>
  <c r="T544"/>
  <c r="R544"/>
  <c r="P544"/>
  <c r="BI542"/>
  <c r="BH542"/>
  <c r="BG542"/>
  <c r="BE542"/>
  <c r="T542"/>
  <c r="R542"/>
  <c r="P542"/>
  <c r="BI539"/>
  <c r="BH539"/>
  <c r="BG539"/>
  <c r="BE539"/>
  <c r="T539"/>
  <c r="R539"/>
  <c r="P539"/>
  <c r="BI535"/>
  <c r="BH535"/>
  <c r="BG535"/>
  <c r="BE535"/>
  <c r="T535"/>
  <c r="R535"/>
  <c r="P535"/>
  <c r="BI533"/>
  <c r="BH533"/>
  <c r="BG533"/>
  <c r="BE533"/>
  <c r="T533"/>
  <c r="R533"/>
  <c r="P533"/>
  <c r="BI530"/>
  <c r="BH530"/>
  <c r="BG530"/>
  <c r="BE530"/>
  <c r="T530"/>
  <c r="R530"/>
  <c r="P530"/>
  <c r="BI528"/>
  <c r="BH528"/>
  <c r="BG528"/>
  <c r="BE528"/>
  <c r="T528"/>
  <c r="R528"/>
  <c r="P528"/>
  <c r="BI522"/>
  <c r="BH522"/>
  <c r="BG522"/>
  <c r="BE522"/>
  <c r="T522"/>
  <c r="R522"/>
  <c r="P522"/>
  <c r="BI518"/>
  <c r="BH518"/>
  <c r="BG518"/>
  <c r="BE518"/>
  <c r="T518"/>
  <c r="R518"/>
  <c r="P518"/>
  <c r="BI517"/>
  <c r="BH517"/>
  <c r="BG517"/>
  <c r="BE517"/>
  <c r="T517"/>
  <c r="R517"/>
  <c r="P517"/>
  <c r="BI515"/>
  <c r="BH515"/>
  <c r="BG515"/>
  <c r="BE515"/>
  <c r="T515"/>
  <c r="R515"/>
  <c r="P515"/>
  <c r="BI512"/>
  <c r="BH512"/>
  <c r="BG512"/>
  <c r="BE512"/>
  <c r="T512"/>
  <c r="R512"/>
  <c r="P512"/>
  <c r="BI510"/>
  <c r="BH510"/>
  <c r="BG510"/>
  <c r="BE510"/>
  <c r="T510"/>
  <c r="R510"/>
  <c r="P510"/>
  <c r="BI502"/>
  <c r="BH502"/>
  <c r="BG502"/>
  <c r="BE502"/>
  <c r="T502"/>
  <c r="R502"/>
  <c r="P502"/>
  <c r="BI498"/>
  <c r="BH498"/>
  <c r="BG498"/>
  <c r="BE498"/>
  <c r="T498"/>
  <c r="R498"/>
  <c r="P498"/>
  <c r="BI495"/>
  <c r="BH495"/>
  <c r="BG495"/>
  <c r="BE495"/>
  <c r="T495"/>
  <c r="R495"/>
  <c r="P495"/>
  <c r="BI492"/>
  <c r="BH492"/>
  <c r="BG492"/>
  <c r="BE492"/>
  <c r="T492"/>
  <c r="R492"/>
  <c r="P492"/>
  <c r="BI487"/>
  <c r="BH487"/>
  <c r="BG487"/>
  <c r="BE487"/>
  <c r="T487"/>
  <c r="R487"/>
  <c r="P487"/>
  <c r="BI484"/>
  <c r="BH484"/>
  <c r="BG484"/>
  <c r="BE484"/>
  <c r="T484"/>
  <c r="R484"/>
  <c r="P484"/>
  <c r="BI476"/>
  <c r="BH476"/>
  <c r="BG476"/>
  <c r="BE476"/>
  <c r="T476"/>
  <c r="R476"/>
  <c r="P476"/>
  <c r="BI470"/>
  <c r="BH470"/>
  <c r="BG470"/>
  <c r="BE470"/>
  <c r="T470"/>
  <c r="R470"/>
  <c r="P470"/>
  <c r="BI465"/>
  <c r="BH465"/>
  <c r="BG465"/>
  <c r="BE465"/>
  <c r="T465"/>
  <c r="T464"/>
  <c r="R465"/>
  <c r="R464"/>
  <c r="P465"/>
  <c r="P464"/>
  <c r="BI461"/>
  <c r="BH461"/>
  <c r="BG461"/>
  <c r="BE461"/>
  <c r="T461"/>
  <c r="R461"/>
  <c r="P461"/>
  <c r="BI458"/>
  <c r="BH458"/>
  <c r="BG458"/>
  <c r="BE458"/>
  <c r="T458"/>
  <c r="R458"/>
  <c r="P458"/>
  <c r="BI455"/>
  <c r="BH455"/>
  <c r="BG455"/>
  <c r="BE455"/>
  <c r="T455"/>
  <c r="R455"/>
  <c r="P455"/>
  <c r="BI452"/>
  <c r="BH452"/>
  <c r="BG452"/>
  <c r="BE452"/>
  <c r="T452"/>
  <c r="R452"/>
  <c r="P452"/>
  <c r="BI448"/>
  <c r="BH448"/>
  <c r="BG448"/>
  <c r="BE448"/>
  <c r="T448"/>
  <c r="R448"/>
  <c r="P448"/>
  <c r="BI445"/>
  <c r="BH445"/>
  <c r="BG445"/>
  <c r="BE445"/>
  <c r="T445"/>
  <c r="R445"/>
  <c r="P445"/>
  <c r="BI443"/>
  <c r="BH443"/>
  <c r="BG443"/>
  <c r="BE443"/>
  <c r="T443"/>
  <c r="R443"/>
  <c r="P443"/>
  <c r="BI440"/>
  <c r="BH440"/>
  <c r="BG440"/>
  <c r="BE440"/>
  <c r="T440"/>
  <c r="R440"/>
  <c r="P440"/>
  <c r="BI436"/>
  <c r="BH436"/>
  <c r="BG436"/>
  <c r="BE436"/>
  <c r="T436"/>
  <c r="R436"/>
  <c r="P436"/>
  <c r="BI431"/>
  <c r="BH431"/>
  <c r="BG431"/>
  <c r="BE431"/>
  <c r="T431"/>
  <c r="R431"/>
  <c r="P431"/>
  <c r="BI429"/>
  <c r="BH429"/>
  <c r="BG429"/>
  <c r="BE429"/>
  <c r="T429"/>
  <c r="R429"/>
  <c r="P429"/>
  <c r="BI426"/>
  <c r="BH426"/>
  <c r="BG426"/>
  <c r="BE426"/>
  <c r="T426"/>
  <c r="R426"/>
  <c r="P426"/>
  <c r="BI423"/>
  <c r="BH423"/>
  <c r="BG423"/>
  <c r="BE423"/>
  <c r="T423"/>
  <c r="R423"/>
  <c r="P423"/>
  <c r="BI420"/>
  <c r="BH420"/>
  <c r="BG420"/>
  <c r="BE420"/>
  <c r="T420"/>
  <c r="R420"/>
  <c r="P420"/>
  <c r="BI417"/>
  <c r="BH417"/>
  <c r="BG417"/>
  <c r="BE417"/>
  <c r="T417"/>
  <c r="R417"/>
  <c r="P417"/>
  <c r="BI413"/>
  <c r="BH413"/>
  <c r="BG413"/>
  <c r="BE413"/>
  <c r="T413"/>
  <c r="R413"/>
  <c r="P413"/>
  <c r="BI408"/>
  <c r="BH408"/>
  <c r="BG408"/>
  <c r="BE408"/>
  <c r="T408"/>
  <c r="R408"/>
  <c r="P408"/>
  <c r="BI405"/>
  <c r="BH405"/>
  <c r="BG405"/>
  <c r="BE405"/>
  <c r="T405"/>
  <c r="R405"/>
  <c r="P405"/>
  <c r="BI401"/>
  <c r="BH401"/>
  <c r="BG401"/>
  <c r="BE401"/>
  <c r="T401"/>
  <c r="R401"/>
  <c r="P401"/>
  <c r="BI397"/>
  <c r="BH397"/>
  <c r="BG397"/>
  <c r="BE397"/>
  <c r="T397"/>
  <c r="R397"/>
  <c r="P397"/>
  <c r="BI395"/>
  <c r="BH395"/>
  <c r="BG395"/>
  <c r="BE395"/>
  <c r="T395"/>
  <c r="R395"/>
  <c r="P395"/>
  <c r="BI391"/>
  <c r="BH391"/>
  <c r="BG391"/>
  <c r="BE391"/>
  <c r="T391"/>
  <c r="R391"/>
  <c r="P391"/>
  <c r="BI390"/>
  <c r="BH390"/>
  <c r="BG390"/>
  <c r="BE390"/>
  <c r="T390"/>
  <c r="R390"/>
  <c r="P390"/>
  <c r="BI385"/>
  <c r="BH385"/>
  <c r="BG385"/>
  <c r="BE385"/>
  <c r="T385"/>
  <c r="R385"/>
  <c r="P385"/>
  <c r="BI381"/>
  <c r="BH381"/>
  <c r="BG381"/>
  <c r="BE381"/>
  <c r="T381"/>
  <c r="R381"/>
  <c r="P381"/>
  <c r="BI377"/>
  <c r="BH377"/>
  <c r="BG377"/>
  <c r="BE377"/>
  <c r="T377"/>
  <c r="R377"/>
  <c r="P377"/>
  <c r="BI373"/>
  <c r="BH373"/>
  <c r="BG373"/>
  <c r="BE373"/>
  <c r="T373"/>
  <c r="R373"/>
  <c r="P373"/>
  <c r="BI372"/>
  <c r="BH372"/>
  <c r="BG372"/>
  <c r="BE372"/>
  <c r="T372"/>
  <c r="R372"/>
  <c r="P372"/>
  <c r="BI370"/>
  <c r="BH370"/>
  <c r="BG370"/>
  <c r="BE370"/>
  <c r="T370"/>
  <c r="R370"/>
  <c r="P370"/>
  <c r="BI367"/>
  <c r="BH367"/>
  <c r="BG367"/>
  <c r="BE367"/>
  <c r="T367"/>
  <c r="R367"/>
  <c r="P367"/>
  <c r="BI362"/>
  <c r="BH362"/>
  <c r="BG362"/>
  <c r="BE362"/>
  <c r="T362"/>
  <c r="R362"/>
  <c r="P362"/>
  <c r="BI359"/>
  <c r="BH359"/>
  <c r="BG359"/>
  <c r="BE359"/>
  <c r="T359"/>
  <c r="R359"/>
  <c r="P359"/>
  <c r="BI356"/>
  <c r="BH356"/>
  <c r="BG356"/>
  <c r="BE356"/>
  <c r="T356"/>
  <c r="R356"/>
  <c r="P356"/>
  <c r="BI351"/>
  <c r="BH351"/>
  <c r="BG351"/>
  <c r="BE351"/>
  <c r="T351"/>
  <c r="R351"/>
  <c r="P351"/>
  <c r="BI346"/>
  <c r="BH346"/>
  <c r="BG346"/>
  <c r="BE346"/>
  <c r="T346"/>
  <c r="R346"/>
  <c r="P346"/>
  <c r="BI343"/>
  <c r="BH343"/>
  <c r="BG343"/>
  <c r="BE343"/>
  <c r="T343"/>
  <c r="R343"/>
  <c r="P343"/>
  <c r="BI341"/>
  <c r="BH341"/>
  <c r="BG341"/>
  <c r="BE341"/>
  <c r="T341"/>
  <c r="R341"/>
  <c r="P341"/>
  <c r="BI337"/>
  <c r="BH337"/>
  <c r="BG337"/>
  <c r="BE337"/>
  <c r="T337"/>
  <c r="R337"/>
  <c r="P337"/>
  <c r="BI335"/>
  <c r="BH335"/>
  <c r="BG335"/>
  <c r="BE335"/>
  <c r="T335"/>
  <c r="R335"/>
  <c r="P335"/>
  <c r="BI331"/>
  <c r="BH331"/>
  <c r="BG331"/>
  <c r="BE331"/>
  <c r="T331"/>
  <c r="R331"/>
  <c r="P331"/>
  <c r="BI329"/>
  <c r="BH329"/>
  <c r="BG329"/>
  <c r="BE329"/>
  <c r="T329"/>
  <c r="R329"/>
  <c r="P329"/>
  <c r="BI325"/>
  <c r="BH325"/>
  <c r="BG325"/>
  <c r="BE325"/>
  <c r="T325"/>
  <c r="R325"/>
  <c r="P325"/>
  <c r="BI318"/>
  <c r="BH318"/>
  <c r="BG318"/>
  <c r="BE318"/>
  <c r="T318"/>
  <c r="R318"/>
  <c r="P318"/>
  <c r="BI315"/>
  <c r="BH315"/>
  <c r="BG315"/>
  <c r="BE315"/>
  <c r="T315"/>
  <c r="R315"/>
  <c r="P315"/>
  <c r="BI311"/>
  <c r="BH311"/>
  <c r="BG311"/>
  <c r="BE311"/>
  <c r="T311"/>
  <c r="R311"/>
  <c r="P311"/>
  <c r="BI309"/>
  <c r="BH309"/>
  <c r="BG309"/>
  <c r="BE309"/>
  <c r="T309"/>
  <c r="R309"/>
  <c r="P309"/>
  <c r="BI305"/>
  <c r="BH305"/>
  <c r="BG305"/>
  <c r="BE305"/>
  <c r="T305"/>
  <c r="R305"/>
  <c r="P305"/>
  <c r="BI303"/>
  <c r="BH303"/>
  <c r="BG303"/>
  <c r="BE303"/>
  <c r="T303"/>
  <c r="R303"/>
  <c r="P303"/>
  <c r="BI295"/>
  <c r="BH295"/>
  <c r="BG295"/>
  <c r="BE295"/>
  <c r="T295"/>
  <c r="R295"/>
  <c r="P295"/>
  <c r="BI293"/>
  <c r="BH293"/>
  <c r="BG293"/>
  <c r="BE293"/>
  <c r="T293"/>
  <c r="R293"/>
  <c r="P293"/>
  <c r="BI288"/>
  <c r="BH288"/>
  <c r="BG288"/>
  <c r="BE288"/>
  <c r="T288"/>
  <c r="R288"/>
  <c r="P288"/>
  <c r="BI283"/>
  <c r="BH283"/>
  <c r="BG283"/>
  <c r="BE283"/>
  <c r="T283"/>
  <c r="R283"/>
  <c r="P283"/>
  <c r="BI280"/>
  <c r="BH280"/>
  <c r="BG280"/>
  <c r="BE280"/>
  <c r="T280"/>
  <c r="R280"/>
  <c r="P280"/>
  <c r="BI277"/>
  <c r="BH277"/>
  <c r="BG277"/>
  <c r="BE277"/>
  <c r="T277"/>
  <c r="R277"/>
  <c r="P277"/>
  <c r="BI269"/>
  <c r="BH269"/>
  <c r="BG269"/>
  <c r="BE269"/>
  <c r="T269"/>
  <c r="R269"/>
  <c r="P269"/>
  <c r="BI264"/>
  <c r="BH264"/>
  <c r="BG264"/>
  <c r="BE264"/>
  <c r="T264"/>
  <c r="R264"/>
  <c r="P264"/>
  <c r="BI261"/>
  <c r="BH261"/>
  <c r="BG261"/>
  <c r="BE261"/>
  <c r="T261"/>
  <c r="R261"/>
  <c r="P261"/>
  <c r="BI258"/>
  <c r="BH258"/>
  <c r="BG258"/>
  <c r="BE258"/>
  <c r="T258"/>
  <c r="R258"/>
  <c r="P258"/>
  <c r="BI256"/>
  <c r="BH256"/>
  <c r="BG256"/>
  <c r="BE256"/>
  <c r="T256"/>
  <c r="R256"/>
  <c r="P256"/>
  <c r="BI250"/>
  <c r="BH250"/>
  <c r="BG250"/>
  <c r="BE250"/>
  <c r="T250"/>
  <c r="R250"/>
  <c r="P250"/>
  <c r="BI249"/>
  <c r="BH249"/>
  <c r="BG249"/>
  <c r="BE249"/>
  <c r="T249"/>
  <c r="R249"/>
  <c r="P249"/>
  <c r="BI244"/>
  <c r="BH244"/>
  <c r="BG244"/>
  <c r="BE244"/>
  <c r="T244"/>
  <c r="R244"/>
  <c r="P244"/>
  <c r="BI237"/>
  <c r="BH237"/>
  <c r="BG237"/>
  <c r="BE237"/>
  <c r="T237"/>
  <c r="R237"/>
  <c r="P237"/>
  <c r="BI235"/>
  <c r="BH235"/>
  <c r="BG235"/>
  <c r="BE235"/>
  <c r="T235"/>
  <c r="R235"/>
  <c r="P235"/>
  <c r="BI230"/>
  <c r="BH230"/>
  <c r="BG230"/>
  <c r="BE230"/>
  <c r="T230"/>
  <c r="R230"/>
  <c r="P230"/>
  <c r="BI224"/>
  <c r="BH224"/>
  <c r="BG224"/>
  <c r="BE224"/>
  <c r="T224"/>
  <c r="R224"/>
  <c r="P224"/>
  <c r="BI221"/>
  <c r="BH221"/>
  <c r="BG221"/>
  <c r="BE221"/>
  <c r="T221"/>
  <c r="R221"/>
  <c r="P221"/>
  <c r="BI214"/>
  <c r="BH214"/>
  <c r="BG214"/>
  <c r="BE214"/>
  <c r="T214"/>
  <c r="R214"/>
  <c r="P214"/>
  <c r="BI206"/>
  <c r="BH206"/>
  <c r="BG206"/>
  <c r="BE206"/>
  <c r="T206"/>
  <c r="R206"/>
  <c r="P206"/>
  <c r="BI200"/>
  <c r="BH200"/>
  <c r="BG200"/>
  <c r="BE200"/>
  <c r="T200"/>
  <c r="R200"/>
  <c r="P200"/>
  <c r="BI197"/>
  <c r="BH197"/>
  <c r="BG197"/>
  <c r="BE197"/>
  <c r="T197"/>
  <c r="R197"/>
  <c r="P197"/>
  <c r="BI194"/>
  <c r="BH194"/>
  <c r="BG194"/>
  <c r="BE194"/>
  <c r="T194"/>
  <c r="R194"/>
  <c r="P194"/>
  <c r="BI192"/>
  <c r="BH192"/>
  <c r="BG192"/>
  <c r="BE192"/>
  <c r="T192"/>
  <c r="R192"/>
  <c r="P192"/>
  <c r="BI189"/>
  <c r="BH189"/>
  <c r="BG189"/>
  <c r="BE189"/>
  <c r="T189"/>
  <c r="R189"/>
  <c r="P189"/>
  <c r="BI186"/>
  <c r="BH186"/>
  <c r="BG186"/>
  <c r="BE186"/>
  <c r="T186"/>
  <c r="R186"/>
  <c r="P186"/>
  <c r="BI179"/>
  <c r="BH179"/>
  <c r="BG179"/>
  <c r="BE179"/>
  <c r="T179"/>
  <c r="R179"/>
  <c r="P179"/>
  <c r="BI177"/>
  <c r="BH177"/>
  <c r="BG177"/>
  <c r="BE177"/>
  <c r="T177"/>
  <c r="R177"/>
  <c r="P177"/>
  <c r="BI174"/>
  <c r="BH174"/>
  <c r="BG174"/>
  <c r="BE174"/>
  <c r="T174"/>
  <c r="R174"/>
  <c r="P174"/>
  <c r="BI171"/>
  <c r="BH171"/>
  <c r="BG171"/>
  <c r="BE171"/>
  <c r="T171"/>
  <c r="R171"/>
  <c r="P171"/>
  <c r="BI168"/>
  <c r="BH168"/>
  <c r="BG168"/>
  <c r="BE168"/>
  <c r="T168"/>
  <c r="R168"/>
  <c r="P168"/>
  <c r="BI165"/>
  <c r="BH165"/>
  <c r="BG165"/>
  <c r="BE165"/>
  <c r="T165"/>
  <c r="R165"/>
  <c r="P165"/>
  <c r="BI157"/>
  <c r="BH157"/>
  <c r="BG157"/>
  <c r="BE157"/>
  <c r="T157"/>
  <c r="R157"/>
  <c r="P157"/>
  <c r="BI155"/>
  <c r="BH155"/>
  <c r="BG155"/>
  <c r="BE155"/>
  <c r="T155"/>
  <c r="R155"/>
  <c r="P155"/>
  <c r="BI150"/>
  <c r="BH150"/>
  <c r="BG150"/>
  <c r="BE150"/>
  <c r="T150"/>
  <c r="R150"/>
  <c r="P150"/>
  <c r="BI146"/>
  <c r="BH146"/>
  <c r="BG146"/>
  <c r="BE146"/>
  <c r="T146"/>
  <c r="R146"/>
  <c r="P146"/>
  <c r="BI143"/>
  <c r="BH143"/>
  <c r="BG143"/>
  <c r="BE143"/>
  <c r="T143"/>
  <c r="R143"/>
  <c r="P143"/>
  <c r="BI139"/>
  <c r="BH139"/>
  <c r="BG139"/>
  <c r="BE139"/>
  <c r="T139"/>
  <c r="R139"/>
  <c r="P139"/>
  <c r="BI136"/>
  <c r="BH136"/>
  <c r="BG136"/>
  <c r="BE136"/>
  <c r="T136"/>
  <c r="R136"/>
  <c r="P136"/>
  <c r="BI132"/>
  <c r="BH132"/>
  <c r="BG132"/>
  <c r="BE132"/>
  <c r="T132"/>
  <c r="R132"/>
  <c r="P132"/>
  <c r="BI127"/>
  <c r="BH127"/>
  <c r="BG127"/>
  <c r="BE127"/>
  <c r="T127"/>
  <c r="R127"/>
  <c r="P127"/>
  <c r="BI121"/>
  <c r="BH121"/>
  <c r="BG121"/>
  <c r="BE121"/>
  <c r="T121"/>
  <c r="R121"/>
  <c r="P121"/>
  <c r="BI117"/>
  <c r="BH117"/>
  <c r="BG117"/>
  <c r="BE117"/>
  <c r="T117"/>
  <c r="R117"/>
  <c r="P117"/>
  <c r="BI114"/>
  <c r="BH114"/>
  <c r="BG114"/>
  <c r="BE114"/>
  <c r="T114"/>
  <c r="R114"/>
  <c r="P114"/>
  <c r="BI109"/>
  <c r="BH109"/>
  <c r="BG109"/>
  <c r="BE109"/>
  <c r="T109"/>
  <c r="R109"/>
  <c r="P109"/>
  <c r="BI106"/>
  <c r="BH106"/>
  <c r="BG106"/>
  <c r="BE106"/>
  <c r="T106"/>
  <c r="R106"/>
  <c r="P106"/>
  <c r="BI103"/>
  <c r="BH103"/>
  <c r="BG103"/>
  <c r="BE103"/>
  <c r="T103"/>
  <c r="R103"/>
  <c r="P103"/>
  <c r="BI102"/>
  <c r="BH102"/>
  <c r="BG102"/>
  <c r="BE102"/>
  <c r="T102"/>
  <c r="R102"/>
  <c r="P102"/>
  <c r="F96"/>
  <c r="J95"/>
  <c r="F95"/>
  <c r="F93"/>
  <c r="E91"/>
  <c r="F51"/>
  <c r="J50"/>
  <c r="F50"/>
  <c r="F48"/>
  <c r="E46"/>
  <c r="J22"/>
  <c r="E22"/>
  <c r="J96"/>
  <c r="J21"/>
  <c r="J10"/>
  <c r="J93"/>
  <c i="1" r="L50"/>
  <c r="AM50"/>
  <c r="AM49"/>
  <c r="L49"/>
  <c r="AM47"/>
  <c r="L47"/>
  <c r="L45"/>
  <c r="L44"/>
  <c i="2" r="BK679"/>
  <c r="J630"/>
  <c r="BK515"/>
  <c r="J367"/>
  <c r="BK150"/>
  <c r="J244"/>
  <c r="J660"/>
  <c r="J555"/>
  <c r="J465"/>
  <c r="BK194"/>
  <c r="J372"/>
  <c r="BK445"/>
  <c r="J186"/>
  <c r="BK656"/>
  <c r="BK579"/>
  <c r="J429"/>
  <c r="J295"/>
  <c r="BK461"/>
  <c r="J106"/>
  <c r="BK351"/>
  <c r="J143"/>
  <c r="J533"/>
  <c r="J401"/>
  <c r="BK264"/>
  <c r="J102"/>
  <c r="J303"/>
  <c r="BK117"/>
  <c r="J624"/>
  <c r="J440"/>
  <c r="BK318"/>
  <c r="J495"/>
  <c r="BK277"/>
  <c r="BK420"/>
  <c r="BK660"/>
  <c r="J405"/>
  <c r="J155"/>
  <c r="BK186"/>
  <c r="BK426"/>
  <c r="J189"/>
  <c r="J683"/>
  <c r="J542"/>
  <c r="J377"/>
  <c r="BK224"/>
  <c r="J487"/>
  <c r="J221"/>
  <c r="BK367"/>
  <c r="BK662"/>
  <c r="J445"/>
  <c r="J117"/>
  <c r="BK391"/>
  <c r="J136"/>
  <c r="J325"/>
  <c r="BK197"/>
  <c r="BK256"/>
  <c r="BK372"/>
  <c r="J179"/>
  <c r="J551"/>
  <c r="BK470"/>
  <c r="BK171"/>
  <c r="BK381"/>
  <c r="J530"/>
  <c r="J280"/>
  <c r="BK682"/>
  <c r="J610"/>
  <c r="J455"/>
  <c r="J315"/>
  <c r="BK109"/>
  <c r="J390"/>
  <c r="BK683"/>
  <c r="J359"/>
  <c r="J121"/>
  <c r="BK484"/>
  <c r="J177"/>
  <c r="BK395"/>
  <c r="BK512"/>
  <c r="J261"/>
  <c r="BK653"/>
  <c r="BK602"/>
  <c r="BK423"/>
  <c r="J237"/>
  <c r="J331"/>
  <c r="J679"/>
  <c r="BK235"/>
  <c r="BK544"/>
  <c r="BK280"/>
  <c r="J517"/>
  <c r="J256"/>
  <c r="J385"/>
  <c r="J139"/>
  <c r="J637"/>
  <c r="J528"/>
  <c r="BK356"/>
  <c r="BK189"/>
  <c r="BK401"/>
  <c r="J685"/>
  <c r="BK295"/>
  <c r="BK613"/>
  <c r="BK431"/>
  <c r="BK518"/>
  <c r="BK502"/>
  <c r="BK192"/>
  <c r="J678"/>
  <c r="BK555"/>
  <c r="J391"/>
  <c r="BK309"/>
  <c r="J346"/>
  <c r="BK678"/>
  <c r="BK127"/>
  <c r="J535"/>
  <c r="J200"/>
  <c r="J458"/>
  <c r="BK237"/>
  <c r="BK455"/>
  <c r="BK305"/>
  <c r="BK671"/>
  <c r="J613"/>
  <c r="BK530"/>
  <c r="BK341"/>
  <c r="BK157"/>
  <c r="J293"/>
  <c r="BK687"/>
  <c r="BK293"/>
  <c r="J602"/>
  <c r="BK487"/>
  <c r="BK179"/>
  <c r="BK346"/>
  <c r="J492"/>
  <c r="BK221"/>
  <c r="BK397"/>
  <c r="J689"/>
  <c r="J103"/>
  <c r="BK517"/>
  <c r="BK214"/>
  <c r="J431"/>
  <c r="J150"/>
  <c r="BK359"/>
  <c r="J127"/>
  <c r="BK630"/>
  <c r="J518"/>
  <c r="BK329"/>
  <c r="J168"/>
  <c r="BK177"/>
  <c r="BK331"/>
  <c r="J579"/>
  <c r="J305"/>
  <c r="J436"/>
  <c r="BK114"/>
  <c r="J288"/>
  <c r="BK637"/>
  <c r="BK539"/>
  <c r="BK303"/>
  <c r="BK405"/>
  <c r="J356"/>
  <c r="BK168"/>
  <c r="J512"/>
  <c r="J318"/>
  <c r="J448"/>
  <c r="J224"/>
  <c r="J311"/>
  <c r="BK689"/>
  <c r="J626"/>
  <c r="BK492"/>
  <c r="BK325"/>
  <c r="BK103"/>
  <c r="BK200"/>
  <c r="J381"/>
  <c r="BK250"/>
  <c r="BK550"/>
  <c r="J476"/>
  <c r="J264"/>
  <c r="J461"/>
  <c r="J235"/>
  <c r="J397"/>
  <c r="J157"/>
  <c r="J653"/>
  <c r="J544"/>
  <c r="J370"/>
  <c r="BK206"/>
  <c r="BK408"/>
  <c r="BK102"/>
  <c r="BK261"/>
  <c r="J546"/>
  <c r="J452"/>
  <c r="J510"/>
  <c r="BK373"/>
  <c r="J515"/>
  <c r="J277"/>
  <c r="J109"/>
  <c r="J634"/>
  <c r="BK510"/>
  <c r="BK288"/>
  <c r="BK440"/>
  <c r="BK165"/>
  <c r="J343"/>
  <c r="J132"/>
  <c r="BK528"/>
  <c r="J269"/>
  <c r="BK498"/>
  <c r="J174"/>
  <c r="J395"/>
  <c r="BK132"/>
  <c r="J426"/>
  <c r="BK675"/>
  <c r="J283"/>
  <c r="BK542"/>
  <c r="J408"/>
  <c i="1" r="AS54"/>
  <c i="2" r="BK230"/>
  <c r="J413"/>
  <c r="BK244"/>
  <c r="J675"/>
  <c r="BK546"/>
  <c r="BK385"/>
  <c r="J249"/>
  <c r="J417"/>
  <c r="BK249"/>
  <c r="J662"/>
  <c r="BK174"/>
  <c r="BK533"/>
  <c r="BK390"/>
  <c r="J502"/>
  <c r="J194"/>
  <c r="J351"/>
  <c r="BK685"/>
  <c r="J550"/>
  <c r="J484"/>
  <c r="J335"/>
  <c r="J498"/>
  <c r="BK143"/>
  <c r="J337"/>
  <c r="J656"/>
  <c r="J420"/>
  <c r="BK121"/>
  <c r="BK413"/>
  <c r="BK522"/>
  <c r="BK269"/>
  <c r="J682"/>
  <c r="J545"/>
  <c r="J373"/>
  <c r="J230"/>
  <c r="J258"/>
  <c r="BK666"/>
  <c r="J671"/>
  <c r="J539"/>
  <c r="BK136"/>
  <c r="BK429"/>
  <c r="BK155"/>
  <c r="BK335"/>
  <c r="J687"/>
  <c r="BK634"/>
  <c r="J522"/>
  <c r="BK343"/>
  <c r="J146"/>
  <c r="BK452"/>
  <c r="J214"/>
  <c r="J197"/>
  <c r="BK610"/>
  <c r="BK495"/>
  <c r="J309"/>
  <c r="J423"/>
  <c r="BK139"/>
  <c r="BK362"/>
  <c r="BK146"/>
  <c r="BK645"/>
  <c r="BK551"/>
  <c r="BK436"/>
  <c r="BK106"/>
  <c r="BK377"/>
  <c r="J666"/>
  <c r="J206"/>
  <c r="BK545"/>
  <c r="BK370"/>
  <c r="J443"/>
  <c r="J250"/>
  <c r="BK443"/>
  <c r="BK283"/>
  <c r="BK476"/>
  <c r="J192"/>
  <c r="J341"/>
  <c r="BK624"/>
  <c r="BK315"/>
  <c r="J470"/>
  <c r="BK337"/>
  <c r="BK458"/>
  <c r="J171"/>
  <c r="J645"/>
  <c r="BK535"/>
  <c r="J362"/>
  <c r="BK465"/>
  <c r="J329"/>
  <c r="BK258"/>
  <c r="BK626"/>
  <c r="BK448"/>
  <c r="J114"/>
  <c r="BK311"/>
  <c r="BK417"/>
  <c r="J165"/>
  <c l="1" r="P101"/>
  <c r="R173"/>
  <c r="R213"/>
  <c r="T263"/>
  <c r="T439"/>
  <c r="R469"/>
  <c r="BK521"/>
  <c r="J521"/>
  <c r="J69"/>
  <c r="R521"/>
  <c r="BK538"/>
  <c r="J538"/>
  <c r="J70"/>
  <c r="R538"/>
  <c r="P633"/>
  <c r="R659"/>
  <c r="T677"/>
  <c r="P173"/>
  <c r="T213"/>
  <c r="R263"/>
  <c r="R439"/>
  <c r="BK501"/>
  <c r="J501"/>
  <c r="J68"/>
  <c r="P521"/>
  <c r="T521"/>
  <c r="P538"/>
  <c r="T538"/>
  <c r="T633"/>
  <c r="P670"/>
  <c r="BK681"/>
  <c r="J681"/>
  <c r="J78"/>
  <c r="BK173"/>
  <c r="J173"/>
  <c r="J58"/>
  <c r="BK263"/>
  <c r="J263"/>
  <c r="J62"/>
  <c r="R371"/>
  <c r="P469"/>
  <c r="R501"/>
  <c r="T549"/>
  <c r="P659"/>
  <c r="T670"/>
  <c r="BK101"/>
  <c r="T173"/>
  <c r="BK229"/>
  <c r="J229"/>
  <c r="J60"/>
  <c r="R229"/>
  <c r="BK255"/>
  <c r="J255"/>
  <c r="J61"/>
  <c r="P255"/>
  <c r="T255"/>
  <c r="T371"/>
  <c r="T501"/>
  <c r="R549"/>
  <c r="BK659"/>
  <c r="J659"/>
  <c r="J73"/>
  <c r="P677"/>
  <c r="P681"/>
  <c r="P680"/>
  <c r="R101"/>
  <c r="R100"/>
  <c r="BK213"/>
  <c r="J213"/>
  <c r="J59"/>
  <c r="P229"/>
  <c r="T229"/>
  <c r="R255"/>
  <c r="BK371"/>
  <c r="J371"/>
  <c r="J63"/>
  <c r="BK439"/>
  <c r="J439"/>
  <c r="J64"/>
  <c r="BK469"/>
  <c r="J469"/>
  <c r="J67"/>
  <c r="P501"/>
  <c r="P549"/>
  <c r="R633"/>
  <c r="R670"/>
  <c r="R677"/>
  <c r="T681"/>
  <c r="T680"/>
  <c r="T101"/>
  <c r="T100"/>
  <c r="P213"/>
  <c r="P263"/>
  <c r="P371"/>
  <c r="P439"/>
  <c r="T469"/>
  <c r="BK549"/>
  <c r="J549"/>
  <c r="J71"/>
  <c r="BK633"/>
  <c r="J633"/>
  <c r="J72"/>
  <c r="T659"/>
  <c r="BK670"/>
  <c r="J670"/>
  <c r="J75"/>
  <c r="BK677"/>
  <c r="J677"/>
  <c r="J76"/>
  <c r="R681"/>
  <c r="R680"/>
  <c r="BK464"/>
  <c r="J464"/>
  <c r="J65"/>
  <c r="BK665"/>
  <c r="J665"/>
  <c r="J74"/>
  <c r="BK684"/>
  <c r="J684"/>
  <c r="J79"/>
  <c r="BK686"/>
  <c r="J686"/>
  <c r="J80"/>
  <c r="BK688"/>
  <c r="J688"/>
  <c r="J81"/>
  <c r="BF109"/>
  <c r="BF165"/>
  <c r="BF168"/>
  <c r="BF200"/>
  <c r="BF237"/>
  <c r="BF264"/>
  <c r="BF288"/>
  <c r="BF295"/>
  <c r="BF311"/>
  <c r="BF318"/>
  <c r="BF346"/>
  <c r="BF359"/>
  <c r="BF385"/>
  <c r="BF390"/>
  <c r="BF397"/>
  <c r="BF429"/>
  <c r="BF440"/>
  <c r="BF452"/>
  <c r="BF455"/>
  <c r="BF465"/>
  <c r="BF498"/>
  <c r="BF512"/>
  <c r="BF517"/>
  <c r="BF522"/>
  <c r="BF539"/>
  <c r="J48"/>
  <c r="BF102"/>
  <c r="BF106"/>
  <c r="BF139"/>
  <c r="BF197"/>
  <c r="BF206"/>
  <c r="BF214"/>
  <c r="BF230"/>
  <c r="BF256"/>
  <c r="BF261"/>
  <c r="BF283"/>
  <c r="BF305"/>
  <c r="BF309"/>
  <c r="BF335"/>
  <c r="BF343"/>
  <c r="BF445"/>
  <c r="BF458"/>
  <c r="BF495"/>
  <c r="BF103"/>
  <c r="BF127"/>
  <c r="BF157"/>
  <c r="BF179"/>
  <c r="BF189"/>
  <c r="BF192"/>
  <c r="BF258"/>
  <c r="BF372"/>
  <c r="BF373"/>
  <c r="BF377"/>
  <c r="BF401"/>
  <c r="BF443"/>
  <c r="BF461"/>
  <c r="BF484"/>
  <c r="BF510"/>
  <c r="BF533"/>
  <c r="BF545"/>
  <c r="BF546"/>
  <c r="BF551"/>
  <c r="BF555"/>
  <c r="BF579"/>
  <c r="BF613"/>
  <c r="BF660"/>
  <c r="BF666"/>
  <c r="J51"/>
  <c r="BF143"/>
  <c r="BF146"/>
  <c r="BF150"/>
  <c r="BF186"/>
  <c r="BF221"/>
  <c r="BF224"/>
  <c r="BF244"/>
  <c r="BF269"/>
  <c r="BF325"/>
  <c r="BF341"/>
  <c r="BF362"/>
  <c r="BF367"/>
  <c r="BF391"/>
  <c r="BF405"/>
  <c r="BF662"/>
  <c r="BF678"/>
  <c r="BF685"/>
  <c r="BF687"/>
  <c r="BF114"/>
  <c r="BF132"/>
  <c r="BF136"/>
  <c r="BF155"/>
  <c r="BF174"/>
  <c r="BF177"/>
  <c r="BF194"/>
  <c r="BF235"/>
  <c r="BF250"/>
  <c r="BF303"/>
  <c r="BF329"/>
  <c r="BF370"/>
  <c r="BF395"/>
  <c r="BF423"/>
  <c r="BF436"/>
  <c r="BF448"/>
  <c r="BF470"/>
  <c r="BF492"/>
  <c r="BF502"/>
  <c r="BF515"/>
  <c r="BF117"/>
  <c r="BF121"/>
  <c r="BF171"/>
  <c r="BF249"/>
  <c r="BF277"/>
  <c r="BF280"/>
  <c r="BF293"/>
  <c r="BF315"/>
  <c r="BF331"/>
  <c r="BF337"/>
  <c r="BF351"/>
  <c r="BF356"/>
  <c r="BF381"/>
  <c r="BF408"/>
  <c r="BF413"/>
  <c r="BF417"/>
  <c r="BF420"/>
  <c r="BF426"/>
  <c r="BF431"/>
  <c r="BF476"/>
  <c r="BF487"/>
  <c r="BF518"/>
  <c r="BF528"/>
  <c r="BF530"/>
  <c r="BF535"/>
  <c r="BF542"/>
  <c r="BF544"/>
  <c r="BF550"/>
  <c r="BF602"/>
  <c r="BF610"/>
  <c r="BF624"/>
  <c r="BF626"/>
  <c r="BF630"/>
  <c r="BF634"/>
  <c r="BF637"/>
  <c r="BF645"/>
  <c r="BF653"/>
  <c r="BF656"/>
  <c r="BF671"/>
  <c r="BF675"/>
  <c r="BF679"/>
  <c r="BF682"/>
  <c r="BF683"/>
  <c r="BF689"/>
  <c r="F34"/>
  <c i="1" r="BC55"/>
  <c r="BC54"/>
  <c r="AY54"/>
  <c i="2" r="F35"/>
  <c i="1" r="BD55"/>
  <c r="BD54"/>
  <c r="W33"/>
  <c i="2" r="F31"/>
  <c i="1" r="AZ55"/>
  <c r="AZ54"/>
  <c r="W29"/>
  <c i="2" r="J31"/>
  <c i="1" r="AV55"/>
  <c i="2" r="F33"/>
  <c i="1" r="BB55"/>
  <c r="BB54"/>
  <c r="W31"/>
  <c i="2" l="1" r="T468"/>
  <c r="T99"/>
  <c r="BK100"/>
  <c r="J100"/>
  <c r="J56"/>
  <c r="P468"/>
  <c r="R468"/>
  <c r="R99"/>
  <c r="P100"/>
  <c r="P99"/>
  <c i="1" r="AU55"/>
  <c i="2" r="J101"/>
  <c r="J57"/>
  <c r="BK468"/>
  <c r="J468"/>
  <c r="J66"/>
  <c r="BK680"/>
  <c r="J680"/>
  <c r="J77"/>
  <c i="1" r="AV54"/>
  <c r="AK29"/>
  <c r="AU54"/>
  <c i="2" r="F32"/>
  <c i="1" r="BA55"/>
  <c r="BA54"/>
  <c r="AW54"/>
  <c r="AK30"/>
  <c r="W32"/>
  <c r="AX54"/>
  <c i="2" r="J32"/>
  <c i="1" r="AW55"/>
  <c r="AT55"/>
  <c i="2" l="1" r="BK99"/>
  <c r="J99"/>
  <c r="J55"/>
  <c i="1" r="AT54"/>
  <c r="W30"/>
  <c i="2" l="1" r="J28"/>
  <c i="1" r="AG55"/>
  <c r="AG54"/>
  <c r="AK26"/>
  <c r="AK35"/>
  <c i="2" l="1" r="J37"/>
  <c i="1" r="AN55"/>
  <c r="AN54"/>
</calcChain>
</file>

<file path=xl/sharedStrings.xml><?xml version="1.0" encoding="utf-8"?>
<sst xmlns="http://schemas.openxmlformats.org/spreadsheetml/2006/main">
  <si>
    <t>Export Komplet</t>
  </si>
  <si>
    <t>VZ</t>
  </si>
  <si>
    <t>2.0</t>
  </si>
  <si>
    <t>ZAMOK</t>
  </si>
  <si>
    <t>False</t>
  </si>
  <si>
    <t>{79445846-73d6-473a-b13a-4e09d7fb1e45}</t>
  </si>
  <si>
    <t>0,01</t>
  </si>
  <si>
    <t>21</t>
  </si>
  <si>
    <t>12</t>
  </si>
  <si>
    <t>REKAPITULACE STAVBY</t>
  </si>
  <si>
    <t xml:space="preserve">v ---  níže se nacházejí doplnkové a pomocné údaje k sestavám  --- v</t>
  </si>
  <si>
    <t>0,001</t>
  </si>
  <si>
    <t>Kód:</t>
  </si>
  <si>
    <t>00</t>
  </si>
  <si>
    <t>Stavba:</t>
  </si>
  <si>
    <t>Přístavba výtahu - U Porcelánky 149, Loučky</t>
  </si>
  <si>
    <t>KSO:</t>
  </si>
  <si>
    <t/>
  </si>
  <si>
    <t>CC-CZ:</t>
  </si>
  <si>
    <t>Místo:</t>
  </si>
  <si>
    <t>U Porcelánky 149, Loučky</t>
  </si>
  <si>
    <t>Datum:</t>
  </si>
  <si>
    <t>13. 5. 2021</t>
  </si>
  <si>
    <t>Zadavatel:</t>
  </si>
  <si>
    <t>IČ:</t>
  </si>
  <si>
    <t>Město Nové Sedlo</t>
  </si>
  <si>
    <t>DIČ:</t>
  </si>
  <si>
    <t>Zhotovitel:</t>
  </si>
  <si>
    <t>dle VŘ</t>
  </si>
  <si>
    <t>Projektant:</t>
  </si>
  <si>
    <t>CENTRA STAV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</si>
  <si>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</si>
  <si>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</si>
  <si>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</si>
  <si>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</si>
  <si>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</si>
  <si>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</si>
  <si>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</si>
  <si>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</si>
  <si>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</si>
  <si>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</si>
  <si>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</si>
  <si>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</si>
  <si>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</si>
  <si>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</si>
  <si>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</si>
  <si>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</si>
  <si>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</si>
  <si>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</si>
  <si>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</si>
  <si>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</si>
  <si>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</si>
  <si>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</si>
  <si>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</si>
  <si>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</si>
  <si>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</si>
  <si>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</si>
  <si>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</si>
  <si>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</si>
  <si>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</si>
  <si>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</si>
  <si>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</si>
  <si>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</si>
  <si>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</si>
  <si>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</si>
  <si>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</si>
  <si>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</si>
  <si>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</si>
  <si>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</si>
  <si>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</si>
  <si>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</si>
  <si>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</si>
  <si>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</si>
  <si>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</si>
  <si>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</si>
  <si>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</si>
  <si>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</si>
  <si>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</si>
  <si>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</si>
  <si>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</si>
  <si>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</si>
  <si>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</si>
  <si>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</si>
  <si>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</si>
  <si>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</si>
  <si>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</si>
  <si>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</si>
  <si>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</si>
  <si>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</si>
  <si>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</si>
  <si>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</si>
  <si>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</si>
  <si>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</si>
  <si>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</si>
  <si>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</si>
  <si>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</si>
  <si>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</si>
  <si>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</si>
  <si>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</si>
  <si>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</si>
  <si>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</si>
  <si>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</si>
  <si>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OST - Ostatní</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</si>
  <si>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</si>
  <si>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</si>
  <si>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</si>
  <si>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</si>
  <si>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</si>
  <si>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</si>
  <si>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</si>
  <si>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</si>
  <si>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</si>
  <si>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</si>
  <si>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</si>
  <si>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</si>
  <si>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</si>
  <si>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</si>
  <si>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</si>
  <si>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</si>
  <si>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</si>
  <si>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</si>
  <si>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</si>
  <si>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</si>
  <si>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</si>
  <si>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</si>
  <si>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</si>
  <si>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001-x1</t>
  </si>
  <si>
    <t>Pokácení ovocného stromu v. 3m s odstraněním kořenů vč. likvidace</t>
  </si>
  <si>
    <t>soubor</t>
  </si>
  <si>
    <t>4</t>
  </si>
  <si>
    <t>2</t>
  </si>
  <si>
    <t>1519665337</t>
  </si>
  <si>
    <t>113106134</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</si>
  <si>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</si>
  <si>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m2</t>
  </si>
  <si>
    <t>CS ÚRS 2024 01</t>
  </si>
  <si>
    <t>31145864</t>
  </si>
  <si>
    <t>Online PSC</t>
  </si>
  <si>
    <t>https://podminky.urs.cz/item/CS_URS_2024_01/113106134</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</si>
  <si>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</si>
  <si>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</si>
  <si>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3</t>
  </si>
  <si>
    <t>113107322</t>
  </si>
  <si>
    <t>Odstranění podkladů nebo krytů strojně plochy jednotlivě do 50 m2 s přemístěním hmot na skládku na vzdálenost do 3 m nebo s naložením na dopravní prostředek z kameniva hrubého drceného, o tl. vrstvy přes 100 do 200 mm</t>
  </si>
  <si>
    <t>1656401769</t>
  </si>
  <si>
    <t>https://podminky.urs.cz/item/CS_URS_2024_01/113107322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</si>
  <si>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</si>
  <si>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113202111</t>
  </si>
  <si>
    <t>Vytrhání obrub s vybouráním lože, s přemístěním hmot na skládku na vzdálenost do 3 m nebo s naložením na dopravní prostředek z krajníků nebo obrubníků stojatých</t>
  </si>
  <si>
    <t>m</t>
  </si>
  <si>
    <t>-755990035</t>
  </si>
  <si>
    <t>https://podminky.urs.cz/item/CS_URS_2024_01/113202111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</si>
  <si>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</si>
  <si>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VV</t>
  </si>
  <si>
    <t>Odhad</t>
  </si>
  <si>
    <t>40</t>
  </si>
  <si>
    <t>5</t>
  </si>
  <si>
    <t>121151113</t>
  </si>
  <si>
    <t>Sejmutí ornice strojně při souvislé ploše přes 100 do 500 m2, tl. vrstvy do 200 mm</t>
  </si>
  <si>
    <t>-410275830</t>
  </si>
  <si>
    <t>https://podminky.urs.cz/item/CS_URS_2024_01/121151113</t>
  </si>
  <si>
    <t xml:space="preserve">Poznámka k souboru cen:_x000d_
1. V cenách jsou započteny i náklady na_x000d_
a) naložení sejmuté ornice na dopravní prostředek._x000d_
b) vodorovné přemístění na hromady v místě upotřebení nebo na dočasné či trvalé skládky na vzdálenost do 50 m a se složením._x000d_
2. Ceny lze použít i pro sejmutí podorničí._x000d_
3. V cenách nejsou započteny náklady na odstranění nevhodných přimísenin (kamenů, kořenů apod.); tyto práce se ocení individuálně._x000d_
</t>
  </si>
  <si>
    <t>6</t>
  </si>
  <si>
    <t>122151101</t>
  </si>
  <si>
    <t>Odkopávky a prokopávky nezapažené strojně v hornině třídy těžitelnosti I skupiny 1 a 2 do 20 m3</t>
  </si>
  <si>
    <t>m3</t>
  </si>
  <si>
    <t>1879018182</t>
  </si>
  <si>
    <t>https://podminky.urs.cz/item/CS_URS_2024_01/122151101</t>
  </si>
  <si>
    <t xml:space="preserve">Poznámka k souboru cen:_x000d_
1. V cenách jsou započteny i náklady na přehození výkopku na vzdálenost do 3 m nebo naložení na dopravní prostředek._x000d_
</t>
  </si>
  <si>
    <t>150*0,05</t>
  </si>
  <si>
    <t>7</t>
  </si>
  <si>
    <t>131151100</t>
  </si>
  <si>
    <t>Hloubení nezapažených jam a zářezů strojně s urovnáním dna do předepsaného profilu a spádu v hornině třídy těžitelnosti I skupiny 1 a 2 do 20 m3</t>
  </si>
  <si>
    <t>-204432305</t>
  </si>
  <si>
    <t>https://podminky.urs.cz/item/CS_URS_2024_01/131151100</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</si>
  <si>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</si>
  <si>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(3,3*3,5)*1,2</t>
  </si>
  <si>
    <t>(2,2*2,5)*0,35</t>
  </si>
  <si>
    <t>Součet</t>
  </si>
  <si>
    <t>8</t>
  </si>
  <si>
    <t>132151101</t>
  </si>
  <si>
    <t>Hloubení nezapažených rýh šířky do 800 mm strojně s urovnáním dna do předepsaného profilu a spádu v hornině třídy těžitelnosti I skupiny 1 a 2 do 20 m3</t>
  </si>
  <si>
    <t>1146095535</t>
  </si>
  <si>
    <t>https://podminky.urs.cz/item/CS_URS_2024_01/132151101</t>
  </si>
  <si>
    <t xml:space="preserve">Poznámka k souboru cen:_x000d_
1. V cenách jsou započteny i náklady na přehození výkopku na přilehlém terénu na vzdálenost do 3 m od podélné osy rýhy nebo naložení na dopravní prostředek._x000d_
</t>
  </si>
  <si>
    <t>Dešťová kanalizace</t>
  </si>
  <si>
    <t>11*(0,6*1,1)</t>
  </si>
  <si>
    <t>9</t>
  </si>
  <si>
    <t>167151101</t>
  </si>
  <si>
    <t>Nakládání, skládání a překládání neulehlého výkopku nebo sypaniny strojně nakládání, množství do 100 m3, z horniny třídy těžitelnosti I, skupiny 1 až 3</t>
  </si>
  <si>
    <t>637554232</t>
  </si>
  <si>
    <t>https://podminky.urs.cz/item/CS_URS_2024_01/167151101</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</si>
  <si>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</si>
  <si>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7,5+15,785+7,26-9,42</t>
  </si>
  <si>
    <t>10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</si>
  <si>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</si>
  <si>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</si>
  <si>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1029061067</t>
  </si>
  <si>
    <t>https://podminky.urs.cz/item/CS_URS_2024_01/162751117</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</si>
  <si>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</si>
  <si>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11</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</si>
  <si>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</si>
  <si>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</si>
  <si>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770217501</t>
  </si>
  <si>
    <t>https://podminky.urs.cz/item/CS_URS_2024_01/162751119</t>
  </si>
  <si>
    <t>21,125*3</t>
  </si>
  <si>
    <t>171251201</t>
  </si>
  <si>
    <t>Uložení sypaniny na skládky nebo meziskládky bez hutnění s upravením uložené sypaniny do předepsaného tvaru</t>
  </si>
  <si>
    <t>800396004</t>
  </si>
  <si>
    <t>https://podminky.urs.cz/item/CS_URS_2024_01/171251201</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</si>
  <si>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</si>
  <si>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13</t>
  </si>
  <si>
    <t>171201221</t>
  </si>
  <si>
    <t>Poplatek za uložení stavebního odpadu na skládce (skládkovné) zeminy a kamení zatříděného do Katalogu odpadů pod kódem 17 05 04</t>
  </si>
  <si>
    <t>t</t>
  </si>
  <si>
    <t>1755968192</t>
  </si>
  <si>
    <t>https://podminky.urs.cz/item/CS_URS_2024_01/171201221</t>
  </si>
  <si>
    <t xml:space="preserve">Poznámka k souboru cen:_x000d_
1. Ceny uvedené v souboru cen je doporučeno upravit podle aktuálních cen místně příslušné skládky._x000d_
2. V cenách je započítán poplatek za ukládání odpadu dle zákona 185/2001 Sb._x000d_
</t>
  </si>
  <si>
    <t>21,125*1,8</t>
  </si>
  <si>
    <t>14</t>
  </si>
  <si>
    <t>175151101</t>
  </si>
  <si>
    <t>Obsypání potrubí strojně sypaninou z vhodných třídy těžitelnosti I a II, skupiny 1 až 4 nebo materiálem připraveným podél výkopu ve vzdálenosti do 3 m od jeho kraje, pro jakoukoliv hloubku výkopu a míru zhutnění bez prohození sypaniny</t>
  </si>
  <si>
    <t>-1473675123</t>
  </si>
  <si>
    <t>https://podminky.urs.cz/item/CS_URS_2024_01/175151101</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</si>
  <si>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</si>
  <si>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11*(0,6*0,4)</t>
  </si>
  <si>
    <t>15</t>
  </si>
  <si>
    <t>M</t>
  </si>
  <si>
    <t>58341341</t>
  </si>
  <si>
    <t>kamenivo drcené drobné frakce 0/4</t>
  </si>
  <si>
    <t>1634216743</t>
  </si>
  <si>
    <t>2,64*2 'Přepočtené koeficientem množství</t>
  </si>
  <si>
    <t>16</t>
  </si>
  <si>
    <t>174151101</t>
  </si>
  <si>
    <t>Zásyp sypaninou z jakékoliv horniny strojně s uložením výkopku ve vrstvách se zhutněním jam, šachet, rýh nebo kolem objektů v těchto vykopávkách</t>
  </si>
  <si>
    <t>-1914864824</t>
  </si>
  <si>
    <t>https://podminky.urs.cz/item/CS_URS_2024_01/174151101</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</si>
  <si>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</si>
  <si>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Zásyp výtahové šachty</t>
  </si>
  <si>
    <t>((3,3+3,3+2,5)*0,5)*1,2</t>
  </si>
  <si>
    <t>11*(0,6*0,6)</t>
  </si>
  <si>
    <t>17</t>
  </si>
  <si>
    <t>181351103</t>
  </si>
  <si>
    <t>Rozprostření a urovnání ornice v rovině nebo ve svahu sklonu do 1:5 strojně při souvislé ploše přes 100 do 500 m2, tl. vrstvy do 200 mm</t>
  </si>
  <si>
    <t>1050314135</t>
  </si>
  <si>
    <t>https://podminky.urs.cz/item/CS_URS_2024_01/181351103</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</si>
  <si>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</si>
  <si>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18</t>
  </si>
  <si>
    <t>181451131</t>
  </si>
  <si>
    <t>Založení trávníku na půdě předem připravené plochy přes 1000 m2 výsevem včetně utažení parkového v rovině nebo na svahu do 1:5</t>
  </si>
  <si>
    <t>1144164491</t>
  </si>
  <si>
    <t>https://podminky.urs.cz/item/CS_URS_2024_01/181451131</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</si>
  <si>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</si>
  <si>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19</t>
  </si>
  <si>
    <t>00572410</t>
  </si>
  <si>
    <t>osivo směs travní parková</t>
  </si>
  <si>
    <t>kg</t>
  </si>
  <si>
    <t>1105191322</t>
  </si>
  <si>
    <t>200*0,02 'Přepočtené koeficientem množství</t>
  </si>
  <si>
    <t>Zakládání</t>
  </si>
  <si>
    <t>20</t>
  </si>
  <si>
    <t>274351121</t>
  </si>
  <si>
    <t>Bednění základů pasů rovné zřízení</t>
  </si>
  <si>
    <t>201076763</t>
  </si>
  <si>
    <t>https://podminky.urs.cz/item/CS_URS_2024_01/274351121</t>
  </si>
  <si>
    <t>(1,1+1,1+1,3+1,3)*0,2</t>
  </si>
  <si>
    <t>274351122</t>
  </si>
  <si>
    <t>Bednění základů pasů rovné odstranění</t>
  </si>
  <si>
    <t>-1679948676</t>
  </si>
  <si>
    <t>https://podminky.urs.cz/item/CS_URS_2024_01/274351122</t>
  </si>
  <si>
    <t>22</t>
  </si>
  <si>
    <t>274313611</t>
  </si>
  <si>
    <t>Základy z betonu prostého pasy betonu kamenem neprokládaného tř. C 16/20</t>
  </si>
  <si>
    <t>2069741135</t>
  </si>
  <si>
    <t>https://podminky.urs.cz/item/CS_URS_2024_01/274313611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</si>
  <si>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</si>
  <si>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((2,2+2,2+1,3)*0,6)*1,05</t>
  </si>
  <si>
    <t>(1,3*0,5)*1,2</t>
  </si>
  <si>
    <t>((0,6+0,6)*0,6)*0,7</t>
  </si>
  <si>
    <t>23</t>
  </si>
  <si>
    <t>271572211</t>
  </si>
  <si>
    <t>Podsyp pod základové konstrukce se zhutněním a urovnáním povrchu ze štěrkopísku netříděného</t>
  </si>
  <si>
    <t>-1747492474</t>
  </si>
  <si>
    <t>https://podminky.urs.cz/item/CS_URS_2024_01/271572211</t>
  </si>
  <si>
    <t>(1,1*1,3)*0,2</t>
  </si>
  <si>
    <t>24</t>
  </si>
  <si>
    <t>273351121</t>
  </si>
  <si>
    <t>Bednění základů desek zřízení</t>
  </si>
  <si>
    <t>-301572617</t>
  </si>
  <si>
    <t>https://podminky.urs.cz/item/CS_URS_2024_01/273351121</t>
  </si>
  <si>
    <t>(2,2+2,2+2,5+2,5)*0,15</t>
  </si>
  <si>
    <t>25</t>
  </si>
  <si>
    <t>273351122</t>
  </si>
  <si>
    <t>Bednění základů desek odstranění</t>
  </si>
  <si>
    <t>1844617191</t>
  </si>
  <si>
    <t>https://podminky.urs.cz/item/CS_URS_2024_01/273351122</t>
  </si>
  <si>
    <t>26</t>
  </si>
  <si>
    <t>273362021</t>
  </si>
  <si>
    <t>Výztuž základů desek ze svařovaných sítí z drátů typu KARI</t>
  </si>
  <si>
    <t>253171362</t>
  </si>
  <si>
    <t>https://podminky.urs.cz/item/CS_URS_2024_01/273362021</t>
  </si>
  <si>
    <t>(((2,2*2,5)*4,44)*1,3)/1000</t>
  </si>
  <si>
    <t>27</t>
  </si>
  <si>
    <t>273321311</t>
  </si>
  <si>
    <t>Základy z betonu železového (bez výztuže) desky z betonu bez zvláštních nároků na prostředí tř. C 16/20</t>
  </si>
  <si>
    <t>-1773229339</t>
  </si>
  <si>
    <t>https://podminky.urs.cz/item/CS_URS_2024_01/273321311</t>
  </si>
  <si>
    <t>(2,2*2,5)*0,15</t>
  </si>
  <si>
    <t>28</t>
  </si>
  <si>
    <t>279113144</t>
  </si>
  <si>
    <t>Základové zdi z tvárnic ztraceného bednění včetně výplně z betonu bez zvláštních nároků na vliv prostředí třídy C 20/25, tloušťky zdiva přes 250 do 300 mm</t>
  </si>
  <si>
    <t>1955568777</t>
  </si>
  <si>
    <t>https://podminky.urs.cz/item/CS_URS_2024_01/279113144</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</si>
  <si>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</si>
  <si>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(2,3+2,3+1,8)*0,93</t>
  </si>
  <si>
    <t>(0,6+0,6)*0,5</t>
  </si>
  <si>
    <t>29</t>
  </si>
  <si>
    <t>279361821</t>
  </si>
  <si>
    <t>Výztuž základových zdí nosných svislých nebo odkloněných od svislice, rovinných nebo oblých, deskových nebo žebrových, včetně výztuže jejich žeber z betonářské oceli 10 505 (R) nebo BSt 500</t>
  </si>
  <si>
    <t>929181908</t>
  </si>
  <si>
    <t>https://podminky.urs.cz/item/CS_URS_2024_01/279361821</t>
  </si>
  <si>
    <t>((((2,3+2,3+1,8)*10)*0,62)*1,2)/1000</t>
  </si>
  <si>
    <t>(((((2,3+2,3+1,8)*4)*1,23)*0,62)*1,2)/1000</t>
  </si>
  <si>
    <t>((((0,6+0,6)*4)*0,62)*1,2)/1000</t>
  </si>
  <si>
    <t>(((((0,6+0,6)*4)*0,8)*0,62)*1,2)/1000</t>
  </si>
  <si>
    <t>Svislé a kompletní konstrukce</t>
  </si>
  <si>
    <t>30</t>
  </si>
  <si>
    <t>311234251</t>
  </si>
  <si>
    <t>Zdivo jednovrstvé z cihel děrovaných nebroušených klasických spojených na pero a drážku na maltu M10, pevnost cihel do P10, tl. zdiva 300 mm</t>
  </si>
  <si>
    <t>-668637825</t>
  </si>
  <si>
    <t>https://podminky.urs.cz/item/CS_URS_2024_01/311234251</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</si>
  <si>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</si>
  <si>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(2,1+2,1+1,6)*(2,1+1,2+2,6+2,6+3,34+0,33)</t>
  </si>
  <si>
    <t>-1,2*2,1</t>
  </si>
  <si>
    <t>(0,7+0,7)*2,1</t>
  </si>
  <si>
    <t>31</t>
  </si>
  <si>
    <t>346244811/R</t>
  </si>
  <si>
    <t>Přizdívky izolační a ochranné z cihel pálených na maltu MC-10 včetně vytvoření požlábku v ohybu izolace vodorovné na svislou, se zatřenou cementovou omítkou z malty min. MC 10 tl. 20 mm pod izolaci z cihel plných dl. 290 mm, P 10 až P 20 tl. 70 mm</t>
  </si>
  <si>
    <t>229029210</t>
  </si>
  <si>
    <t xml:space="preserve">Poznámka k souboru cen:_x000d_
1. Ceny jsou určeny pro jakýkoliv způsob provádění (před provedením izolace nebo dodatečně)._x000d_
2. Jeden z Příplatků (-5995 nebo -5999) k cenám 346 24 se použije vždy, neboť izolace musí být chráněna maltou z obou stran._x000d_
3. Případné pilířky zesilující ochrannou přizdívku se oceňují samostatně._x000d_
</t>
  </si>
  <si>
    <t>1,7*1,1</t>
  </si>
  <si>
    <t>32</t>
  </si>
  <si>
    <t>346244821/R</t>
  </si>
  <si>
    <t>Přizdívky izolační a ochranné z cihel pálených na maltu MC-10 včetně vytvoření požlábku v ohybu izolace vodorovné na svislou, se zatřenou cementovou omítkou z malty min. MC 10 tl. 20 mm pod izolaci z cihel plných dl. 290 mm, P 10 až P 20 tl. 100 mm</t>
  </si>
  <si>
    <t>-1276706123</t>
  </si>
  <si>
    <t>(2,5+2,2+2,2-0,3-0,3)*1,18</t>
  </si>
  <si>
    <t>(0,6+0,6+0,6+0,6+0,3+0,3)*0,5</t>
  </si>
  <si>
    <t>Vodorovné konstrukce</t>
  </si>
  <si>
    <t>33</t>
  </si>
  <si>
    <t>417351115</t>
  </si>
  <si>
    <t>Bednění bočnic ztužujících pásů a věnců včetně vzpěr zřízení</t>
  </si>
  <si>
    <t>-1209572851</t>
  </si>
  <si>
    <t>https://podminky.urs.cz/item/CS_URS_2024_01/417351115</t>
  </si>
  <si>
    <t>((1,8+0,3+1,8+0,3+1,6+0,3+0,3+1,8+1,8+1,6)*0,25)*6</t>
  </si>
  <si>
    <t>(0,7+0,7+0,7+0,7+0,3+0,3)*0,25</t>
  </si>
  <si>
    <t>34</t>
  </si>
  <si>
    <t>417351116</t>
  </si>
  <si>
    <t>Bednění bočnic ztužujících pásů a věnců včetně vzpěr odstranění</t>
  </si>
  <si>
    <t>936864034</t>
  </si>
  <si>
    <t>https://podminky.urs.cz/item/CS_URS_2024_01/417351116</t>
  </si>
  <si>
    <t>35</t>
  </si>
  <si>
    <t>417361821</t>
  </si>
  <si>
    <t>Výztuž ztužujících pásů a věnců z betonářské oceli 10 505 (R) nebo BSt 500</t>
  </si>
  <si>
    <t>-123778118</t>
  </si>
  <si>
    <t>https://podminky.urs.cz/item/CS_URS_2024_01/417361821</t>
  </si>
  <si>
    <t>(((((1,8+0,3+1,8+0,3+1,7+0,3+0,3)*4)*0,62)*1,2)/1000)*6</t>
  </si>
  <si>
    <t>((((((1,8+0,3+1,8+0,3+1,7+0,3+0,3)*5)*1,1)*0,22)*1,2)/1000)*6</t>
  </si>
  <si>
    <t>((((0.7+0,7)*4)*0,62)*1,2)/1000</t>
  </si>
  <si>
    <t>(((((0,7+0,7)*5)*1,1)*0,22)*1,2)/1000</t>
  </si>
  <si>
    <t>36</t>
  </si>
  <si>
    <t>417321616</t>
  </si>
  <si>
    <t>Ztužující pásy a věnce z betonu železového (bez výztuže) tř. C 30/37</t>
  </si>
  <si>
    <t>-712343915</t>
  </si>
  <si>
    <t>https://podminky.urs.cz/item/CS_URS_2024_01/417321616</t>
  </si>
  <si>
    <t>(((1,8+0,3+1,8+0,3+1,7)*0,3)*0,25)*6</t>
  </si>
  <si>
    <t>(0,7+0,7)*(0,3*0,25)</t>
  </si>
  <si>
    <t>37</t>
  </si>
  <si>
    <t>004-x1</t>
  </si>
  <si>
    <t>D+M+PH Provázání věnců se stávajícím domem</t>
  </si>
  <si>
    <t>-887615333</t>
  </si>
  <si>
    <t>38</t>
  </si>
  <si>
    <t>451572111</t>
  </si>
  <si>
    <t>Lože pod potrubí, stoky a drobné objekty v otevřeném výkopu z kameniva drobného těženého 0 až 4 mm</t>
  </si>
  <si>
    <t>1455564255</t>
  </si>
  <si>
    <t>https://podminky.urs.cz/item/CS_URS_2024_01/451572111</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</si>
  <si>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</si>
  <si>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11*(0,6*0,1)</t>
  </si>
  <si>
    <t>Komunikace pozemní</t>
  </si>
  <si>
    <t>39</t>
  </si>
  <si>
    <t>564861111</t>
  </si>
  <si>
    <t>Podklad ze štěrkodrti ŠD s rozprostřením a zhutněním, po zhutnění tl. 200 mm</t>
  </si>
  <si>
    <t>328267986</t>
  </si>
  <si>
    <t>https://podminky.urs.cz/item/CS_URS_2024_01/564861111</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</si>
  <si>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</si>
  <si>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</si>
  <si>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-702102022</t>
  </si>
  <si>
    <t>https://podminky.urs.cz/item/CS_URS_2024_01/596211112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</si>
  <si>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</si>
  <si>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41</t>
  </si>
  <si>
    <t>59245018</t>
  </si>
  <si>
    <t>dlažba tvar obdélník betonová 200x100x60mm přírodní</t>
  </si>
  <si>
    <t>300270147</t>
  </si>
  <si>
    <t>132,5*1,03 'Přepočtené koeficientem množství</t>
  </si>
  <si>
    <t>Úpravy povrchů, podlahy a osazování výplní</t>
  </si>
  <si>
    <t>42</t>
  </si>
  <si>
    <t>619991001</t>
  </si>
  <si>
    <t>Zakrytí vnitřních ploch před znečištěním včetně pozdějšího odkrytí podlah fólií přilepenou lepící páskou</t>
  </si>
  <si>
    <t>-742447734</t>
  </si>
  <si>
    <t>https://podminky.urs.cz/item/CS_URS_2024_01/619991001</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</si>
  <si>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</si>
  <si>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Uvnitř budvy v místěch výtahu</t>
  </si>
  <si>
    <t>5*4</t>
  </si>
  <si>
    <t>43</t>
  </si>
  <si>
    <t>612131100</t>
  </si>
  <si>
    <t>Podkladní a spojovací vrstva vnitřních omítaných ploch vápenný postřik nanášený ručně celoplošně stěn</t>
  </si>
  <si>
    <t>1684675606</t>
  </si>
  <si>
    <t>https://podminky.urs.cz/item/CS_URS_2024_01/612131100</t>
  </si>
  <si>
    <t>Nové stěny uvnitř šachty</t>
  </si>
  <si>
    <t>(1,8+1,8+1,7)*14,35</t>
  </si>
  <si>
    <t>1,7*0,4</t>
  </si>
  <si>
    <t>(1,2+2,1+2,1)*0,3</t>
  </si>
  <si>
    <t>44</t>
  </si>
  <si>
    <t>612321121</t>
  </si>
  <si>
    <t>Omítka vápenocementová vnitřních ploch nanášená ručně jednovrstvá, tloušťky do 10 mm hladká svislých konstrukcí stěn</t>
  </si>
  <si>
    <t>612822652</t>
  </si>
  <si>
    <t>https://podminky.urs.cz/item/CS_URS_2024_01/612321121</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</si>
  <si>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</si>
  <si>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45</t>
  </si>
  <si>
    <t>612321191</t>
  </si>
  <si>
    <t>Omítka vápenocementová vnitřních ploch nanášená ručně Příplatek k cenám za každých dalších i započatých 5 mm tloušťky omítky přes 10 mm stěn</t>
  </si>
  <si>
    <t>-1744150756</t>
  </si>
  <si>
    <t>https://podminky.urs.cz/item/CS_URS_2024_01/612321191</t>
  </si>
  <si>
    <t>46</t>
  </si>
  <si>
    <t>612325302</t>
  </si>
  <si>
    <t>Vápenocementová omítka ostění nebo nadpraží štuková</t>
  </si>
  <si>
    <t>1682001682</t>
  </si>
  <si>
    <t>https://podminky.urs.cz/item/CS_URS_2024_01/612325302</t>
  </si>
  <si>
    <t xml:space="preserve">Poznámka k souboru cen:_x000d_
1. Ceny lze použít jen pro ocenění samostatně upravovaného ostění a nadpraží ( např. při dodatečné výměně oken nebo zárubní ) v šířce do 300 mm okolo upravovaného otvoru._x000d_
</t>
  </si>
  <si>
    <t>Vstupní dveře do výtahů uvnitř budovy</t>
  </si>
  <si>
    <t>((1,2+2,1+2,1)*0,45)*4</t>
  </si>
  <si>
    <t>47</t>
  </si>
  <si>
    <t>622211021</t>
  </si>
  <si>
    <t>Montáž kontaktního zateplení lepením a mechanickým kotvením z polystyrenových desek nebo z kombinovaných desek na vnější stěny, tloušťky desek přes 80 do 120 mm</t>
  </si>
  <si>
    <t>-933463494</t>
  </si>
  <si>
    <t>https://podminky.urs.cz/item/CS_URS_2024_01/622211021</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</si>
  <si>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</si>
  <si>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Sokl</t>
  </si>
  <si>
    <t>(2,9+2,9+0,5+0,5+0,8+0,8+1,6-1,2)*0,9</t>
  </si>
  <si>
    <t>48</t>
  </si>
  <si>
    <t>28376443</t>
  </si>
  <si>
    <t>deska z polystyrénu XPS, hrana rovná a strukturovaný povrch 300kPa tl 100mm</t>
  </si>
  <si>
    <t>-2013853657</t>
  </si>
  <si>
    <t>7,92*1,05 'Přepočtené koeficientem množství</t>
  </si>
  <si>
    <t>49</t>
  </si>
  <si>
    <t>622211031</t>
  </si>
  <si>
    <t>Montáž kontaktního zateplení lepením a mechanickým kotvením z polystyrenových desek nebo z kombinovaných desek na vnější stěny, tloušťky desek přes 120 do 160 mm</t>
  </si>
  <si>
    <t>1345828210</t>
  </si>
  <si>
    <t>https://podminky.urs.cz/item/CS_URS_2024_01/622211031</t>
  </si>
  <si>
    <t>(2,94+2,94)*11,78</t>
  </si>
  <si>
    <t>2,58*12,06</t>
  </si>
  <si>
    <t>(0,84+0,84)*0,96</t>
  </si>
  <si>
    <t>-1,2*0,2</t>
  </si>
  <si>
    <t>50</t>
  </si>
  <si>
    <t>28375952</t>
  </si>
  <si>
    <t>deska EPS 70 fasádní λ=0,039 tl 160mm</t>
  </si>
  <si>
    <t>-373039728</t>
  </si>
  <si>
    <t>101,754*1,05 'Přepočtené koeficientem množství</t>
  </si>
  <si>
    <t>51</t>
  </si>
  <si>
    <t>622221031</t>
  </si>
  <si>
    <t>Montáž kontaktního zateplení lepením a mechanickým kotvením z desek z minerální vlny s podélnou orientací vláken na vnější stěny, tloušťky desek přes 120 do 160 mm</t>
  </si>
  <si>
    <t>-2050634475</t>
  </si>
  <si>
    <t>https://podminky.urs.cz/item/CS_URS_2024_01/622221031</t>
  </si>
  <si>
    <t>(2,94+2,94+0,84+0,84+0,58+0,58+1,6-1,2)*0,9</t>
  </si>
  <si>
    <t>52</t>
  </si>
  <si>
    <t>63151538</t>
  </si>
  <si>
    <t>deska tepelně izolační minerální kontaktních fasád podélné vlákno λ=0,036 tl 160mm</t>
  </si>
  <si>
    <t>-1308971385</t>
  </si>
  <si>
    <t>8,208*1,05 'Přepočtené koeficientem množství</t>
  </si>
  <si>
    <t>53</t>
  </si>
  <si>
    <t>622251101</t>
  </si>
  <si>
    <t>Montáž kontaktního zateplení lepením a mechanickým kotvením Příplatek k cenám za zápustnou montáž kotev s použitím tepelněizolačních zátek na vnější stěny z polystyrenu</t>
  </si>
  <si>
    <t>815166700</t>
  </si>
  <si>
    <t>https://podminky.urs.cz/item/CS_URS_2024_01/622251101</t>
  </si>
  <si>
    <t>7,92+101,754</t>
  </si>
  <si>
    <t>54</t>
  </si>
  <si>
    <t>622251105</t>
  </si>
  <si>
    <t>Montáž kontaktního zateplení lepením a mechanickým kotvením Příplatek k cenám za zápustnou montáž kotev s použitím tepelněizolačních zátek na vnější stěny z minerální vlny</t>
  </si>
  <si>
    <t>1277783031</t>
  </si>
  <si>
    <t>https://podminky.urs.cz/item/CS_URS_2024_01/622251105</t>
  </si>
  <si>
    <t>55</t>
  </si>
  <si>
    <t>622142001</t>
  </si>
  <si>
    <t>Potažení vnějších ploch pletivem v ploše nebo pruzích, na plném podkladu sklovláknitým vtlačením do tmelu stěn</t>
  </si>
  <si>
    <t>-1426242349</t>
  </si>
  <si>
    <t>https://podminky.urs.cz/item/CS_URS_2024_01/622142001</t>
  </si>
  <si>
    <t xml:space="preserve">Poznámka k souboru cen:_x000d_
1. V cenách -2001 jsou započteny i náklady na tmel._x000d_
</t>
  </si>
  <si>
    <t>Kolem výtahových dveří</t>
  </si>
  <si>
    <t>(0,9+0,9)*0,1</t>
  </si>
  <si>
    <t>(1,2+2,1+2,1-0,9-0,9)*0,16</t>
  </si>
  <si>
    <t>56</t>
  </si>
  <si>
    <t>622143003</t>
  </si>
  <si>
    <t>Montáž omítkových profilů plastových, pozinkovaných nebo dřevěných upevněných vtlačením do podkladní vrstvy nebo přibitím rohových s tkaninou</t>
  </si>
  <si>
    <t>724665954</t>
  </si>
  <si>
    <t>https://podminky.urs.cz/item/CS_URS_2024_01/622143003</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</si>
  <si>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</si>
  <si>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1,2+2,1+2,1+2,1+2,1+13,18+13,18</t>
  </si>
  <si>
    <t>57</t>
  </si>
  <si>
    <t>59051486</t>
  </si>
  <si>
    <t>profil rohový PVC 15x15mm s výztužnou tkaninou š 100mm pro ETICS</t>
  </si>
  <si>
    <t>-668641328</t>
  </si>
  <si>
    <t>35,96*1,2 'Přepočtené koeficientem množství</t>
  </si>
  <si>
    <t>58</t>
  </si>
  <si>
    <t>622143004</t>
  </si>
  <si>
    <t>Montáž omítkových profilů plastových, pozinkovaných nebo dřevěných upevněných vtlačením do podkladní vrstvy nebo přibitím začišťovacích samolepících pro vytvoření dilatujícího spoje s okenním rámem</t>
  </si>
  <si>
    <t>-2103570021</t>
  </si>
  <si>
    <t>https://podminky.urs.cz/item/CS_URS_2024_01/622143004</t>
  </si>
  <si>
    <t>1,2+2,1+2,1</t>
  </si>
  <si>
    <t>59</t>
  </si>
  <si>
    <t>28342205</t>
  </si>
  <si>
    <t>profil začišťovací PVC 6mm s výztužnou tkaninou pro ostění ETICS</t>
  </si>
  <si>
    <t>-2076128754</t>
  </si>
  <si>
    <t>5,4*1,2 'Přepočtené koeficientem množství</t>
  </si>
  <si>
    <t>60</t>
  </si>
  <si>
    <t>622252001</t>
  </si>
  <si>
    <t>Montáž profilů kontaktního zateplení zakládacích soklových připevněných hmoždinkami</t>
  </si>
  <si>
    <t>-1570438451</t>
  </si>
  <si>
    <t>https://podminky.urs.cz/item/CS_URS_2024_01/622252001</t>
  </si>
  <si>
    <t xml:space="preserve">Poznámka k souboru cen:_x000d_
1. V cenách jsou započteny náklady na osazení lišt._x000d_
2. V cenách nejsou započteny náklady dodávku lišt; tyto se ocení ve specifikaci. Ztratné lze stanovit ve výši 5%._x000d_
</t>
  </si>
  <si>
    <t>2,94+2,94+0,84+0,84+0,58+0,58+2,48-1,2</t>
  </si>
  <si>
    <t>61</t>
  </si>
  <si>
    <t>59051653</t>
  </si>
  <si>
    <t>profil zakládací Al tl 0,7mm pro ETICS pro izolant tl 160mm</t>
  </si>
  <si>
    <t>-1602795316</t>
  </si>
  <si>
    <t>10*1,05 'Přepočtené koeficientem množství</t>
  </si>
  <si>
    <t>62</t>
  </si>
  <si>
    <t>622511111</t>
  </si>
  <si>
    <t>Omítka tenkovrstvá akrylátová vnějších ploch probarvená, včetně penetrace podkladu mozaiková střednězrnná stěn</t>
  </si>
  <si>
    <t>CS ÚRS 2021 01</t>
  </si>
  <si>
    <t>-85123317</t>
  </si>
  <si>
    <t>https://podminky.urs.cz/item/CS_URS_2021_01/622511111</t>
  </si>
  <si>
    <t>(2,9+2,9+2,4+0,7+0,7-1,2+0,1+0,1)*0,9</t>
  </si>
  <si>
    <t>63</t>
  </si>
  <si>
    <t>622531011</t>
  </si>
  <si>
    <t>Omítka tenkovrstvá silikonová vnějších ploch probarvená, včetně penetrace podkladu zrnitá, tloušťky 1,5 mm stěn</t>
  </si>
  <si>
    <t>-147930005</t>
  </si>
  <si>
    <t>https://podminky.urs.cz/item/CS_URS_2021_01/622531011</t>
  </si>
  <si>
    <t>101,754+8,208</t>
  </si>
  <si>
    <t>(1,2+1,2+1,2)*0,16</t>
  </si>
  <si>
    <t>64</t>
  </si>
  <si>
    <t>631311115</t>
  </si>
  <si>
    <t>Mazanina z betonu prostého bez zvýšených nároků na prostředí tl. přes 50 do 80 mm tř. C 20/25</t>
  </si>
  <si>
    <t>226041083</t>
  </si>
  <si>
    <t>https://podminky.urs.cz/item/CS_URS_2024_01/631311115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</si>
  <si>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</si>
  <si>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Ve výtahové šachtě</t>
  </si>
  <si>
    <t>(1,725*1,7)*0,08</t>
  </si>
  <si>
    <t>65</t>
  </si>
  <si>
    <t>631319011</t>
  </si>
  <si>
    <t>Příplatek k cenám mazanin za úpravu povrchu mazaniny přehlazením, mazanina tl. přes 50 do 80 mm</t>
  </si>
  <si>
    <t>-1466246748</t>
  </si>
  <si>
    <t>https://podminky.urs.cz/item/CS_URS_2024_01/631319011</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</si>
  <si>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</si>
  <si>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66</t>
  </si>
  <si>
    <t>631319171</t>
  </si>
  <si>
    <t>Příplatek k cenám mazanin za stržení povrchu spodní vrstvy mazaniny latí před vložením výztuže nebo pletiva pro tl. obou vrstev mazaniny přes 50 do 80 mm</t>
  </si>
  <si>
    <t>904120864</t>
  </si>
  <si>
    <t>https://podminky.urs.cz/item/CS_URS_2024_01/631319171</t>
  </si>
  <si>
    <t>67</t>
  </si>
  <si>
    <t>631362021</t>
  </si>
  <si>
    <t>Výztuž mazanin ze svařovaných sítí z drátů typu KARI</t>
  </si>
  <si>
    <t>887205522</t>
  </si>
  <si>
    <t>https://podminky.urs.cz/item/CS_URS_2024_01/631362021</t>
  </si>
  <si>
    <t xml:space="preserve">Poznámka k souboru cen:_x000d_
1. Výztuž podezdívek příček se oceňuje položkou 278 36-1111 souboru cen 278 36-11.1 - Výztuž základu (podezdívky) betonového._x000d_
</t>
  </si>
  <si>
    <t>(((1,725*1,7)*4,44)*1,3)/1000</t>
  </si>
  <si>
    <t>68</t>
  </si>
  <si>
    <t>634112112</t>
  </si>
  <si>
    <t>Obvodová dilatace mezi stěnou a mazaninou nebo potěrem podlahovým páskem z pěnového PE tl. do 10 mm, výšky 100 mm</t>
  </si>
  <si>
    <t>1445430955</t>
  </si>
  <si>
    <t>https://podminky.urs.cz/item/CS_URS_2024_01/634112112</t>
  </si>
  <si>
    <t>1,725+1,725+1,7+1,7</t>
  </si>
  <si>
    <t>69</t>
  </si>
  <si>
    <t>006-x1</t>
  </si>
  <si>
    <t>D+M+PH Doplnění podlah v místě odbouraných parapetů oken</t>
  </si>
  <si>
    <t>1141470264</t>
  </si>
  <si>
    <t>Ostatní konstrukce a práce, bourání</t>
  </si>
  <si>
    <t>70</t>
  </si>
  <si>
    <t>009-x1</t>
  </si>
  <si>
    <t>Demolice stávajícího schodiště vč. zábradlí a základových konstrukcí vč. likvidace odpadu</t>
  </si>
  <si>
    <t>-1241654658</t>
  </si>
  <si>
    <t>71</t>
  </si>
  <si>
    <t>968082016</t>
  </si>
  <si>
    <t>Vybourání plastových rámů oken s křídly, dveřních zárubní, vrat rámu oken s křídly, plochy přes 1 do 2 m2</t>
  </si>
  <si>
    <t>1116812476</t>
  </si>
  <si>
    <t>https://podminky.urs.cz/item/CS_URS_2024_01/968082016</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</si>
  <si>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</si>
  <si>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(1,2*1,2)*3</t>
  </si>
  <si>
    <t>72</t>
  </si>
  <si>
    <t>968082022</t>
  </si>
  <si>
    <t>Vybourání plastových rámů oken s křídly, dveřních zárubní, vrat dveřních zárubní, plochy přes 2 do 4 m2</t>
  </si>
  <si>
    <t>2022585489</t>
  </si>
  <si>
    <t>https://podminky.urs.cz/item/CS_URS_2024_01/968082022</t>
  </si>
  <si>
    <t>1,2*2,1</t>
  </si>
  <si>
    <t>73</t>
  </si>
  <si>
    <t>971033651</t>
  </si>
  <si>
    <t>Vybourání otvorů ve zdivu základovém nebo nadzákladovém z cihel, tvárnic, příčkovek z cihel pálených na maltu vápennou nebo vápenocementovou plochy do 4 m2, tl. do 600 mm</t>
  </si>
  <si>
    <t>-1419850911</t>
  </si>
  <si>
    <t>https://podminky.urs.cz/item/CS_URS_2024_01/971033651</t>
  </si>
  <si>
    <t>Odbourání parapetů oken</t>
  </si>
  <si>
    <t>((1,2*0,9)*0,45)*3</t>
  </si>
  <si>
    <t>74</t>
  </si>
  <si>
    <t>978013191</t>
  </si>
  <si>
    <t>Otlučení vápenných nebo vápenocementových omítek vnitřních ploch stěn s vyškrabáním spar, s očištěním zdiva, v rozsahu přes 50 do 100 %</t>
  </si>
  <si>
    <t>1849079083</t>
  </si>
  <si>
    <t>https://podminky.urs.cz/item/CS_URS_2024_01/978013191</t>
  </si>
  <si>
    <t xml:space="preserve">Poznámka k souboru cen:_x000d_
1. Položky lze použít i pro ocenění otlučení sádrových, hliněných apod. vnitřních omítek._x000d_
</t>
  </si>
  <si>
    <t>Ostění a nadpraží původních výplní</t>
  </si>
  <si>
    <t>(1,2+2,1+2,1+1,2+1,2+1,2+1,2+1,2+1,2+1,2+1,2+1,2)*0,45</t>
  </si>
  <si>
    <t>75</t>
  </si>
  <si>
    <t>009-x2</t>
  </si>
  <si>
    <t>D+M+PH Odvětrání výtahové šachty</t>
  </si>
  <si>
    <t>-2104892368</t>
  </si>
  <si>
    <t>76</t>
  </si>
  <si>
    <t>916231213</t>
  </si>
  <si>
    <t>Osazení chodníkového obrubníku betonového se zřízením lože, s vyplněním a zatřením spár cementovou maltou stojatého s boční opěrou z betonu prostého, do lože z betonu prostého</t>
  </si>
  <si>
    <t>-1352477335</t>
  </si>
  <si>
    <t>https://podminky.urs.cz/item/CS_URS_2024_01/916231213</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</si>
  <si>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</si>
  <si>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25,43+3,5+2,3+11,3+10+4+3,5+4+4+8+4</t>
  </si>
  <si>
    <t>77</t>
  </si>
  <si>
    <t>59217016</t>
  </si>
  <si>
    <t>obrubník betonový chodníkový 1000x80x250mm</t>
  </si>
  <si>
    <t>-1938846659</t>
  </si>
  <si>
    <t>80,03*1,1 'Přepočtené koeficientem množství</t>
  </si>
  <si>
    <t>78</t>
  </si>
  <si>
    <t>941211112</t>
  </si>
  <si>
    <t>Montáž lešení řadového rámového lehkého pracovního s podlahami s provozním zatížením tř. 3 do 200 kg/m2 šířky tř. SW06 přes 0,6 do 0,9 m, výšky přes 10 do 25 m</t>
  </si>
  <si>
    <t>-1147253994</t>
  </si>
  <si>
    <t>https://podminky.urs.cz/item/CS_URS_2024_01/941211112</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</si>
  <si>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</si>
  <si>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(3+3+4)*14</t>
  </si>
  <si>
    <t>79</t>
  </si>
  <si>
    <t>941211211</t>
  </si>
  <si>
    <t>Montáž lešení řadového rámového lehkého pracovního s podlahami s provozním zatížením tř. 3 do 200 kg/m2 Příplatek za první a každý další den použití lešení k ceně -1111 nebo -1112</t>
  </si>
  <si>
    <t>630114091</t>
  </si>
  <si>
    <t>https://podminky.urs.cz/item/CS_URS_2024_01/941211211</t>
  </si>
  <si>
    <t>140*60</t>
  </si>
  <si>
    <t>80</t>
  </si>
  <si>
    <t>941211812</t>
  </si>
  <si>
    <t>Demontáž lešení řadového rámového lehkého pracovního s provozním zatížením tř. 3 do 200 kg/m2 šířky tř. SW06 přes 0,6 do 0,9 m, výšky přes 10 do 25 m</t>
  </si>
  <si>
    <t>1815374547</t>
  </si>
  <si>
    <t>https://podminky.urs.cz/item/CS_URS_2024_01/941211812</t>
  </si>
  <si>
    <t xml:space="preserve">Poznámka k souboru cen:_x000d_
1. Demontáž lešení řadového rámového lehkého výšky přes 40 m se oceňuje individuálně._x000d_
</t>
  </si>
  <si>
    <t>81</t>
  </si>
  <si>
    <t>943111112</t>
  </si>
  <si>
    <t>Montáž lešení prostorového trubkového lehkého pracovního bez podlah s provozním zatížením tř. 3 do 200 kg/m2, výšky přes 10 do 20 m</t>
  </si>
  <si>
    <t>-2140086438</t>
  </si>
  <si>
    <t>https://podminky.urs.cz/item/CS_URS_2024_01/943111112</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</si>
  <si>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t>
  </si>
  <si>
    <t>Uvnitř šachty</t>
  </si>
  <si>
    <t>(1,8*1,7)*14,7</t>
  </si>
  <si>
    <t>82</t>
  </si>
  <si>
    <t>943111212</t>
  </si>
  <si>
    <t>Montáž lešení prostorového trubkového lehkého pracovního bez podlah Příplatek za první a každý další den použití lešení k ceně -1112</t>
  </si>
  <si>
    <t>1290437026</t>
  </si>
  <si>
    <t>https://podminky.urs.cz/item/CS_URS_2024_01/943111212</t>
  </si>
  <si>
    <t>44,982*30</t>
  </si>
  <si>
    <t>83</t>
  </si>
  <si>
    <t>943111812</t>
  </si>
  <si>
    <t>Demontáž lešení prostorového trubkového lehkého pracovního bez podlah s provozním zatížením tř. 3 do 200 kg/m2, výšky přes 10 do 20 m</t>
  </si>
  <si>
    <t>93151579</t>
  </si>
  <si>
    <t>https://podminky.urs.cz/item/CS_URS_2024_01/943111812</t>
  </si>
  <si>
    <t xml:space="preserve">Poznámka k souboru cen:_x000d_
1. Demontáž lešení prostorového trubkového lehkého výšky přes 30 m se oceňuje individuálně._x000d_
2. Demontáž lešeňové podlahy se oceňuje cenami souboru cen 949 21-18 Demontáž lešeňové podlahy pro trubková lešení._x000d_
</t>
  </si>
  <si>
    <t>84</t>
  </si>
  <si>
    <t>943121129</t>
  </si>
  <si>
    <t>Montáž lešení prostorového trubkového těžkého pracovního nebo podpěrného bez podlah Příplatek k cenám za půdorysnou plochu do 6 m2</t>
  </si>
  <si>
    <t>1223959546</t>
  </si>
  <si>
    <t>https://podminky.urs.cz/item/CS_URS_2024_01/943121129</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</si>
  <si>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3. U podpěrného lešení prostorového zřizovaného pro bednění se z výšky lešení odečítá 6 m (podpěrná konstrukce do výšky 6 m je započítána v cenách bednění katalogu 801-1) a to pouze v případě, že se podpěrná konstrukce a bednění předává jako celek. Výškou se rozumí vzdálenost od spodní plochy podkladních prvků podpěrného lešení až ke spodní ploše nejvýše položeného prvku podhledu podpírané konstrukce._x000d_
</t>
  </si>
  <si>
    <t>85</t>
  </si>
  <si>
    <t>944511111</t>
  </si>
  <si>
    <t>Montáž ochranné sítě zavěšené na konstrukci lešení z textilie z umělých vláken</t>
  </si>
  <si>
    <t>1167331733</t>
  </si>
  <si>
    <t>https://podminky.urs.cz/item/CS_URS_2024_01/944511111</t>
  </si>
  <si>
    <t xml:space="preserve">Poznámka k souboru cen:_x000d_
1. V cenách nejsou započteny náklady na lešení potřebné pro zavěšení sítí; toto lešení se oceňuje příslušnými cenami lešení._x000d_
</t>
  </si>
  <si>
    <t>86</t>
  </si>
  <si>
    <t>944511211</t>
  </si>
  <si>
    <t>Montáž ochranné sítě Příplatek za první a každý další den použití sítě k ceně -1111</t>
  </si>
  <si>
    <t>8874222</t>
  </si>
  <si>
    <t>https://podminky.urs.cz/item/CS_URS_2024_01/944511211</t>
  </si>
  <si>
    <t>87</t>
  </si>
  <si>
    <t>944511811</t>
  </si>
  <si>
    <t>Demontáž ochranné sítě zavěšené na konstrukci lešení z textilie z umělých vláken</t>
  </si>
  <si>
    <t>-307227178</t>
  </si>
  <si>
    <t>https://podminky.urs.cz/item/CS_URS_2024_01/944511811</t>
  </si>
  <si>
    <t>88</t>
  </si>
  <si>
    <t>949101111</t>
  </si>
  <si>
    <t>Lešení pomocné pracovní pro objekty pozemních staveb pro zatížení do 150 kg/m2, o výšce lešeňové podlahy do 1,9 m</t>
  </si>
  <si>
    <t>-262555299</t>
  </si>
  <si>
    <t>https://podminky.urs.cz/item/CS_URS_2024_01/949101111</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</si>
  <si>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</si>
  <si>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Uvnitř budovy</t>
  </si>
  <si>
    <t>2*4</t>
  </si>
  <si>
    <t>89</t>
  </si>
  <si>
    <t>952901111</t>
  </si>
  <si>
    <t>Vyčištění budov nebo objektů před předáním do užívání budov bytové nebo občanské výstavby, světlé výšky podlaží do 4 m</t>
  </si>
  <si>
    <t>2132183774</t>
  </si>
  <si>
    <t>https://podminky.urs.cz/item/CS_URS_2024_01/952901111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</si>
  <si>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</si>
  <si>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997</t>
  </si>
  <si>
    <t>Přesun sutě</t>
  </si>
  <si>
    <t>90</t>
  </si>
  <si>
    <t>997002611</t>
  </si>
  <si>
    <t>Nakládání suti a vybouraných hmot na dopravní prostředek pro vodorovné přemístění</t>
  </si>
  <si>
    <t>-106581594</t>
  </si>
  <si>
    <t>https://podminky.urs.cz/item/CS_URS_2024_01/997002611</t>
  </si>
  <si>
    <t xml:space="preserve">Poznámka k souboru cen:_x000d_
1. Cena platí i pro překládání při lomené dopravě._x000d_
2. Cenu nelze použít při dopravě po železnici, po vodě nebo ručně._x000d_
</t>
  </si>
  <si>
    <t>91</t>
  </si>
  <si>
    <t>997013214</t>
  </si>
  <si>
    <t>Vnitrostaveništní doprava suti a vybouraných hmot vodorovně do 50 m s naložením ručně pro budovy a haly výšky přes 12 do 15 m</t>
  </si>
  <si>
    <t>1778369576</t>
  </si>
  <si>
    <t>https://podminky.urs.cz/item/CS_URS_2024_01/997013214</t>
  </si>
  <si>
    <t>92</t>
  </si>
  <si>
    <t>997013501</t>
  </si>
  <si>
    <t>Odvoz suti a vybouraných hmot na skládku nebo meziskládku se složením, na vzdálenost do 1 km</t>
  </si>
  <si>
    <t>1251585509</t>
  </si>
  <si>
    <t>https://podminky.urs.cz/item/CS_URS_2024_01/997013501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</si>
  <si>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 souboru cen Odvoz suti a vybouraných hmot z meziskládky na skládku._x000d_
</t>
  </si>
  <si>
    <t>93</t>
  </si>
  <si>
    <t>997013509</t>
  </si>
  <si>
    <t>Odvoz suti a vybouraných hmot na skládku nebo meziskládku se složením, na vzdálenost Příplatek k ceně za každý další i započatý 1 km přes 1 km</t>
  </si>
  <si>
    <t>1974334628</t>
  </si>
  <si>
    <t>https://podminky.urs.cz/item/CS_URS_2024_01/997013509</t>
  </si>
  <si>
    <t>32,544*12</t>
  </si>
  <si>
    <t>94</t>
  </si>
  <si>
    <t>997013601</t>
  </si>
  <si>
    <t>Poplatek za uložení stavebního odpadu na skládce (skládkovné) z prostého betonu zatříděného do Katalogu odpadů pod kódem 17 01 01</t>
  </si>
  <si>
    <t>-637342430</t>
  </si>
  <si>
    <t>https://podminky.urs.cz/item/CS_URS_2024_01/997013601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</si>
  <si>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</si>
  <si>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95</t>
  </si>
  <si>
    <t>997013603</t>
  </si>
  <si>
    <t>Poplatek za uložení stavebního odpadu na skládce (skládkovné) cihelného zatříděného do Katalogu odpadů pod kódem 17 01 02</t>
  </si>
  <si>
    <t>2139290007</t>
  </si>
  <si>
    <t>https://podminky.urs.cz/item/CS_URS_2024_01/997013603</t>
  </si>
  <si>
    <t>96</t>
  </si>
  <si>
    <t>997013631</t>
  </si>
  <si>
    <t>Poplatek za uložení stavebního odpadu na skládce (skládkovné) směsného stavebního a demoličního zatříděného do Katalogu odpadů pod kódem 17 09 04</t>
  </si>
  <si>
    <t>-863469471</t>
  </si>
  <si>
    <t>https://podminky.urs.cz/item/CS_URS_2024_01/997013631</t>
  </si>
  <si>
    <t>97</t>
  </si>
  <si>
    <t>997013655</t>
  </si>
  <si>
    <t>-1242991506</t>
  </si>
  <si>
    <t>https://podminky.urs.cz/item/CS_URS_2024_01/997013655</t>
  </si>
  <si>
    <t>998</t>
  </si>
  <si>
    <t>Přesun hmot</t>
  </si>
  <si>
    <t>98</t>
  </si>
  <si>
    <t>998018002</t>
  </si>
  <si>
    <t>Přesun hmot pro budovy občanské výstavby, bydlení, výrobu a služby ruční - bez užití mechanizace vodorovná dopravní vzdálenost do 100 m pro budovy s jakoukoliv nosnou konstrukcí výšky přes 6 do 12 m</t>
  </si>
  <si>
    <t>620039162</t>
  </si>
  <si>
    <t>https://podminky.urs.cz/item/CS_URS_2024_01/998018002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</si>
  <si>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</si>
  <si>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</si>
  <si>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</si>
  <si>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</si>
  <si>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</si>
  <si>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99</t>
  </si>
  <si>
    <t>711111002</t>
  </si>
  <si>
    <t>Provedení izolace proti zemní vlhkosti natěradly a tmely za studena na ploše vodorovné V nátěrem lakem asfaltovým</t>
  </si>
  <si>
    <t>-1762097658</t>
  </si>
  <si>
    <t>https://podminky.urs.cz/item/CS_URS_2024_01/711111002</t>
  </si>
  <si>
    <t xml:space="preserve">Poznámka k souboru cen:_x000d_
1. Izolace plochy jednotlivě do 10 m2 se oceňují skladebně cenou příslušné izolace a cenou 711 19-9095 Příplatek za plochu do 10 m2._x000d_
</t>
  </si>
  <si>
    <t>2,1*2,3</t>
  </si>
  <si>
    <t>(0,7*0,3)*2</t>
  </si>
  <si>
    <t>100</t>
  </si>
  <si>
    <t>711112002</t>
  </si>
  <si>
    <t>Provedení izolace proti zemní vlhkosti natěradly a tmely za studena na ploše svislé S nátěrem lakem asfaltovým</t>
  </si>
  <si>
    <t>-1174192851</t>
  </si>
  <si>
    <t>https://podminky.urs.cz/item/CS_URS_2024_01/711112002</t>
  </si>
  <si>
    <t>(2,1+2,1)*1,2</t>
  </si>
  <si>
    <t>2,3*1,2</t>
  </si>
  <si>
    <t>2,3*2,1</t>
  </si>
  <si>
    <t>101</t>
  </si>
  <si>
    <t>11163152</t>
  </si>
  <si>
    <t>lak hydroizolační asfaltový</t>
  </si>
  <si>
    <t>-1417171706</t>
  </si>
  <si>
    <t>5,25+14,13</t>
  </si>
  <si>
    <t>19,38*0,00041 'Přepočtené koeficientem množství</t>
  </si>
  <si>
    <t>102</t>
  </si>
  <si>
    <t>711141559</t>
  </si>
  <si>
    <t>Provedení izolace proti zemní vlhkosti pásy přitavením NAIP na ploše vodorovné V</t>
  </si>
  <si>
    <t>681583731</t>
  </si>
  <si>
    <t>https://podminky.urs.cz/item/CS_URS_2024_01/711141559</t>
  </si>
  <si>
    <t xml:space="preserve">Poznámka k souboru cen:_x000d_
1. Izolace plochy jednotlivě do 10 m2 se oceňují skladebně cenou příslušné izolace a cenou 711 19-9097 Příplatek za plochu do 10 m2._x000d_
</t>
  </si>
  <si>
    <t>2 vrstvy</t>
  </si>
  <si>
    <t>5,25*2</t>
  </si>
  <si>
    <t>103</t>
  </si>
  <si>
    <t>711142559</t>
  </si>
  <si>
    <t>Provedení izolace proti zemní vlhkosti pásy přitavením NAIP na ploše svislé S</t>
  </si>
  <si>
    <t>1053618021</t>
  </si>
  <si>
    <t>https://podminky.urs.cz/item/CS_URS_2024_01/711142559</t>
  </si>
  <si>
    <t>104</t>
  </si>
  <si>
    <t>62853004</t>
  </si>
  <si>
    <t>pás asfaltový natavitelný modifikovaný SBS tl 4,0mm s vložkou ze skleněné tkaniny a spalitelnou PE fólií nebo jemnozrnným minerálním posypem na horním povrchu</t>
  </si>
  <si>
    <t>833487562</t>
  </si>
  <si>
    <t>10,5+14,13</t>
  </si>
  <si>
    <t>24,63*1,2 'Přepočtené koeficientem množství</t>
  </si>
  <si>
    <t>105</t>
  </si>
  <si>
    <t>998711202</t>
  </si>
  <si>
    <t>Přesun hmot pro izolace proti vodě, vlhkosti a plynům stanovený procentní sazbou (%) z ceny vodorovná dopravní vzdálenost do 50 m v objektech výšky přes 6 do 12 m</t>
  </si>
  <si>
    <t>%</t>
  </si>
  <si>
    <t>2035586368</t>
  </si>
  <si>
    <t>https://podminky.urs.cz/item/CS_URS_2024_01/998711202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</si>
  <si>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</si>
  <si>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</si>
  <si>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</si>
  <si>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106</t>
  </si>
  <si>
    <t>712431111</t>
  </si>
  <si>
    <t>Provedení povlakové krytiny střech šikmých přes 10° do 30° pásy na sucho podkladní samolepící asfaltový pás</t>
  </si>
  <si>
    <t>46990432</t>
  </si>
  <si>
    <t>https://podminky.urs.cz/item/CS_URS_2024_01/712431111</t>
  </si>
  <si>
    <t xml:space="preserve">Poznámka k souboru cen:_x000d_
1. Povlakové krytiny střech jednotlivě do 10 m2 se oceňují skladebně cenou příslušné izolace a cenou 712 49-9096 Příplatek za plochu do 10 m2, a to jen při položení pásů za použití natěradel nebo tmelů za horka._x000d_
</t>
  </si>
  <si>
    <t>Zastřešení výtahu</t>
  </si>
  <si>
    <t>1,35*(1,57*2)</t>
  </si>
  <si>
    <t>Stříška nad vstupem</t>
  </si>
  <si>
    <t>1*(1,57*2)</t>
  </si>
  <si>
    <t>107</t>
  </si>
  <si>
    <t>62866281</t>
  </si>
  <si>
    <t>pás asfaltový samolepicí modifikovaný SBS tl 3,0mm s vložkou ze skleněné tkaniny se spalitelnou fólií nebo jemnozrnným minerálním posypem nebo textilií na horním povrchu</t>
  </si>
  <si>
    <t>-414021042</t>
  </si>
  <si>
    <t>7,379*1,2 'Přepočtené koeficientem množství</t>
  </si>
  <si>
    <t>108</t>
  </si>
  <si>
    <t>712441559</t>
  </si>
  <si>
    <t>Provedení povlakové krytiny střech šikmých přes 10° do 30° pásy přitavením NAIP v plné ploše</t>
  </si>
  <si>
    <t>-492669078</t>
  </si>
  <si>
    <t>https://podminky.urs.cz/item/CS_URS_2024_01/712441559</t>
  </si>
  <si>
    <t xml:space="preserve">Poznámka k souboru cen:_x000d_
1. Povlakové krytiny střech jednotlivě do 10 m2 se oceňují skladebně cenou příslušné izolace a cenou 712 49-9097 Příplatek za plochu do 10 m2._x000d_
</t>
  </si>
  <si>
    <t>109</t>
  </si>
  <si>
    <t>62855007</t>
  </si>
  <si>
    <t>pás asfaltový natavitelný modifikovaný SBS tl 4,5mm s vložkou z polyesterové vyztužené rohože a hrubozrnným břidličným posypem na horním povrchu</t>
  </si>
  <si>
    <t>-717846127</t>
  </si>
  <si>
    <t>110</t>
  </si>
  <si>
    <t>712-x1</t>
  </si>
  <si>
    <t>Opracování přechodu nová/stávající krytina nad výtahovou šachtou</t>
  </si>
  <si>
    <t>-157816681</t>
  </si>
  <si>
    <t>111</t>
  </si>
  <si>
    <t>998712202</t>
  </si>
  <si>
    <t>Přesun hmot pro povlakové krytiny stanovený procentní sazbou (%) z ceny vodorovná dopravní vzdálenost do 50 m v objektech výšky přes 6 do 12 m</t>
  </si>
  <si>
    <t>69565437</t>
  </si>
  <si>
    <t>https://podminky.urs.cz/item/CS_URS_2024_01/998712202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</si>
  <si>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</si>
  <si>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</si>
  <si>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</si>
  <si>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112</t>
  </si>
  <si>
    <t>713151111</t>
  </si>
  <si>
    <t>Montáž tepelné izolace střech šikmých rohožemi, pásy, deskami (izolační materiál ve specifikaci) kladenými volně mezi krokve</t>
  </si>
  <si>
    <t>-1789370658</t>
  </si>
  <si>
    <t>https://podminky.urs.cz/item/CS_URS_2024_01/713151111</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</si>
  <si>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</si>
  <si>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(1,36*2)*2,24</t>
  </si>
  <si>
    <t>113</t>
  </si>
  <si>
    <t>63166765</t>
  </si>
  <si>
    <t>pás tepelně izolační mezi krokve λ=0,036-0,037 tl 120mm</t>
  </si>
  <si>
    <t>-1353159766</t>
  </si>
  <si>
    <t>6,093*1,1 'Přepočtené koeficientem množství</t>
  </si>
  <si>
    <t>114</t>
  </si>
  <si>
    <t>713151141</t>
  </si>
  <si>
    <t>Montáž tepelné izolace střech šikmých rohožemi, pásy, deskami (izolační materiál ve specifikaci) připevněné sponkami reflexní pod krokve parotěsná , tloušťka izolace do 5 mm</t>
  </si>
  <si>
    <t>-1605484313</t>
  </si>
  <si>
    <t>https://podminky.urs.cz/item/CS_URS_2024_01/713151141</t>
  </si>
  <si>
    <t>115</t>
  </si>
  <si>
    <t>28329274</t>
  </si>
  <si>
    <t>fólie PE vyztužená pro parotěsnou vrstvu (reakce na oheň - třída E) 110g/m2</t>
  </si>
  <si>
    <t>-879281542</t>
  </si>
  <si>
    <t>6,093*1,15 'Přepočtené koeficientem množství</t>
  </si>
  <si>
    <t>116</t>
  </si>
  <si>
    <t>998713202</t>
  </si>
  <si>
    <t>Přesun hmot pro izolace tepelné stanovený procentní sazbou (%) z ceny vodorovná dopravní vzdálenost do 50 m v objektech výšky přes 6 do 12 m</t>
  </si>
  <si>
    <t>1569170273</t>
  </si>
  <si>
    <t>https://podminky.urs.cz/item/CS_URS_2024_01/998713202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</si>
  <si>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</si>
  <si>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</si>
  <si>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</si>
  <si>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117</t>
  </si>
  <si>
    <t>721173315</t>
  </si>
  <si>
    <t>Potrubí z trub PVC SN4 dešťové DN 110</t>
  </si>
  <si>
    <t>985840542</t>
  </si>
  <si>
    <t>https://podminky.urs.cz/item/CS_URS_2024_01/721173315</t>
  </si>
  <si>
    <t xml:space="preserve">Poznámka k souboru cen:_x000d_
1. Cenami -3315 až -3317 se oceňuje svislé potrubí od střešního vtoku po čisticí kus._x000d_
</t>
  </si>
  <si>
    <t>118</t>
  </si>
  <si>
    <t>721290111</t>
  </si>
  <si>
    <t>Zkouška těsnosti kanalizace v objektech vodou do DN 125</t>
  </si>
  <si>
    <t>-91595111</t>
  </si>
  <si>
    <t>https://podminky.urs.cz/item/CS_URS_2024_01/721290111</t>
  </si>
  <si>
    <t>119</t>
  </si>
  <si>
    <t>721-x1</t>
  </si>
  <si>
    <t>D+M Odvodňovací žlab polymerbetonový vč. vpusti, čel, roštů apod...</t>
  </si>
  <si>
    <t>-1144338088</t>
  </si>
  <si>
    <t>120</t>
  </si>
  <si>
    <t>721-x2</t>
  </si>
  <si>
    <t>D+M Napojení dešťové kanalizace na stávající šachtu vč. utěsnění otvoru</t>
  </si>
  <si>
    <t>815622813</t>
  </si>
  <si>
    <t>121</t>
  </si>
  <si>
    <t>998721202</t>
  </si>
  <si>
    <t>Přesun hmot pro vnitřní kanalizace stanovený procentní sazbou (%) z ceny vodorovná dopravní vzdálenost do 50 m v objektech výšky přes 6 do 12 m</t>
  </si>
  <si>
    <t>-343318309</t>
  </si>
  <si>
    <t>https://podminky.urs.cz/item/CS_URS_2024_01/998721202</t>
  </si>
  <si>
    <t>762</t>
  </si>
  <si>
    <t>Konstrukce tesařské</t>
  </si>
  <si>
    <t>122</t>
  </si>
  <si>
    <t>762-x1</t>
  </si>
  <si>
    <t>Odstranění stávající dřevěné pergoly vč. likvidace</t>
  </si>
  <si>
    <t>2002820211</t>
  </si>
  <si>
    <t>123</t>
  </si>
  <si>
    <t>762083122</t>
  </si>
  <si>
    <t>Práce společné pro tesařské konstrukce impregnace řeziva máčením proti dřevokaznému hmyzu, houbám a plísním, třída ohrožení 3 a 4 (dřevo v exteriéru)</t>
  </si>
  <si>
    <t>1620963018</t>
  </si>
  <si>
    <t>https://podminky.urs.cz/item/CS_URS_2024_01/762083122</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</si>
  <si>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5. Soubor cen 762 08-3 Impregnace řeziva neobsahuje položky pro ocenění imregnace řeziva nátěrem; tyto se oceňují příslušnými cenami souboru cen 783 2. -31.1 Napouštěcí nátěr tesařských konstrukcí, katalogu 800-783 Nátěry._x000d_
6. Soubor cen 762 08-5 Montáž ocelových spojovacích prostředků neobsahuje položky pro ocenění chemických kotev; tyto lze ocenit příslušnými cenami souboru cen 953 96 Kotvy chemické, katalogu 801-1 Budovy a haly - konstrukce zděné a monolitické._x000d_
7. V cenách 762 08-5 nejsou započteny náklady na dodávku spojovacích prostředků; tato dodávka se oceňuje ve specifikaci._x000d_
8. U položek 762 08-6 se určení cen řídí hmotností jednotlivě montovaného dílu konstrukce, dodávka veškerého materiálu se oceňuje ve specifikaci._x000d_
</t>
  </si>
  <si>
    <t>0,446+0,286</t>
  </si>
  <si>
    <t>124</t>
  </si>
  <si>
    <t>762332131</t>
  </si>
  <si>
    <t>Montáž vázaných konstrukcí krovů střech pultových, sedlových, valbových, stanových čtvercového nebo obdélníkového půdorysu z řeziva hraněného průřezové plochy do 120 cm2</t>
  </si>
  <si>
    <t>1528695707</t>
  </si>
  <si>
    <t>https://podminky.urs.cz/item/CS_URS_2024_01/762332131</t>
  </si>
  <si>
    <t xml:space="preserve">Poznámka k souboru cen:_x000d_
1. V cenách nejsou započteny náklady na montáž kotevních želez s připojením k dřevěné konstrukci; tyto se ocení příslušnými cenami souboru cen 762 08-5 tohoto katalogu._x000d_
2. V cenách 762 33-5 nejsou započteny náklady na podpory (např. vazníky)._x000d_
3. V cenách nejsou započteny náklady na montáž kotevních želez s připojením k dřevěné konstrukci; tyto se ocení příslušnými položkami souboru cen 762 08-5 tohoto katalogu._x000d_
4. V cenách 762 33-5 nejsou započteny náklady na podpory (např. vazníky)._x000d_
</t>
  </si>
  <si>
    <t>Pozednice 100x100mm</t>
  </si>
  <si>
    <t>2,35*2</t>
  </si>
  <si>
    <t>Krokev 80x120mm</t>
  </si>
  <si>
    <t>1,56*8</t>
  </si>
  <si>
    <t>Vrcholová vaznice 100x100mm</t>
  </si>
  <si>
    <t>2,35</t>
  </si>
  <si>
    <t>Kleština 30x80mm</t>
  </si>
  <si>
    <t>2,68*6</t>
  </si>
  <si>
    <t>Mezisoučet</t>
  </si>
  <si>
    <t>0,95*2</t>
  </si>
  <si>
    <t>1,56*6</t>
  </si>
  <si>
    <t>0,95</t>
  </si>
  <si>
    <t>125</t>
  </si>
  <si>
    <t>60512125</t>
  </si>
  <si>
    <t>hranol stavební řezivo průřezu do 120cm2 do dl 6m</t>
  </si>
  <si>
    <t>1777568953</t>
  </si>
  <si>
    <t>(2,35*2)*(0,1*0,1)</t>
  </si>
  <si>
    <t>(1,56*8)*(0,08*0,12)</t>
  </si>
  <si>
    <t>2,35*(0,1*0,1)</t>
  </si>
  <si>
    <t>(2,68*6)*(0,03*0,08)</t>
  </si>
  <si>
    <t>(0,95*2)*(0,1*0,1)</t>
  </si>
  <si>
    <t>(1,56*6)*(0,08*0,12)</t>
  </si>
  <si>
    <t>0,95*(0,1*0,1)</t>
  </si>
  <si>
    <t>0,388*1,15 'Přepočtené koeficientem množství</t>
  </si>
  <si>
    <t>126</t>
  </si>
  <si>
    <t>762341210</t>
  </si>
  <si>
    <t>Bednění a laťování montáž bednění střech rovných a šikmých sklonu do 60° s vyřezáním otvorů z prken hrubých na sraz tl. do 32 mm</t>
  </si>
  <si>
    <t>1696382665</t>
  </si>
  <si>
    <t>https://podminky.urs.cz/item/CS_URS_2024_01/762341210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</si>
  <si>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</si>
  <si>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2,35*(1,57*2)</t>
  </si>
  <si>
    <t>0,95*(1,57*2)</t>
  </si>
  <si>
    <t>127</t>
  </si>
  <si>
    <t>60515111</t>
  </si>
  <si>
    <t>řezivo jehličnaté boční prkno 20-30mm</t>
  </si>
  <si>
    <t>-1719652642</t>
  </si>
  <si>
    <t>10,362*0,024</t>
  </si>
  <si>
    <t>0,249*1,15 'Přepočtené koeficientem množství</t>
  </si>
  <si>
    <t>128</t>
  </si>
  <si>
    <t>762341660</t>
  </si>
  <si>
    <t>Bednění a laťování montáž bednění štítových okapových říms, krajnic, závětrných prken a žaluzií ve spádu nebo rovnoběžně s okapem z palubek</t>
  </si>
  <si>
    <t>248120039</t>
  </si>
  <si>
    <t>https://podminky.urs.cz/item/CS_URS_2024_01/762341660</t>
  </si>
  <si>
    <t>(1,35*2)*(0,17+0,15)</t>
  </si>
  <si>
    <t>(1,57*2)*(0,12+0,15)</t>
  </si>
  <si>
    <t>(1*2)*(0,17+0,15)</t>
  </si>
  <si>
    <t>1,6*0,95</t>
  </si>
  <si>
    <t>129</t>
  </si>
  <si>
    <t>61191155</t>
  </si>
  <si>
    <t>palubky obkladové smrk profil klasický 19x116mm jakost A/B</t>
  </si>
  <si>
    <t>200460568</t>
  </si>
  <si>
    <t>4,72*1,15 'Přepočtené koeficientem množství</t>
  </si>
  <si>
    <t>130</t>
  </si>
  <si>
    <t>762395000</t>
  </si>
  <si>
    <t>Spojovací prostředky krovů, bednění a laťování, nadstřešních konstrukcí svory, prkna, hřebíky, pásová ocel, vruty</t>
  </si>
  <si>
    <t>152869651</t>
  </si>
  <si>
    <t>https://podminky.urs.cz/item/CS_URS_2024_01/762395000</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</si>
  <si>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</si>
  <si>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0,388+0,249+(4,72*0,019)</t>
  </si>
  <si>
    <t>131</t>
  </si>
  <si>
    <t>998762202</t>
  </si>
  <si>
    <t>Přesun hmot pro konstrukce tesařské stanovený procentní sazbou (%) z ceny vodorovná dopravní vzdálenost do 50 m v objektech výšky přes 6 do 12 m</t>
  </si>
  <si>
    <t>-2012774049</t>
  </si>
  <si>
    <t>https://podminky.urs.cz/item/CS_URS_2024_01/998762202</t>
  </si>
  <si>
    <t>764</t>
  </si>
  <si>
    <t>Konstrukce klempířské</t>
  </si>
  <si>
    <t>132</t>
  </si>
  <si>
    <t>764002851</t>
  </si>
  <si>
    <t>Demontáž klempířských konstrukcí oplechování parapetů do suti</t>
  </si>
  <si>
    <t>-734018462</t>
  </si>
  <si>
    <t>https://podminky.urs.cz/item/CS_URS_2024_01/764002851</t>
  </si>
  <si>
    <t>1.2+1.2+1,2</t>
  </si>
  <si>
    <t>133</t>
  </si>
  <si>
    <t>764212633</t>
  </si>
  <si>
    <t>Oplechování střešních prvků z pozinkovaného plechu s povrchovou úpravou štítu závětrnou lištou rš 250 mm</t>
  </si>
  <si>
    <t>1454064908</t>
  </si>
  <si>
    <t>https://podminky.urs.cz/item/CS_URS_2024_01/764212633</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</si>
  <si>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</si>
  <si>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1,56*2</t>
  </si>
  <si>
    <t>134</t>
  </si>
  <si>
    <t>764212662</t>
  </si>
  <si>
    <t>Oplechování střešních prvků z pozinkovaného plechu s povrchovou úpravou okapu okapovým plechem střechy rovné rš 200 mm</t>
  </si>
  <si>
    <t>-1582376683</t>
  </si>
  <si>
    <t>https://podminky.urs.cz/item/CS_URS_2024_01/764212662</t>
  </si>
  <si>
    <t>1,35*2</t>
  </si>
  <si>
    <t>1*2</t>
  </si>
  <si>
    <t>135</t>
  </si>
  <si>
    <t>764311606/R</t>
  </si>
  <si>
    <t>Lemování zdí z pozinkovaného plechu s povrchovou úpravou rš 500 mm</t>
  </si>
  <si>
    <t>-1238443761</t>
  </si>
  <si>
    <t>136</t>
  </si>
  <si>
    <t>998764202</t>
  </si>
  <si>
    <t>Přesun hmot pro konstrukce klempířské stanovený procentní sazbou (%) z ceny vodorovná dopravní vzdálenost do 50 m v objektech výšky přes 6 do 12 m</t>
  </si>
  <si>
    <t>764417058</t>
  </si>
  <si>
    <t>https://podminky.urs.cz/item/CS_URS_2024_01/998764202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</si>
  <si>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</si>
  <si>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</si>
  <si>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</si>
  <si>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137</t>
  </si>
  <si>
    <t>766441821</t>
  </si>
  <si>
    <t>Demontáž parapetních desek dřevěných nebo plastových šířky do 300 mm délky přes 1 m</t>
  </si>
  <si>
    <t>kus</t>
  </si>
  <si>
    <t>1071256936</t>
  </si>
  <si>
    <t>https://podminky.urs.cz/item/CS_URS_2021_01/766441821</t>
  </si>
  <si>
    <t>138</t>
  </si>
  <si>
    <t>766691924</t>
  </si>
  <si>
    <t>Ostatní práce vyvěšení nebo zavěšení křídel s případným uložením a opětovným zavěšením po provedení stavebních změn plastových dveřních s křídly otevíravými, plochy do 2 m2</t>
  </si>
  <si>
    <t>2044444347</t>
  </si>
  <si>
    <t>https://podminky.urs.cz/item/CS_URS_2024_01/766691924</t>
  </si>
  <si>
    <t xml:space="preserve">Poznámka k souboru cen:_x000d_
1. Ceny -1931 a -1932 lze užít jen pro křídlo mající současně obě jmenované funkce._x000d_
</t>
  </si>
  <si>
    <t>783</t>
  </si>
  <si>
    <t>Dokončovací práce - nátěry</t>
  </si>
  <si>
    <t>139</t>
  </si>
  <si>
    <t>783218111</t>
  </si>
  <si>
    <t>Lazurovací nátěr tesařských konstrukcí dvojnásobný syntetický</t>
  </si>
  <si>
    <t>-1873271994</t>
  </si>
  <si>
    <t>https://podminky.urs.cz/item/CS_URS_2024_01/783218111</t>
  </si>
  <si>
    <t>Palubky</t>
  </si>
  <si>
    <t>4,72</t>
  </si>
  <si>
    <t>784</t>
  </si>
  <si>
    <t>Dokončovací práce - malby a tapety</t>
  </si>
  <si>
    <t>140</t>
  </si>
  <si>
    <t>784181121</t>
  </si>
  <si>
    <t>Penetrace podkladu jednonásobná hloubková akrylátová bezbarvá v místnostech výšky do 3,80 m</t>
  </si>
  <si>
    <t>-1521730034</t>
  </si>
  <si>
    <t>https://podminky.urs.cz/item/CS_URS_2024_01/784181121</t>
  </si>
  <si>
    <t>Ostění a nadpraží vstupních dveří do výtahů uvnitř budovy</t>
  </si>
  <si>
    <t>141</t>
  </si>
  <si>
    <t>784211101</t>
  </si>
  <si>
    <t>Malby z malířských směsí otěruvzdorných za mokra dvojnásobné, bílé za mokra otěruvzdorné výborně v místnostech výšky do 3,80 m</t>
  </si>
  <si>
    <t>1449768601</t>
  </si>
  <si>
    <t>https://podminky.urs.cz/item/CS_URS_2024_01/784211101</t>
  </si>
  <si>
    <t>OST</t>
  </si>
  <si>
    <t>Ostatní</t>
  </si>
  <si>
    <t>142</t>
  </si>
  <si>
    <t>OST-x1</t>
  </si>
  <si>
    <t>D+M+PH Kompletní výtah vč. strojovny, revize, zprovoznění apod...</t>
  </si>
  <si>
    <t>-1772406603</t>
  </si>
  <si>
    <t>143</t>
  </si>
  <si>
    <t>OST-x2</t>
  </si>
  <si>
    <t>D+M+PH Kompletní elektroinstalace pro výtah vč. revize, stavební přípomoci apod...</t>
  </si>
  <si>
    <t>-825720123</t>
  </si>
  <si>
    <t>VRN</t>
  </si>
  <si>
    <t>Vedlejší rozpočtové náklady</t>
  </si>
  <si>
    <t>VRN1</t>
  </si>
  <si>
    <t>Průzkumné, geodetické a projektové práce</t>
  </si>
  <si>
    <t>144</t>
  </si>
  <si>
    <t>012002000</t>
  </si>
  <si>
    <t>Geodetické práce</t>
  </si>
  <si>
    <t>CS ÚRS 2020 01</t>
  </si>
  <si>
    <t>1024</t>
  </si>
  <si>
    <t>219746044</t>
  </si>
  <si>
    <t>145</t>
  </si>
  <si>
    <t>013254000</t>
  </si>
  <si>
    <t>Dokumentace skutečného provedení stavby</t>
  </si>
  <si>
    <t>440165197</t>
  </si>
  <si>
    <t>VRN3</t>
  </si>
  <si>
    <t>Zařízení staveniště</t>
  </si>
  <si>
    <t>146</t>
  </si>
  <si>
    <t>030001000</t>
  </si>
  <si>
    <t>Zařízení staveniště vč zabezpečení stavby a spotřeby energií</t>
  </si>
  <si>
    <t>-251671073</t>
  </si>
  <si>
    <t>VRN4</t>
  </si>
  <si>
    <t>Inženýrská činnost</t>
  </si>
  <si>
    <t>147</t>
  </si>
  <si>
    <t>042903000</t>
  </si>
  <si>
    <t>Ostatní posudky - vypracování veškeré dokladové části ke kolaudaci stavby - revize, tlakové zkoušky, proplachy, prohlášení o shodě apod...</t>
  </si>
  <si>
    <t>-270489127</t>
  </si>
  <si>
    <t>VRN9</t>
  </si>
  <si>
    <t>Ostatní náklady</t>
  </si>
  <si>
    <t>148</t>
  </si>
  <si>
    <t>094002000</t>
  </si>
  <si>
    <t>Ostatní náklady související s výstavbou - náklady dle uvážení zhotovitele - např. likvidace odpadu vzniklého výstavbou, úklid komunikací, doprava zaměstnanců, inž. činnost apod...</t>
  </si>
  <si>
    <t>416055966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</si>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</sst>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4">
    <fill>
      <patternFill patternType="none"/>
    </fill>
    <fill>
      <patternFill patternType="gray125"/>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5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 fillId="0" borderId="0" xfId="0"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0" fillId="2" borderId="0" xfId="0" applyFont="1" applyFill="1" applyAlignment="1" applyProtection="1">
      <alignment vertical="center"/>
    </xf>
    <xf numFmtId="0" fontId="4" fillId="2" borderId="7" xfId="0" applyFont="1" applyFill="1" applyBorder="1" applyAlignment="1" applyProtection="1">
      <alignment horizontal="left" vertical="center"/>
    </xf>
    <xf numFmtId="0" fontId="0" fillId="2" borderId="8" xfId="0" applyFont="1" applyFill="1" applyBorder="1" applyAlignment="1" applyProtection="1">
      <alignment vertical="center"/>
    </xf>
    <xf numFmtId="0" fontId="4" fillId="2" borderId="8" xfId="0" applyFont="1" applyFill="1" applyBorder="1" applyAlignment="1" applyProtection="1">
      <alignment horizontal="center" vertical="center"/>
    </xf>
    <xf numFmtId="0" fontId="4" fillId="2" borderId="8" xfId="0" applyFont="1" applyFill="1" applyBorder="1" applyAlignment="1" applyProtection="1">
      <alignment horizontal="left" vertical="center"/>
    </xf>
    <xf numFmtId="4" fontId="4" fillId="2" borderId="8" xfId="0" applyNumberFormat="1" applyFont="1" applyFill="1" applyBorder="1" applyAlignment="1" applyProtection="1">
      <alignment vertical="center"/>
    </xf>
    <xf numFmtId="0" fontId="0" fillId="2"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3" borderId="7" xfId="0" applyFont="1" applyFill="1" applyBorder="1" applyAlignment="1" applyProtection="1">
      <alignment horizontal="center" vertical="center"/>
    </xf>
    <xf numFmtId="0" fontId="21"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0" fontId="21" fillId="3" borderId="8" xfId="0" applyFont="1" applyFill="1" applyBorder="1" applyAlignment="1" applyProtection="1">
      <alignment horizontal="center" vertical="center"/>
    </xf>
    <xf numFmtId="0" fontId="21" fillId="3" borderId="8" xfId="0" applyFont="1" applyFill="1" applyBorder="1" applyAlignment="1" applyProtection="1">
      <alignment horizontal="right" vertical="center"/>
    </xf>
    <xf numFmtId="0" fontId="21" fillId="3"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5"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right" vertical="center"/>
    </xf>
    <xf numFmtId="0" fontId="4" fillId="3" borderId="8" xfId="0" applyFont="1" applyFill="1" applyBorder="1" applyAlignment="1">
      <alignment horizontal="center" vertical="center"/>
    </xf>
    <xf numFmtId="4" fontId="4" fillId="3" borderId="8" xfId="0" applyNumberFormat="1" applyFont="1" applyFill="1" applyBorder="1" applyAlignment="1">
      <alignment vertical="center"/>
    </xf>
    <xf numFmtId="0" fontId="0" fillId="3"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1" fillId="3" borderId="0" xfId="0" applyFont="1" applyFill="1" applyAlignment="1" applyProtection="1">
      <alignment horizontal="left" vertical="center"/>
    </xf>
    <xf numFmtId="0" fontId="0" fillId="3" borderId="0" xfId="0" applyFont="1" applyFill="1" applyAlignment="1" applyProtection="1">
      <alignment vertical="center"/>
    </xf>
    <xf numFmtId="0" fontId="21" fillId="3"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3" borderId="17" xfId="0" applyFont="1" applyFill="1" applyBorder="1" applyAlignment="1" applyProtection="1">
      <alignment horizontal="center" vertical="center" wrapText="1"/>
    </xf>
    <xf numFmtId="0" fontId="21" fillId="3" borderId="18" xfId="0" applyFont="1" applyFill="1" applyBorder="1" applyAlignment="1" applyProtection="1">
      <alignment horizontal="center" vertical="center" wrapText="1"/>
    </xf>
    <xf numFmtId="0" fontId="21" fillId="3"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0" borderId="23" xfId="0" applyNumberFormat="1" applyFont="1" applyBorder="1" applyAlignment="1" applyProtection="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1"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0" borderId="15" xfId="0" applyFont="1" applyBorder="1" applyAlignment="1" applyProtection="1">
      <alignment horizontal="left" vertical="center"/>
    </xf>
    <xf numFmtId="0" fontId="36"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2" fillId="0" borderId="20" xfId="0" applyFont="1" applyBorder="1" applyAlignment="1" applyProtection="1">
      <alignment horizontal="left" vertical="center"/>
    </xf>
    <xf numFmtId="0" fontId="22" fillId="0" borderId="21" xfId="0" applyFont="1" applyBorder="1" applyAlignment="1" applyProtection="1">
      <alignment horizontal="center" vertical="center"/>
    </xf>
    <xf numFmtId="166" fontId="22" fillId="0" borderId="21" xfId="0" applyNumberFormat="1" applyFont="1" applyBorder="1" applyAlignment="1" applyProtection="1">
      <alignment vertical="center"/>
    </xf>
    <xf numFmtId="166" fontId="22" fillId="0" borderId="22" xfId="0" applyNumberFormat="1"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47" fillId="0" borderId="27" xfId="0" applyFont="1" applyBorder="1" applyAlignment="1" applyProtection="1">
      <alignment horizontal="left" vertical="center"/>
    </xf>
    <xf numFmtId="0" fontId="48" fillId="0" borderId="1" xfId="0" applyFont="1" applyBorder="1" applyAlignment="1" applyProtection="1">
      <alignment vertical="top"/>
    </xf>
    <xf numFmtId="0" fontId="48" fillId="0" borderId="1" xfId="0" applyFont="1" applyBorder="1" applyAlignment="1" applyProtection="1">
      <alignment horizontal="left" vertical="center"/>
    </xf>
    <xf numFmtId="0" fontId="48" fillId="0" borderId="1" xfId="0" applyFont="1" applyBorder="1" applyAlignment="1" applyProtection="1">
      <alignment horizontal="center" vertical="center"/>
    </xf>
    <xf numFmtId="49" fontId="48" fillId="0" borderId="1" xfId="0" applyNumberFormat="1" applyFont="1" applyBorder="1" applyAlignment="1" applyProtection="1">
      <alignment horizontal="left" vertical="center"/>
    </xf>
    <xf numFmtId="0" fontId="47" fillId="0" borderId="28" xfId="0" applyFont="1" applyBorder="1" applyAlignment="1" applyProtection="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13106134" TargetMode="External" /><Relationship Id="rId2" Type="http://schemas.openxmlformats.org/officeDocument/2006/relationships/hyperlink" Target="https://podminky.urs.cz/item/CS_URS_2024_01/113107322" TargetMode="External" /><Relationship Id="rId3" Type="http://schemas.openxmlformats.org/officeDocument/2006/relationships/hyperlink" Target="https://podminky.urs.cz/item/CS_URS_2024_01/113202111" TargetMode="External" /><Relationship Id="rId4" Type="http://schemas.openxmlformats.org/officeDocument/2006/relationships/hyperlink" Target="https://podminky.urs.cz/item/CS_URS_2024_01/121151113" TargetMode="External" /><Relationship Id="rId5" Type="http://schemas.openxmlformats.org/officeDocument/2006/relationships/hyperlink" Target="https://podminky.urs.cz/item/CS_URS_2024_01/122151101" TargetMode="External" /><Relationship Id="rId6" Type="http://schemas.openxmlformats.org/officeDocument/2006/relationships/hyperlink" Target="https://podminky.urs.cz/item/CS_URS_2024_01/131151100" TargetMode="External" /><Relationship Id="rId7" Type="http://schemas.openxmlformats.org/officeDocument/2006/relationships/hyperlink" Target="https://podminky.urs.cz/item/CS_URS_2024_01/132151101" TargetMode="External" /><Relationship Id="rId8" Type="http://schemas.openxmlformats.org/officeDocument/2006/relationships/hyperlink" Target="https://podminky.urs.cz/item/CS_URS_2024_01/167151101" TargetMode="External" /><Relationship Id="rId9" Type="http://schemas.openxmlformats.org/officeDocument/2006/relationships/hyperlink" Target="https://podminky.urs.cz/item/CS_URS_2024_01/162751117" TargetMode="External" /><Relationship Id="rId10" Type="http://schemas.openxmlformats.org/officeDocument/2006/relationships/hyperlink" Target="https://podminky.urs.cz/item/CS_URS_2024_01/162751119" TargetMode="External" /><Relationship Id="rId11" Type="http://schemas.openxmlformats.org/officeDocument/2006/relationships/hyperlink" Target="https://podminky.urs.cz/item/CS_URS_2024_01/171251201" TargetMode="External" /><Relationship Id="rId12" Type="http://schemas.openxmlformats.org/officeDocument/2006/relationships/hyperlink" Target="https://podminky.urs.cz/item/CS_URS_2024_01/171201221" TargetMode="External" /><Relationship Id="rId13" Type="http://schemas.openxmlformats.org/officeDocument/2006/relationships/hyperlink" Target="https://podminky.urs.cz/item/CS_URS_2024_01/175151101" TargetMode="External" /><Relationship Id="rId14" Type="http://schemas.openxmlformats.org/officeDocument/2006/relationships/hyperlink" Target="https://podminky.urs.cz/item/CS_URS_2024_01/174151101" TargetMode="External" /><Relationship Id="rId15" Type="http://schemas.openxmlformats.org/officeDocument/2006/relationships/hyperlink" Target="https://podminky.urs.cz/item/CS_URS_2024_01/181351103" TargetMode="External" /><Relationship Id="rId16" Type="http://schemas.openxmlformats.org/officeDocument/2006/relationships/hyperlink" Target="https://podminky.urs.cz/item/CS_URS_2024_01/181451131" TargetMode="External" /><Relationship Id="rId17" Type="http://schemas.openxmlformats.org/officeDocument/2006/relationships/hyperlink" Target="https://podminky.urs.cz/item/CS_URS_2024_01/274351121" TargetMode="External" /><Relationship Id="rId18" Type="http://schemas.openxmlformats.org/officeDocument/2006/relationships/hyperlink" Target="https://podminky.urs.cz/item/CS_URS_2024_01/274351122" TargetMode="External" /><Relationship Id="rId19" Type="http://schemas.openxmlformats.org/officeDocument/2006/relationships/hyperlink" Target="https://podminky.urs.cz/item/CS_URS_2024_01/274313611" TargetMode="External" /><Relationship Id="rId20" Type="http://schemas.openxmlformats.org/officeDocument/2006/relationships/hyperlink" Target="https://podminky.urs.cz/item/CS_URS_2024_01/271572211" TargetMode="External" /><Relationship Id="rId21" Type="http://schemas.openxmlformats.org/officeDocument/2006/relationships/hyperlink" Target="https://podminky.urs.cz/item/CS_URS_2024_01/273351121" TargetMode="External" /><Relationship Id="rId22" Type="http://schemas.openxmlformats.org/officeDocument/2006/relationships/hyperlink" Target="https://podminky.urs.cz/item/CS_URS_2024_01/273351122" TargetMode="External" /><Relationship Id="rId23" Type="http://schemas.openxmlformats.org/officeDocument/2006/relationships/hyperlink" Target="https://podminky.urs.cz/item/CS_URS_2024_01/273362021" TargetMode="External" /><Relationship Id="rId24" Type="http://schemas.openxmlformats.org/officeDocument/2006/relationships/hyperlink" Target="https://podminky.urs.cz/item/CS_URS_2024_01/273321311" TargetMode="External" /><Relationship Id="rId25" Type="http://schemas.openxmlformats.org/officeDocument/2006/relationships/hyperlink" Target="https://podminky.urs.cz/item/CS_URS_2024_01/279113144" TargetMode="External" /><Relationship Id="rId26" Type="http://schemas.openxmlformats.org/officeDocument/2006/relationships/hyperlink" Target="https://podminky.urs.cz/item/CS_URS_2024_01/279361821" TargetMode="External" /><Relationship Id="rId27" Type="http://schemas.openxmlformats.org/officeDocument/2006/relationships/hyperlink" Target="https://podminky.urs.cz/item/CS_URS_2024_01/311234251" TargetMode="External" /><Relationship Id="rId28" Type="http://schemas.openxmlformats.org/officeDocument/2006/relationships/hyperlink" Target="https://podminky.urs.cz/item/CS_URS_2024_01/417351115" TargetMode="External" /><Relationship Id="rId29" Type="http://schemas.openxmlformats.org/officeDocument/2006/relationships/hyperlink" Target="https://podminky.urs.cz/item/CS_URS_2024_01/417351116" TargetMode="External" /><Relationship Id="rId30" Type="http://schemas.openxmlformats.org/officeDocument/2006/relationships/hyperlink" Target="https://podminky.urs.cz/item/CS_URS_2024_01/417361821" TargetMode="External" /><Relationship Id="rId31" Type="http://schemas.openxmlformats.org/officeDocument/2006/relationships/hyperlink" Target="https://podminky.urs.cz/item/CS_URS_2024_01/417321616" TargetMode="External" /><Relationship Id="rId32" Type="http://schemas.openxmlformats.org/officeDocument/2006/relationships/hyperlink" Target="https://podminky.urs.cz/item/CS_URS_2024_01/451572111" TargetMode="External" /><Relationship Id="rId33" Type="http://schemas.openxmlformats.org/officeDocument/2006/relationships/hyperlink" Target="https://podminky.urs.cz/item/CS_URS_2024_01/564861111" TargetMode="External" /><Relationship Id="rId34" Type="http://schemas.openxmlformats.org/officeDocument/2006/relationships/hyperlink" Target="https://podminky.urs.cz/item/CS_URS_2024_01/596211112" TargetMode="External" /><Relationship Id="rId35" Type="http://schemas.openxmlformats.org/officeDocument/2006/relationships/hyperlink" Target="https://podminky.urs.cz/item/CS_URS_2024_01/619991001" TargetMode="External" /><Relationship Id="rId36" Type="http://schemas.openxmlformats.org/officeDocument/2006/relationships/hyperlink" Target="https://podminky.urs.cz/item/CS_URS_2024_01/612131100" TargetMode="External" /><Relationship Id="rId37" Type="http://schemas.openxmlformats.org/officeDocument/2006/relationships/hyperlink" Target="https://podminky.urs.cz/item/CS_URS_2024_01/612321121" TargetMode="External" /><Relationship Id="rId38" Type="http://schemas.openxmlformats.org/officeDocument/2006/relationships/hyperlink" Target="https://podminky.urs.cz/item/CS_URS_2024_01/612321191" TargetMode="External" /><Relationship Id="rId39" Type="http://schemas.openxmlformats.org/officeDocument/2006/relationships/hyperlink" Target="https://podminky.urs.cz/item/CS_URS_2024_01/612325302" TargetMode="External" /><Relationship Id="rId40" Type="http://schemas.openxmlformats.org/officeDocument/2006/relationships/hyperlink" Target="https://podminky.urs.cz/item/CS_URS_2024_01/622211021" TargetMode="External" /><Relationship Id="rId41" Type="http://schemas.openxmlformats.org/officeDocument/2006/relationships/hyperlink" Target="https://podminky.urs.cz/item/CS_URS_2024_01/622211031" TargetMode="External" /><Relationship Id="rId42" Type="http://schemas.openxmlformats.org/officeDocument/2006/relationships/hyperlink" Target="https://podminky.urs.cz/item/CS_URS_2024_01/622221031" TargetMode="External" /><Relationship Id="rId43" Type="http://schemas.openxmlformats.org/officeDocument/2006/relationships/hyperlink" Target="https://podminky.urs.cz/item/CS_URS_2024_01/622251101" TargetMode="External" /><Relationship Id="rId44" Type="http://schemas.openxmlformats.org/officeDocument/2006/relationships/hyperlink" Target="https://podminky.urs.cz/item/CS_URS_2024_01/622251105" TargetMode="External" /><Relationship Id="rId45" Type="http://schemas.openxmlformats.org/officeDocument/2006/relationships/hyperlink" Target="https://podminky.urs.cz/item/CS_URS_2024_01/622142001" TargetMode="External" /><Relationship Id="rId46" Type="http://schemas.openxmlformats.org/officeDocument/2006/relationships/hyperlink" Target="https://podminky.urs.cz/item/CS_URS_2024_01/622143003" TargetMode="External" /><Relationship Id="rId47" Type="http://schemas.openxmlformats.org/officeDocument/2006/relationships/hyperlink" Target="https://podminky.urs.cz/item/CS_URS_2024_01/622143004" TargetMode="External" /><Relationship Id="rId48" Type="http://schemas.openxmlformats.org/officeDocument/2006/relationships/hyperlink" Target="https://podminky.urs.cz/item/CS_URS_2024_01/622252001" TargetMode="External" /><Relationship Id="rId49" Type="http://schemas.openxmlformats.org/officeDocument/2006/relationships/hyperlink" Target="https://podminky.urs.cz/item/CS_URS_2021_01/622511111" TargetMode="External" /><Relationship Id="rId50" Type="http://schemas.openxmlformats.org/officeDocument/2006/relationships/hyperlink" Target="https://podminky.urs.cz/item/CS_URS_2021_01/622531011" TargetMode="External" /><Relationship Id="rId51" Type="http://schemas.openxmlformats.org/officeDocument/2006/relationships/hyperlink" Target="https://podminky.urs.cz/item/CS_URS_2024_01/631311115" TargetMode="External" /><Relationship Id="rId52" Type="http://schemas.openxmlformats.org/officeDocument/2006/relationships/hyperlink" Target="https://podminky.urs.cz/item/CS_URS_2024_01/631319011" TargetMode="External" /><Relationship Id="rId53" Type="http://schemas.openxmlformats.org/officeDocument/2006/relationships/hyperlink" Target="https://podminky.urs.cz/item/CS_URS_2024_01/631319171" TargetMode="External" /><Relationship Id="rId54" Type="http://schemas.openxmlformats.org/officeDocument/2006/relationships/hyperlink" Target="https://podminky.urs.cz/item/CS_URS_2024_01/631362021" TargetMode="External" /><Relationship Id="rId55" Type="http://schemas.openxmlformats.org/officeDocument/2006/relationships/hyperlink" Target="https://podminky.urs.cz/item/CS_URS_2024_01/634112112" TargetMode="External" /><Relationship Id="rId56" Type="http://schemas.openxmlformats.org/officeDocument/2006/relationships/hyperlink" Target="https://podminky.urs.cz/item/CS_URS_2024_01/968082016" TargetMode="External" /><Relationship Id="rId57" Type="http://schemas.openxmlformats.org/officeDocument/2006/relationships/hyperlink" Target="https://podminky.urs.cz/item/CS_URS_2024_01/968082022" TargetMode="External" /><Relationship Id="rId58" Type="http://schemas.openxmlformats.org/officeDocument/2006/relationships/hyperlink" Target="https://podminky.urs.cz/item/CS_URS_2024_01/971033651" TargetMode="External" /><Relationship Id="rId59" Type="http://schemas.openxmlformats.org/officeDocument/2006/relationships/hyperlink" Target="https://podminky.urs.cz/item/CS_URS_2024_01/978013191" TargetMode="External" /><Relationship Id="rId60" Type="http://schemas.openxmlformats.org/officeDocument/2006/relationships/hyperlink" Target="https://podminky.urs.cz/item/CS_URS_2024_01/916231213" TargetMode="External" /><Relationship Id="rId61" Type="http://schemas.openxmlformats.org/officeDocument/2006/relationships/hyperlink" Target="https://podminky.urs.cz/item/CS_URS_2024_01/941211112" TargetMode="External" /><Relationship Id="rId62" Type="http://schemas.openxmlformats.org/officeDocument/2006/relationships/hyperlink" Target="https://podminky.urs.cz/item/CS_URS_2024_01/941211211" TargetMode="External" /><Relationship Id="rId63" Type="http://schemas.openxmlformats.org/officeDocument/2006/relationships/hyperlink" Target="https://podminky.urs.cz/item/CS_URS_2024_01/941211812" TargetMode="External" /><Relationship Id="rId64" Type="http://schemas.openxmlformats.org/officeDocument/2006/relationships/hyperlink" Target="https://podminky.urs.cz/item/CS_URS_2024_01/943111112" TargetMode="External" /><Relationship Id="rId65" Type="http://schemas.openxmlformats.org/officeDocument/2006/relationships/hyperlink" Target="https://podminky.urs.cz/item/CS_URS_2024_01/943111212" TargetMode="External" /><Relationship Id="rId66" Type="http://schemas.openxmlformats.org/officeDocument/2006/relationships/hyperlink" Target="https://podminky.urs.cz/item/CS_URS_2024_01/943111812" TargetMode="External" /><Relationship Id="rId67" Type="http://schemas.openxmlformats.org/officeDocument/2006/relationships/hyperlink" Target="https://podminky.urs.cz/item/CS_URS_2024_01/943121129" TargetMode="External" /><Relationship Id="rId68" Type="http://schemas.openxmlformats.org/officeDocument/2006/relationships/hyperlink" Target="https://podminky.urs.cz/item/CS_URS_2024_01/944511111" TargetMode="External" /><Relationship Id="rId69" Type="http://schemas.openxmlformats.org/officeDocument/2006/relationships/hyperlink" Target="https://podminky.urs.cz/item/CS_URS_2024_01/944511211" TargetMode="External" /><Relationship Id="rId70" Type="http://schemas.openxmlformats.org/officeDocument/2006/relationships/hyperlink" Target="https://podminky.urs.cz/item/CS_URS_2024_01/944511811" TargetMode="External" /><Relationship Id="rId71" Type="http://schemas.openxmlformats.org/officeDocument/2006/relationships/hyperlink" Target="https://podminky.urs.cz/item/CS_URS_2024_01/949101111" TargetMode="External" /><Relationship Id="rId72" Type="http://schemas.openxmlformats.org/officeDocument/2006/relationships/hyperlink" Target="https://podminky.urs.cz/item/CS_URS_2024_01/952901111" TargetMode="External" /><Relationship Id="rId73" Type="http://schemas.openxmlformats.org/officeDocument/2006/relationships/hyperlink" Target="https://podminky.urs.cz/item/CS_URS_2024_01/997002611" TargetMode="External" /><Relationship Id="rId74" Type="http://schemas.openxmlformats.org/officeDocument/2006/relationships/hyperlink" Target="https://podminky.urs.cz/item/CS_URS_2024_01/997013214" TargetMode="External" /><Relationship Id="rId75" Type="http://schemas.openxmlformats.org/officeDocument/2006/relationships/hyperlink" Target="https://podminky.urs.cz/item/CS_URS_2024_01/997013501" TargetMode="External" /><Relationship Id="rId76" Type="http://schemas.openxmlformats.org/officeDocument/2006/relationships/hyperlink" Target="https://podminky.urs.cz/item/CS_URS_2024_01/997013509" TargetMode="External" /><Relationship Id="rId77" Type="http://schemas.openxmlformats.org/officeDocument/2006/relationships/hyperlink" Target="https://podminky.urs.cz/item/CS_URS_2024_01/997013601" TargetMode="External" /><Relationship Id="rId78" Type="http://schemas.openxmlformats.org/officeDocument/2006/relationships/hyperlink" Target="https://podminky.urs.cz/item/CS_URS_2024_01/997013603" TargetMode="External" /><Relationship Id="rId79" Type="http://schemas.openxmlformats.org/officeDocument/2006/relationships/hyperlink" Target="https://podminky.urs.cz/item/CS_URS_2024_01/997013631" TargetMode="External" /><Relationship Id="rId80" Type="http://schemas.openxmlformats.org/officeDocument/2006/relationships/hyperlink" Target="https://podminky.urs.cz/item/CS_URS_2024_01/997013655" TargetMode="External" /><Relationship Id="rId81" Type="http://schemas.openxmlformats.org/officeDocument/2006/relationships/hyperlink" Target="https://podminky.urs.cz/item/CS_URS_2024_01/998018002" TargetMode="External" /><Relationship Id="rId82" Type="http://schemas.openxmlformats.org/officeDocument/2006/relationships/hyperlink" Target="https://podminky.urs.cz/item/CS_URS_2024_01/711111002" TargetMode="External" /><Relationship Id="rId83" Type="http://schemas.openxmlformats.org/officeDocument/2006/relationships/hyperlink" Target="https://podminky.urs.cz/item/CS_URS_2024_01/711112002" TargetMode="External" /><Relationship Id="rId84" Type="http://schemas.openxmlformats.org/officeDocument/2006/relationships/hyperlink" Target="https://podminky.urs.cz/item/CS_URS_2024_01/711141559" TargetMode="External" /><Relationship Id="rId85" Type="http://schemas.openxmlformats.org/officeDocument/2006/relationships/hyperlink" Target="https://podminky.urs.cz/item/CS_URS_2024_01/711142559" TargetMode="External" /><Relationship Id="rId86" Type="http://schemas.openxmlformats.org/officeDocument/2006/relationships/hyperlink" Target="https://podminky.urs.cz/item/CS_URS_2024_01/998711202" TargetMode="External" /><Relationship Id="rId87" Type="http://schemas.openxmlformats.org/officeDocument/2006/relationships/hyperlink" Target="https://podminky.urs.cz/item/CS_URS_2024_01/712431111" TargetMode="External" /><Relationship Id="rId88" Type="http://schemas.openxmlformats.org/officeDocument/2006/relationships/hyperlink" Target="https://podminky.urs.cz/item/CS_URS_2024_01/712441559" TargetMode="External" /><Relationship Id="rId89" Type="http://schemas.openxmlformats.org/officeDocument/2006/relationships/hyperlink" Target="https://podminky.urs.cz/item/CS_URS_2024_01/998712202" TargetMode="External" /><Relationship Id="rId90" Type="http://schemas.openxmlformats.org/officeDocument/2006/relationships/hyperlink" Target="https://podminky.urs.cz/item/CS_URS_2024_01/713151111" TargetMode="External" /><Relationship Id="rId91" Type="http://schemas.openxmlformats.org/officeDocument/2006/relationships/hyperlink" Target="https://podminky.urs.cz/item/CS_URS_2024_01/713151141" TargetMode="External" /><Relationship Id="rId92" Type="http://schemas.openxmlformats.org/officeDocument/2006/relationships/hyperlink" Target="https://podminky.urs.cz/item/CS_URS_2024_01/998713202" TargetMode="External" /><Relationship Id="rId93" Type="http://schemas.openxmlformats.org/officeDocument/2006/relationships/hyperlink" Target="https://podminky.urs.cz/item/CS_URS_2024_01/721173315" TargetMode="External" /><Relationship Id="rId94" Type="http://schemas.openxmlformats.org/officeDocument/2006/relationships/hyperlink" Target="https://podminky.urs.cz/item/CS_URS_2024_01/721290111" TargetMode="External" /><Relationship Id="rId95" Type="http://schemas.openxmlformats.org/officeDocument/2006/relationships/hyperlink" Target="https://podminky.urs.cz/item/CS_URS_2024_01/998721202" TargetMode="External" /><Relationship Id="rId96" Type="http://schemas.openxmlformats.org/officeDocument/2006/relationships/hyperlink" Target="https://podminky.urs.cz/item/CS_URS_2024_01/762083122" TargetMode="External" /><Relationship Id="rId97" Type="http://schemas.openxmlformats.org/officeDocument/2006/relationships/hyperlink" Target="https://podminky.urs.cz/item/CS_URS_2024_01/762332131" TargetMode="External" /><Relationship Id="rId98" Type="http://schemas.openxmlformats.org/officeDocument/2006/relationships/hyperlink" Target="https://podminky.urs.cz/item/CS_URS_2024_01/762341210" TargetMode="External" /><Relationship Id="rId99" Type="http://schemas.openxmlformats.org/officeDocument/2006/relationships/hyperlink" Target="https://podminky.urs.cz/item/CS_URS_2024_01/762341660" TargetMode="External" /><Relationship Id="rId100" Type="http://schemas.openxmlformats.org/officeDocument/2006/relationships/hyperlink" Target="https://podminky.urs.cz/item/CS_URS_2024_01/762395000" TargetMode="External" /><Relationship Id="rId101" Type="http://schemas.openxmlformats.org/officeDocument/2006/relationships/hyperlink" Target="https://podminky.urs.cz/item/CS_URS_2024_01/998762202" TargetMode="External" /><Relationship Id="rId102" Type="http://schemas.openxmlformats.org/officeDocument/2006/relationships/hyperlink" Target="https://podminky.urs.cz/item/CS_URS_2024_01/764002851" TargetMode="External" /><Relationship Id="rId103" Type="http://schemas.openxmlformats.org/officeDocument/2006/relationships/hyperlink" Target="https://podminky.urs.cz/item/CS_URS_2024_01/764212633" TargetMode="External" /><Relationship Id="rId104" Type="http://schemas.openxmlformats.org/officeDocument/2006/relationships/hyperlink" Target="https://podminky.urs.cz/item/CS_URS_2024_01/764212662" TargetMode="External" /><Relationship Id="rId105" Type="http://schemas.openxmlformats.org/officeDocument/2006/relationships/hyperlink" Target="https://podminky.urs.cz/item/CS_URS_2024_01/998764202" TargetMode="External" /><Relationship Id="rId106" Type="http://schemas.openxmlformats.org/officeDocument/2006/relationships/hyperlink" Target="https://podminky.urs.cz/item/CS_URS_2021_01/766441821" TargetMode="External" /><Relationship Id="rId107" Type="http://schemas.openxmlformats.org/officeDocument/2006/relationships/hyperlink" Target="https://podminky.urs.cz/item/CS_URS_2024_01/766691924" TargetMode="External" /><Relationship Id="rId108" Type="http://schemas.openxmlformats.org/officeDocument/2006/relationships/hyperlink" Target="https://podminky.urs.cz/item/CS_URS_2024_01/783218111" TargetMode="External" /><Relationship Id="rId109" Type="http://schemas.openxmlformats.org/officeDocument/2006/relationships/hyperlink" Target="https://podminky.urs.cz/item/CS_URS_2024_01/784181121" TargetMode="External" /><Relationship Id="rId110" Type="http://schemas.openxmlformats.org/officeDocument/2006/relationships/hyperlink" Target="https://podminky.urs.cz/item/CS_URS_2024_01/784211101" TargetMode="External" /><Relationship Id="rId11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S4" s="20" t="s">
        <v>11</v>
      </c>
    </row>
    <row r="5" s="1" customFormat="1" ht="12" customHeight="1">
      <c r="B5" s="24"/>
      <c r="C5" s="25"/>
      <c r="D5" s="28" t="s">
        <v>12</v>
      </c>
      <c r="E5" s="25"/>
      <c r="F5" s="25"/>
      <c r="G5" s="25"/>
      <c r="H5" s="25"/>
      <c r="I5" s="25"/>
      <c r="J5" s="25"/>
      <c r="K5" s="29" t="s">
        <v>13</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S5" s="20" t="s">
        <v>6</v>
      </c>
    </row>
    <row r="6" s="1" customFormat="1" ht="36.96" customHeight="1">
      <c r="B6" s="24"/>
      <c r="C6" s="25"/>
      <c r="D6" s="30" t="s">
        <v>14</v>
      </c>
      <c r="E6" s="25"/>
      <c r="F6" s="25"/>
      <c r="G6" s="25"/>
      <c r="H6" s="25"/>
      <c r="I6" s="25"/>
      <c r="J6" s="25"/>
      <c r="K6" s="31" t="s">
        <v>15</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S6" s="20" t="s">
        <v>6</v>
      </c>
    </row>
    <row r="7" s="1" customFormat="1" ht="12" customHeight="1">
      <c r="B7" s="24"/>
      <c r="C7" s="25"/>
      <c r="D7" s="32" t="s">
        <v>16</v>
      </c>
      <c r="E7" s="25"/>
      <c r="F7" s="25"/>
      <c r="G7" s="25"/>
      <c r="H7" s="25"/>
      <c r="I7" s="25"/>
      <c r="J7" s="25"/>
      <c r="K7" s="29" t="s">
        <v>17</v>
      </c>
      <c r="L7" s="25"/>
      <c r="M7" s="25"/>
      <c r="N7" s="25"/>
      <c r="O7" s="25"/>
      <c r="P7" s="25"/>
      <c r="Q7" s="25"/>
      <c r="R7" s="25"/>
      <c r="S7" s="25"/>
      <c r="T7" s="25"/>
      <c r="U7" s="25"/>
      <c r="V7" s="25"/>
      <c r="W7" s="25"/>
      <c r="X7" s="25"/>
      <c r="Y7" s="25"/>
      <c r="Z7" s="25"/>
      <c r="AA7" s="25"/>
      <c r="AB7" s="25"/>
      <c r="AC7" s="25"/>
      <c r="AD7" s="25"/>
      <c r="AE7" s="25"/>
      <c r="AF7" s="25"/>
      <c r="AG7" s="25"/>
      <c r="AH7" s="25"/>
      <c r="AI7" s="25"/>
      <c r="AJ7" s="25"/>
      <c r="AK7" s="32" t="s">
        <v>18</v>
      </c>
      <c r="AL7" s="25"/>
      <c r="AM7" s="25"/>
      <c r="AN7" s="29" t="s">
        <v>17</v>
      </c>
      <c r="AO7" s="25"/>
      <c r="AP7" s="25"/>
      <c r="AQ7" s="25"/>
      <c r="AR7" s="23"/>
      <c r="BS7" s="20" t="s">
        <v>6</v>
      </c>
    </row>
    <row r="8" s="1" customFormat="1" ht="12" customHeight="1">
      <c r="B8" s="24"/>
      <c r="C8" s="25"/>
      <c r="D8" s="32" t="s">
        <v>19</v>
      </c>
      <c r="E8" s="25"/>
      <c r="F8" s="25"/>
      <c r="G8" s="25"/>
      <c r="H8" s="25"/>
      <c r="I8" s="25"/>
      <c r="J8" s="25"/>
      <c r="K8" s="29" t="s">
        <v>20</v>
      </c>
      <c r="L8" s="25"/>
      <c r="M8" s="25"/>
      <c r="N8" s="25"/>
      <c r="O8" s="25"/>
      <c r="P8" s="25"/>
      <c r="Q8" s="25"/>
      <c r="R8" s="25"/>
      <c r="S8" s="25"/>
      <c r="T8" s="25"/>
      <c r="U8" s="25"/>
      <c r="V8" s="25"/>
      <c r="W8" s="25"/>
      <c r="X8" s="25"/>
      <c r="Y8" s="25"/>
      <c r="Z8" s="25"/>
      <c r="AA8" s="25"/>
      <c r="AB8" s="25"/>
      <c r="AC8" s="25"/>
      <c r="AD8" s="25"/>
      <c r="AE8" s="25"/>
      <c r="AF8" s="25"/>
      <c r="AG8" s="25"/>
      <c r="AH8" s="25"/>
      <c r="AI8" s="25"/>
      <c r="AJ8" s="25"/>
      <c r="AK8" s="32" t="s">
        <v>21</v>
      </c>
      <c r="AL8" s="25"/>
      <c r="AM8" s="25"/>
      <c r="AN8" s="29" t="s">
        <v>22</v>
      </c>
      <c r="AO8" s="25"/>
      <c r="AP8" s="25"/>
      <c r="AQ8" s="25"/>
      <c r="AR8" s="23"/>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S9" s="20" t="s">
        <v>6</v>
      </c>
    </row>
    <row r="10" s="1" customFormat="1" ht="12" customHeight="1">
      <c r="B10" s="24"/>
      <c r="C10" s="25"/>
      <c r="D10" s="32" t="s">
        <v>23</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2" t="s">
        <v>24</v>
      </c>
      <c r="AL10" s="25"/>
      <c r="AM10" s="25"/>
      <c r="AN10" s="29" t="s">
        <v>17</v>
      </c>
      <c r="AO10" s="25"/>
      <c r="AP10" s="25"/>
      <c r="AQ10" s="25"/>
      <c r="AR10" s="23"/>
      <c r="BS10" s="20" t="s">
        <v>6</v>
      </c>
    </row>
    <row r="11" s="1" customFormat="1" ht="18.48" customHeight="1">
      <c r="B11" s="24"/>
      <c r="C11" s="25"/>
      <c r="D11" s="25"/>
      <c r="E11" s="29" t="s">
        <v>25</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2" t="s">
        <v>26</v>
      </c>
      <c r="AL11" s="25"/>
      <c r="AM11" s="25"/>
      <c r="AN11" s="29" t="s">
        <v>17</v>
      </c>
      <c r="AO11" s="25"/>
      <c r="AP11" s="25"/>
      <c r="AQ11" s="25"/>
      <c r="AR11" s="23"/>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S12" s="20" t="s">
        <v>6</v>
      </c>
    </row>
    <row r="13" s="1" customFormat="1" ht="12" customHeight="1">
      <c r="B13" s="24"/>
      <c r="C13" s="25"/>
      <c r="D13" s="32" t="s">
        <v>27</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2" t="s">
        <v>24</v>
      </c>
      <c r="AL13" s="25"/>
      <c r="AM13" s="25"/>
      <c r="AN13" s="29" t="s">
        <v>17</v>
      </c>
      <c r="AO13" s="25"/>
      <c r="AP13" s="25"/>
      <c r="AQ13" s="25"/>
      <c r="AR13" s="23"/>
      <c r="BS13" s="20" t="s">
        <v>6</v>
      </c>
    </row>
    <row r="14">
      <c r="B14" s="24"/>
      <c r="C14" s="25"/>
      <c r="D14" s="25"/>
      <c r="E14" s="29" t="s">
        <v>28</v>
      </c>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32" t="s">
        <v>26</v>
      </c>
      <c r="AL14" s="25"/>
      <c r="AM14" s="25"/>
      <c r="AN14" s="29" t="s">
        <v>17</v>
      </c>
      <c r="AO14" s="25"/>
      <c r="AP14" s="25"/>
      <c r="AQ14" s="25"/>
      <c r="AR14" s="23"/>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S15" s="20" t="s">
        <v>4</v>
      </c>
    </row>
    <row r="16" s="1" customFormat="1" ht="12" customHeight="1">
      <c r="B16" s="24"/>
      <c r="C16" s="25"/>
      <c r="D16" s="32" t="s">
        <v>29</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2" t="s">
        <v>24</v>
      </c>
      <c r="AL16" s="25"/>
      <c r="AM16" s="25"/>
      <c r="AN16" s="29" t="s">
        <v>17</v>
      </c>
      <c r="AO16" s="25"/>
      <c r="AP16" s="25"/>
      <c r="AQ16" s="25"/>
      <c r="AR16" s="23"/>
      <c r="BS16" s="20" t="s">
        <v>4</v>
      </c>
    </row>
    <row r="17" s="1" customFormat="1" ht="18.48" customHeight="1">
      <c r="B17" s="24"/>
      <c r="C17" s="25"/>
      <c r="D17" s="25"/>
      <c r="E17" s="29" t="s">
        <v>30</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2" t="s">
        <v>26</v>
      </c>
      <c r="AL17" s="25"/>
      <c r="AM17" s="25"/>
      <c r="AN17" s="29" t="s">
        <v>17</v>
      </c>
      <c r="AO17" s="25"/>
      <c r="AP17" s="25"/>
      <c r="AQ17" s="25"/>
      <c r="AR17" s="23"/>
      <c r="BS17" s="20" t="s">
        <v>31</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S18" s="20" t="s">
        <v>6</v>
      </c>
    </row>
    <row r="19" s="1" customFormat="1" ht="12" customHeight="1">
      <c r="B19" s="24"/>
      <c r="C19" s="25"/>
      <c r="D19" s="32" t="s">
        <v>32</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2" t="s">
        <v>24</v>
      </c>
      <c r="AL19" s="25"/>
      <c r="AM19" s="25"/>
      <c r="AN19" s="29" t="s">
        <v>17</v>
      </c>
      <c r="AO19" s="25"/>
      <c r="AP19" s="25"/>
      <c r="AQ19" s="25"/>
      <c r="AR19" s="23"/>
      <c r="BS19" s="20" t="s">
        <v>6</v>
      </c>
    </row>
    <row r="20" s="1" customFormat="1" ht="18.48" customHeight="1">
      <c r="B20" s="24"/>
      <c r="C20" s="25"/>
      <c r="D20" s="25"/>
      <c r="E20" s="29" t="s">
        <v>33</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2" t="s">
        <v>26</v>
      </c>
      <c r="AL20" s="25"/>
      <c r="AM20" s="25"/>
      <c r="AN20" s="29" t="s">
        <v>17</v>
      </c>
      <c r="AO20" s="25"/>
      <c r="AP20" s="25"/>
      <c r="AQ20" s="25"/>
      <c r="AR20" s="23"/>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row>
    <row r="22" s="1" customFormat="1" ht="12" customHeight="1">
      <c r="B22" s="24"/>
      <c r="C22" s="25"/>
      <c r="D22" s="32" t="s">
        <v>34</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row>
    <row r="23" s="1" customFormat="1" ht="47.25" customHeight="1">
      <c r="B23" s="24"/>
      <c r="C23" s="25"/>
      <c r="D23" s="25"/>
      <c r="E23" s="33" t="s">
        <v>35</v>
      </c>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25"/>
      <c r="AP23" s="25"/>
      <c r="AQ23" s="25"/>
      <c r="AR23" s="23"/>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row>
    <row r="25" s="1" customFormat="1" ht="6.96" customHeight="1">
      <c r="B25" s="24"/>
      <c r="C25" s="25"/>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5"/>
      <c r="AQ25" s="25"/>
      <c r="AR25" s="23"/>
    </row>
    <row r="26" s="2" customFormat="1" ht="25.92" customHeight="1">
      <c r="A26" s="35"/>
      <c r="B26" s="36"/>
      <c r="C26" s="37"/>
      <c r="D26" s="38" t="s">
        <v>36</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40">
        <f>ROUND(AG54,2)</f>
        <v>2503263.3199999998</v>
      </c>
      <c r="AL26" s="39"/>
      <c r="AM26" s="39"/>
      <c r="AN26" s="39"/>
      <c r="AO26" s="39"/>
      <c r="AP26" s="37"/>
      <c r="AQ26" s="37"/>
      <c r="AR26" s="41"/>
      <c r="BE26" s="35"/>
    </row>
    <row r="27" s="2" customFormat="1" ht="6.96"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1"/>
      <c r="BE27" s="35"/>
    </row>
    <row r="28" s="2" customFormat="1">
      <c r="A28" s="35"/>
      <c r="B28" s="36"/>
      <c r="C28" s="37"/>
      <c r="D28" s="37"/>
      <c r="E28" s="37"/>
      <c r="F28" s="37"/>
      <c r="G28" s="37"/>
      <c r="H28" s="37"/>
      <c r="I28" s="37"/>
      <c r="J28" s="37"/>
      <c r="K28" s="37"/>
      <c r="L28" s="42" t="s">
        <v>37</v>
      </c>
      <c r="M28" s="42"/>
      <c r="N28" s="42"/>
      <c r="O28" s="42"/>
      <c r="P28" s="42"/>
      <c r="Q28" s="37"/>
      <c r="R28" s="37"/>
      <c r="S28" s="37"/>
      <c r="T28" s="37"/>
      <c r="U28" s="37"/>
      <c r="V28" s="37"/>
      <c r="W28" s="42" t="s">
        <v>38</v>
      </c>
      <c r="X28" s="42"/>
      <c r="Y28" s="42"/>
      <c r="Z28" s="42"/>
      <c r="AA28" s="42"/>
      <c r="AB28" s="42"/>
      <c r="AC28" s="42"/>
      <c r="AD28" s="42"/>
      <c r="AE28" s="42"/>
      <c r="AF28" s="37"/>
      <c r="AG28" s="37"/>
      <c r="AH28" s="37"/>
      <c r="AI28" s="37"/>
      <c r="AJ28" s="37"/>
      <c r="AK28" s="42" t="s">
        <v>39</v>
      </c>
      <c r="AL28" s="42"/>
      <c r="AM28" s="42"/>
      <c r="AN28" s="42"/>
      <c r="AO28" s="42"/>
      <c r="AP28" s="37"/>
      <c r="AQ28" s="37"/>
      <c r="AR28" s="41"/>
      <c r="BE28" s="35"/>
    </row>
    <row r="29" s="3" customFormat="1" ht="14.4" customHeight="1">
      <c r="A29" s="3"/>
      <c r="B29" s="43"/>
      <c r="C29" s="44"/>
      <c r="D29" s="32" t="s">
        <v>40</v>
      </c>
      <c r="E29" s="44"/>
      <c r="F29" s="32" t="s">
        <v>41</v>
      </c>
      <c r="G29" s="44"/>
      <c r="H29" s="44"/>
      <c r="I29" s="44"/>
      <c r="J29" s="44"/>
      <c r="K29" s="44"/>
      <c r="L29" s="45">
        <v>0.20999999999999999</v>
      </c>
      <c r="M29" s="44"/>
      <c r="N29" s="44"/>
      <c r="O29" s="44"/>
      <c r="P29" s="44"/>
      <c r="Q29" s="44"/>
      <c r="R29" s="44"/>
      <c r="S29" s="44"/>
      <c r="T29" s="44"/>
      <c r="U29" s="44"/>
      <c r="V29" s="44"/>
      <c r="W29" s="46">
        <f>ROUND(AZ54, 2)</f>
        <v>0</v>
      </c>
      <c r="X29" s="44"/>
      <c r="Y29" s="44"/>
      <c r="Z29" s="44"/>
      <c r="AA29" s="44"/>
      <c r="AB29" s="44"/>
      <c r="AC29" s="44"/>
      <c r="AD29" s="44"/>
      <c r="AE29" s="44"/>
      <c r="AF29" s="44"/>
      <c r="AG29" s="44"/>
      <c r="AH29" s="44"/>
      <c r="AI29" s="44"/>
      <c r="AJ29" s="44"/>
      <c r="AK29" s="46">
        <f>ROUND(AV54, 2)</f>
        <v>0</v>
      </c>
      <c r="AL29" s="44"/>
      <c r="AM29" s="44"/>
      <c r="AN29" s="44"/>
      <c r="AO29" s="44"/>
      <c r="AP29" s="44"/>
      <c r="AQ29" s="44"/>
      <c r="AR29" s="47"/>
      <c r="BE29" s="3"/>
    </row>
    <row r="30" s="3" customFormat="1" ht="14.4" customHeight="1">
      <c r="A30" s="3"/>
      <c r="B30" s="43"/>
      <c r="C30" s="44"/>
      <c r="D30" s="44"/>
      <c r="E30" s="44"/>
      <c r="F30" s="32" t="s">
        <v>42</v>
      </c>
      <c r="G30" s="44"/>
      <c r="H30" s="44"/>
      <c r="I30" s="44"/>
      <c r="J30" s="44"/>
      <c r="K30" s="44"/>
      <c r="L30" s="45">
        <v>0.12</v>
      </c>
      <c r="M30" s="44"/>
      <c r="N30" s="44"/>
      <c r="O30" s="44"/>
      <c r="P30" s="44"/>
      <c r="Q30" s="44"/>
      <c r="R30" s="44"/>
      <c r="S30" s="44"/>
      <c r="T30" s="44"/>
      <c r="U30" s="44"/>
      <c r="V30" s="44"/>
      <c r="W30" s="46">
        <f>ROUND(BA54, 2)</f>
        <v>2503263.3199999998</v>
      </c>
      <c r="X30" s="44"/>
      <c r="Y30" s="44"/>
      <c r="Z30" s="44"/>
      <c r="AA30" s="44"/>
      <c r="AB30" s="44"/>
      <c r="AC30" s="44"/>
      <c r="AD30" s="44"/>
      <c r="AE30" s="44"/>
      <c r="AF30" s="44"/>
      <c r="AG30" s="44"/>
      <c r="AH30" s="44"/>
      <c r="AI30" s="44"/>
      <c r="AJ30" s="44"/>
      <c r="AK30" s="46">
        <f>ROUND(AW54, 2)</f>
        <v>300391.59999999998</v>
      </c>
      <c r="AL30" s="44"/>
      <c r="AM30" s="44"/>
      <c r="AN30" s="44"/>
      <c r="AO30" s="44"/>
      <c r="AP30" s="44"/>
      <c r="AQ30" s="44"/>
      <c r="AR30" s="47"/>
      <c r="BE30" s="3"/>
    </row>
    <row r="31" hidden="1" s="3" customFormat="1" ht="14.4" customHeight="1">
      <c r="A31" s="3"/>
      <c r="B31" s="43"/>
      <c r="C31" s="44"/>
      <c r="D31" s="44"/>
      <c r="E31" s="44"/>
      <c r="F31" s="32" t="s">
        <v>43</v>
      </c>
      <c r="G31" s="44"/>
      <c r="H31" s="44"/>
      <c r="I31" s="44"/>
      <c r="J31" s="44"/>
      <c r="K31" s="44"/>
      <c r="L31" s="45">
        <v>0.20999999999999999</v>
      </c>
      <c r="M31" s="44"/>
      <c r="N31" s="44"/>
      <c r="O31" s="44"/>
      <c r="P31" s="44"/>
      <c r="Q31" s="44"/>
      <c r="R31" s="44"/>
      <c r="S31" s="44"/>
      <c r="T31" s="44"/>
      <c r="U31" s="44"/>
      <c r="V31" s="44"/>
      <c r="W31" s="46">
        <f>ROUND(BB54, 2)</f>
        <v>0</v>
      </c>
      <c r="X31" s="44"/>
      <c r="Y31" s="44"/>
      <c r="Z31" s="44"/>
      <c r="AA31" s="44"/>
      <c r="AB31" s="44"/>
      <c r="AC31" s="44"/>
      <c r="AD31" s="44"/>
      <c r="AE31" s="44"/>
      <c r="AF31" s="44"/>
      <c r="AG31" s="44"/>
      <c r="AH31" s="44"/>
      <c r="AI31" s="44"/>
      <c r="AJ31" s="44"/>
      <c r="AK31" s="46">
        <v>0</v>
      </c>
      <c r="AL31" s="44"/>
      <c r="AM31" s="44"/>
      <c r="AN31" s="44"/>
      <c r="AO31" s="44"/>
      <c r="AP31" s="44"/>
      <c r="AQ31" s="44"/>
      <c r="AR31" s="47"/>
      <c r="BE31" s="3"/>
    </row>
    <row r="32" hidden="1" s="3" customFormat="1" ht="14.4" customHeight="1">
      <c r="A32" s="3"/>
      <c r="B32" s="43"/>
      <c r="C32" s="44"/>
      <c r="D32" s="44"/>
      <c r="E32" s="44"/>
      <c r="F32" s="32" t="s">
        <v>44</v>
      </c>
      <c r="G32" s="44"/>
      <c r="H32" s="44"/>
      <c r="I32" s="44"/>
      <c r="J32" s="44"/>
      <c r="K32" s="44"/>
      <c r="L32" s="45">
        <v>0.12</v>
      </c>
      <c r="M32" s="44"/>
      <c r="N32" s="44"/>
      <c r="O32" s="44"/>
      <c r="P32" s="44"/>
      <c r="Q32" s="44"/>
      <c r="R32" s="44"/>
      <c r="S32" s="44"/>
      <c r="T32" s="44"/>
      <c r="U32" s="44"/>
      <c r="V32" s="44"/>
      <c r="W32" s="46">
        <f>ROUND(BC54, 2)</f>
        <v>0</v>
      </c>
      <c r="X32" s="44"/>
      <c r="Y32" s="44"/>
      <c r="Z32" s="44"/>
      <c r="AA32" s="44"/>
      <c r="AB32" s="44"/>
      <c r="AC32" s="44"/>
      <c r="AD32" s="44"/>
      <c r="AE32" s="44"/>
      <c r="AF32" s="44"/>
      <c r="AG32" s="44"/>
      <c r="AH32" s="44"/>
      <c r="AI32" s="44"/>
      <c r="AJ32" s="44"/>
      <c r="AK32" s="46">
        <v>0</v>
      </c>
      <c r="AL32" s="44"/>
      <c r="AM32" s="44"/>
      <c r="AN32" s="44"/>
      <c r="AO32" s="44"/>
      <c r="AP32" s="44"/>
      <c r="AQ32" s="44"/>
      <c r="AR32" s="47"/>
      <c r="BE32" s="3"/>
    </row>
    <row r="33" hidden="1" s="3" customFormat="1" ht="14.4" customHeight="1">
      <c r="A33" s="3"/>
      <c r="B33" s="43"/>
      <c r="C33" s="44"/>
      <c r="D33" s="44"/>
      <c r="E33" s="44"/>
      <c r="F33" s="32" t="s">
        <v>45</v>
      </c>
      <c r="G33" s="44"/>
      <c r="H33" s="44"/>
      <c r="I33" s="44"/>
      <c r="J33" s="44"/>
      <c r="K33" s="44"/>
      <c r="L33" s="45">
        <v>0</v>
      </c>
      <c r="M33" s="44"/>
      <c r="N33" s="44"/>
      <c r="O33" s="44"/>
      <c r="P33" s="44"/>
      <c r="Q33" s="44"/>
      <c r="R33" s="44"/>
      <c r="S33" s="44"/>
      <c r="T33" s="44"/>
      <c r="U33" s="44"/>
      <c r="V33" s="44"/>
      <c r="W33" s="46">
        <f>ROUND(BD54, 2)</f>
        <v>0</v>
      </c>
      <c r="X33" s="44"/>
      <c r="Y33" s="44"/>
      <c r="Z33" s="44"/>
      <c r="AA33" s="44"/>
      <c r="AB33" s="44"/>
      <c r="AC33" s="44"/>
      <c r="AD33" s="44"/>
      <c r="AE33" s="44"/>
      <c r="AF33" s="44"/>
      <c r="AG33" s="44"/>
      <c r="AH33" s="44"/>
      <c r="AI33" s="44"/>
      <c r="AJ33" s="44"/>
      <c r="AK33" s="46">
        <v>0</v>
      </c>
      <c r="AL33" s="44"/>
      <c r="AM33" s="44"/>
      <c r="AN33" s="44"/>
      <c r="AO33" s="44"/>
      <c r="AP33" s="44"/>
      <c r="AQ33" s="44"/>
      <c r="AR33" s="47"/>
      <c r="BE33" s="3"/>
    </row>
    <row r="34" s="2" customFormat="1" ht="6.96"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1"/>
      <c r="BE34" s="35"/>
    </row>
    <row r="35" s="2" customFormat="1" ht="25.92" customHeight="1">
      <c r="A35" s="35"/>
      <c r="B35" s="36"/>
      <c r="C35" s="48"/>
      <c r="D35" s="49" t="s">
        <v>46</v>
      </c>
      <c r="E35" s="50"/>
      <c r="F35" s="50"/>
      <c r="G35" s="50"/>
      <c r="H35" s="50"/>
      <c r="I35" s="50"/>
      <c r="J35" s="50"/>
      <c r="K35" s="50"/>
      <c r="L35" s="50"/>
      <c r="M35" s="50"/>
      <c r="N35" s="50"/>
      <c r="O35" s="50"/>
      <c r="P35" s="50"/>
      <c r="Q35" s="50"/>
      <c r="R35" s="50"/>
      <c r="S35" s="50"/>
      <c r="T35" s="51" t="s">
        <v>47</v>
      </c>
      <c r="U35" s="50"/>
      <c r="V35" s="50"/>
      <c r="W35" s="50"/>
      <c r="X35" s="52" t="s">
        <v>48</v>
      </c>
      <c r="Y35" s="50"/>
      <c r="Z35" s="50"/>
      <c r="AA35" s="50"/>
      <c r="AB35" s="50"/>
      <c r="AC35" s="50"/>
      <c r="AD35" s="50"/>
      <c r="AE35" s="50"/>
      <c r="AF35" s="50"/>
      <c r="AG35" s="50"/>
      <c r="AH35" s="50"/>
      <c r="AI35" s="50"/>
      <c r="AJ35" s="50"/>
      <c r="AK35" s="53">
        <f>SUM(AK26:AK33)</f>
        <v>2803654.9199999999</v>
      </c>
      <c r="AL35" s="50"/>
      <c r="AM35" s="50"/>
      <c r="AN35" s="50"/>
      <c r="AO35" s="54"/>
      <c r="AP35" s="48"/>
      <c r="AQ35" s="48"/>
      <c r="AR35" s="41"/>
      <c r="BE35" s="35"/>
    </row>
    <row r="36" s="2" customFormat="1" ht="6.96"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1"/>
      <c r="BE36" s="35"/>
    </row>
    <row r="37" s="2" customFormat="1" ht="6.96" customHeight="1">
      <c r="A37" s="35"/>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41"/>
      <c r="BE37" s="35"/>
    </row>
    <row r="41" s="2" customFormat="1" ht="6.96" customHeight="1">
      <c r="A41" s="35"/>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41"/>
      <c r="BE41" s="35"/>
    </row>
    <row r="42" s="2" customFormat="1" ht="24.96" customHeight="1">
      <c r="A42" s="35"/>
      <c r="B42" s="36"/>
      <c r="C42" s="26" t="s">
        <v>49</v>
      </c>
      <c r="D42" s="37"/>
      <c r="E42" s="37"/>
      <c r="F42" s="37"/>
      <c r="G42" s="37"/>
      <c r="H42" s="37"/>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41"/>
      <c r="BE42" s="35"/>
    </row>
    <row r="43" s="2" customFormat="1" ht="6.96" customHeight="1">
      <c r="A43" s="35"/>
      <c r="B43" s="36"/>
      <c r="C43" s="37"/>
      <c r="D43" s="37"/>
      <c r="E43" s="37"/>
      <c r="F43" s="37"/>
      <c r="G43" s="37"/>
      <c r="H43" s="37"/>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41"/>
      <c r="BE43" s="35"/>
    </row>
    <row r="44" s="4" customFormat="1" ht="12" customHeight="1">
      <c r="A44" s="4"/>
      <c r="B44" s="59"/>
      <c r="C44" s="32" t="s">
        <v>12</v>
      </c>
      <c r="D44" s="60"/>
      <c r="E44" s="60"/>
      <c r="F44" s="60"/>
      <c r="G44" s="60"/>
      <c r="H44" s="60"/>
      <c r="I44" s="60"/>
      <c r="J44" s="60"/>
      <c r="K44" s="60"/>
      <c r="L44" s="60" t="str">
        <f>K5</f>
        <v>00</v>
      </c>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1"/>
      <c r="BE44" s="4"/>
    </row>
    <row r="45" s="5" customFormat="1" ht="36.96" customHeight="1">
      <c r="A45" s="5"/>
      <c r="B45" s="62"/>
      <c r="C45" s="63" t="s">
        <v>14</v>
      </c>
      <c r="D45" s="64"/>
      <c r="E45" s="64"/>
      <c r="F45" s="64"/>
      <c r="G45" s="64"/>
      <c r="H45" s="64"/>
      <c r="I45" s="64"/>
      <c r="J45" s="64"/>
      <c r="K45" s="64"/>
      <c r="L45" s="65" t="str">
        <f>K6</f>
        <v>Přístavba výtahu - U Porcelánky 149, Loučky</v>
      </c>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6"/>
      <c r="BE45" s="5"/>
    </row>
    <row r="46" s="2" customFormat="1" ht="6.96" customHeight="1">
      <c r="A46" s="35"/>
      <c r="B46" s="36"/>
      <c r="C46" s="37"/>
      <c r="D46" s="37"/>
      <c r="E46" s="37"/>
      <c r="F46" s="37"/>
      <c r="G46" s="37"/>
      <c r="H46" s="37"/>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41"/>
      <c r="BE46" s="35"/>
    </row>
    <row r="47" s="2" customFormat="1" ht="12" customHeight="1">
      <c r="A47" s="35"/>
      <c r="B47" s="36"/>
      <c r="C47" s="32" t="s">
        <v>19</v>
      </c>
      <c r="D47" s="37"/>
      <c r="E47" s="37"/>
      <c r="F47" s="37"/>
      <c r="G47" s="37"/>
      <c r="H47" s="37"/>
      <c r="I47" s="37"/>
      <c r="J47" s="37"/>
      <c r="K47" s="37"/>
      <c r="L47" s="67" t="str">
        <f>IF(K8="","",K8)</f>
        <v>U Porcelánky 149, Loučky</v>
      </c>
      <c r="M47" s="37"/>
      <c r="N47" s="37"/>
      <c r="O47" s="37"/>
      <c r="P47" s="37"/>
      <c r="Q47" s="37"/>
      <c r="R47" s="37"/>
      <c r="S47" s="37"/>
      <c r="T47" s="37"/>
      <c r="U47" s="37"/>
      <c r="V47" s="37"/>
      <c r="W47" s="37"/>
      <c r="X47" s="37"/>
      <c r="Y47" s="37"/>
      <c r="Z47" s="37"/>
      <c r="AA47" s="37"/>
      <c r="AB47" s="37"/>
      <c r="AC47" s="37"/>
      <c r="AD47" s="37"/>
      <c r="AE47" s="37"/>
      <c r="AF47" s="37"/>
      <c r="AG47" s="37"/>
      <c r="AH47" s="37"/>
      <c r="AI47" s="32" t="s">
        <v>21</v>
      </c>
      <c r="AJ47" s="37"/>
      <c r="AK47" s="37"/>
      <c r="AL47" s="37"/>
      <c r="AM47" s="68" t="str">
        <f>IF(AN8= "","",AN8)</f>
        <v>13. 5. 2021</v>
      </c>
      <c r="AN47" s="68"/>
      <c r="AO47" s="37"/>
      <c r="AP47" s="37"/>
      <c r="AQ47" s="37"/>
      <c r="AR47" s="41"/>
      <c r="BE47" s="35"/>
    </row>
    <row r="48" s="2" customFormat="1" ht="6.96" customHeight="1">
      <c r="A48" s="35"/>
      <c r="B48" s="36"/>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41"/>
      <c r="BE48" s="35"/>
    </row>
    <row r="49" s="2" customFormat="1" ht="15.15" customHeight="1">
      <c r="A49" s="35"/>
      <c r="B49" s="36"/>
      <c r="C49" s="32" t="s">
        <v>23</v>
      </c>
      <c r="D49" s="37"/>
      <c r="E49" s="37"/>
      <c r="F49" s="37"/>
      <c r="G49" s="37"/>
      <c r="H49" s="37"/>
      <c r="I49" s="37"/>
      <c r="J49" s="37"/>
      <c r="K49" s="37"/>
      <c r="L49" s="60" t="str">
        <f>IF(E11= "","",E11)</f>
        <v>Město Nové Sedlo</v>
      </c>
      <c r="M49" s="37"/>
      <c r="N49" s="37"/>
      <c r="O49" s="37"/>
      <c r="P49" s="37"/>
      <c r="Q49" s="37"/>
      <c r="R49" s="37"/>
      <c r="S49" s="37"/>
      <c r="T49" s="37"/>
      <c r="U49" s="37"/>
      <c r="V49" s="37"/>
      <c r="W49" s="37"/>
      <c r="X49" s="37"/>
      <c r="Y49" s="37"/>
      <c r="Z49" s="37"/>
      <c r="AA49" s="37"/>
      <c r="AB49" s="37"/>
      <c r="AC49" s="37"/>
      <c r="AD49" s="37"/>
      <c r="AE49" s="37"/>
      <c r="AF49" s="37"/>
      <c r="AG49" s="37"/>
      <c r="AH49" s="37"/>
      <c r="AI49" s="32" t="s">
        <v>29</v>
      </c>
      <c r="AJ49" s="37"/>
      <c r="AK49" s="37"/>
      <c r="AL49" s="37"/>
      <c r="AM49" s="69" t="str">
        <f>IF(E17="","",E17)</f>
        <v>CENTRA STAV s.r.o.</v>
      </c>
      <c r="AN49" s="60"/>
      <c r="AO49" s="60"/>
      <c r="AP49" s="60"/>
      <c r="AQ49" s="37"/>
      <c r="AR49" s="41"/>
      <c r="AS49" s="70" t="s">
        <v>50</v>
      </c>
      <c r="AT49" s="71"/>
      <c r="AU49" s="72"/>
      <c r="AV49" s="72"/>
      <c r="AW49" s="72"/>
      <c r="AX49" s="72"/>
      <c r="AY49" s="72"/>
      <c r="AZ49" s="72"/>
      <c r="BA49" s="72"/>
      <c r="BB49" s="72"/>
      <c r="BC49" s="72"/>
      <c r="BD49" s="73"/>
      <c r="BE49" s="35"/>
    </row>
    <row r="50" s="2" customFormat="1" ht="15.15" customHeight="1">
      <c r="A50" s="35"/>
      <c r="B50" s="36"/>
      <c r="C50" s="32" t="s">
        <v>27</v>
      </c>
      <c r="D50" s="37"/>
      <c r="E50" s="37"/>
      <c r="F50" s="37"/>
      <c r="G50" s="37"/>
      <c r="H50" s="37"/>
      <c r="I50" s="37"/>
      <c r="J50" s="37"/>
      <c r="K50" s="37"/>
      <c r="L50" s="60" t="str">
        <f>IF(E14="","",E14)</f>
        <v>dle VŘ</v>
      </c>
      <c r="M50" s="37"/>
      <c r="N50" s="37"/>
      <c r="O50" s="37"/>
      <c r="P50" s="37"/>
      <c r="Q50" s="37"/>
      <c r="R50" s="37"/>
      <c r="S50" s="37"/>
      <c r="T50" s="37"/>
      <c r="U50" s="37"/>
      <c r="V50" s="37"/>
      <c r="W50" s="37"/>
      <c r="X50" s="37"/>
      <c r="Y50" s="37"/>
      <c r="Z50" s="37"/>
      <c r="AA50" s="37"/>
      <c r="AB50" s="37"/>
      <c r="AC50" s="37"/>
      <c r="AD50" s="37"/>
      <c r="AE50" s="37"/>
      <c r="AF50" s="37"/>
      <c r="AG50" s="37"/>
      <c r="AH50" s="37"/>
      <c r="AI50" s="32" t="s">
        <v>32</v>
      </c>
      <c r="AJ50" s="37"/>
      <c r="AK50" s="37"/>
      <c r="AL50" s="37"/>
      <c r="AM50" s="69" t="str">
        <f>IF(E20="","",E20)</f>
        <v xml:space="preserve"> </v>
      </c>
      <c r="AN50" s="60"/>
      <c r="AO50" s="60"/>
      <c r="AP50" s="60"/>
      <c r="AQ50" s="37"/>
      <c r="AR50" s="41"/>
      <c r="AS50" s="74"/>
      <c r="AT50" s="75"/>
      <c r="AU50" s="76"/>
      <c r="AV50" s="76"/>
      <c r="AW50" s="76"/>
      <c r="AX50" s="76"/>
      <c r="AY50" s="76"/>
      <c r="AZ50" s="76"/>
      <c r="BA50" s="76"/>
      <c r="BB50" s="76"/>
      <c r="BC50" s="76"/>
      <c r="BD50" s="77"/>
      <c r="BE50" s="35"/>
    </row>
    <row r="51" s="2" customFormat="1" ht="10.8" customHeight="1">
      <c r="A51" s="35"/>
      <c r="B51" s="36"/>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41"/>
      <c r="AS51" s="78"/>
      <c r="AT51" s="79"/>
      <c r="AU51" s="80"/>
      <c r="AV51" s="80"/>
      <c r="AW51" s="80"/>
      <c r="AX51" s="80"/>
      <c r="AY51" s="80"/>
      <c r="AZ51" s="80"/>
      <c r="BA51" s="80"/>
      <c r="BB51" s="80"/>
      <c r="BC51" s="80"/>
      <c r="BD51" s="81"/>
      <c r="BE51" s="35"/>
    </row>
    <row r="52" s="2" customFormat="1" ht="29.28" customHeight="1">
      <c r="A52" s="35"/>
      <c r="B52" s="36"/>
      <c r="C52" s="82" t="s">
        <v>51</v>
      </c>
      <c r="D52" s="83"/>
      <c r="E52" s="83"/>
      <c r="F52" s="83"/>
      <c r="G52" s="83"/>
      <c r="H52" s="84"/>
      <c r="I52" s="85" t="s">
        <v>52</v>
      </c>
      <c r="J52" s="83"/>
      <c r="K52" s="83"/>
      <c r="L52" s="83"/>
      <c r="M52" s="83"/>
      <c r="N52" s="83"/>
      <c r="O52" s="83"/>
      <c r="P52" s="83"/>
      <c r="Q52" s="83"/>
      <c r="R52" s="83"/>
      <c r="S52" s="83"/>
      <c r="T52" s="83"/>
      <c r="U52" s="83"/>
      <c r="V52" s="83"/>
      <c r="W52" s="83"/>
      <c r="X52" s="83"/>
      <c r="Y52" s="83"/>
      <c r="Z52" s="83"/>
      <c r="AA52" s="83"/>
      <c r="AB52" s="83"/>
      <c r="AC52" s="83"/>
      <c r="AD52" s="83"/>
      <c r="AE52" s="83"/>
      <c r="AF52" s="83"/>
      <c r="AG52" s="86" t="s">
        <v>53</v>
      </c>
      <c r="AH52" s="83"/>
      <c r="AI52" s="83"/>
      <c r="AJ52" s="83"/>
      <c r="AK52" s="83"/>
      <c r="AL52" s="83"/>
      <c r="AM52" s="83"/>
      <c r="AN52" s="85" t="s">
        <v>54</v>
      </c>
      <c r="AO52" s="83"/>
      <c r="AP52" s="83"/>
      <c r="AQ52" s="87" t="s">
        <v>55</v>
      </c>
      <c r="AR52" s="41"/>
      <c r="AS52" s="88" t="s">
        <v>56</v>
      </c>
      <c r="AT52" s="89" t="s">
        <v>57</v>
      </c>
      <c r="AU52" s="89" t="s">
        <v>58</v>
      </c>
      <c r="AV52" s="89" t="s">
        <v>59</v>
      </c>
      <c r="AW52" s="89" t="s">
        <v>60</v>
      </c>
      <c r="AX52" s="89" t="s">
        <v>61</v>
      </c>
      <c r="AY52" s="89" t="s">
        <v>62</v>
      </c>
      <c r="AZ52" s="89" t="s">
        <v>63</v>
      </c>
      <c r="BA52" s="89" t="s">
        <v>64</v>
      </c>
      <c r="BB52" s="89" t="s">
        <v>65</v>
      </c>
      <c r="BC52" s="89" t="s">
        <v>66</v>
      </c>
      <c r="BD52" s="90" t="s">
        <v>67</v>
      </c>
      <c r="BE52" s="35"/>
    </row>
    <row r="53" s="2" customFormat="1" ht="10.8" customHeight="1">
      <c r="A53" s="35"/>
      <c r="B53" s="36"/>
      <c r="C53" s="37"/>
      <c r="D53" s="37"/>
      <c r="E53" s="37"/>
      <c r="F53" s="37"/>
      <c r="G53" s="37"/>
      <c r="H53" s="37"/>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41"/>
      <c r="AS53" s="91"/>
      <c r="AT53" s="92"/>
      <c r="AU53" s="92"/>
      <c r="AV53" s="92"/>
      <c r="AW53" s="92"/>
      <c r="AX53" s="92"/>
      <c r="AY53" s="92"/>
      <c r="AZ53" s="92"/>
      <c r="BA53" s="92"/>
      <c r="BB53" s="92"/>
      <c r="BC53" s="92"/>
      <c r="BD53" s="93"/>
      <c r="BE53" s="35"/>
    </row>
    <row r="54" s="6" customFormat="1" ht="32.4" customHeight="1">
      <c r="A54" s="6"/>
      <c r="B54" s="94"/>
      <c r="C54" s="95" t="s">
        <v>68</v>
      </c>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7">
        <f>ROUND(AG55,2)</f>
        <v>2503263.3199999998</v>
      </c>
      <c r="AH54" s="97"/>
      <c r="AI54" s="97"/>
      <c r="AJ54" s="97"/>
      <c r="AK54" s="97"/>
      <c r="AL54" s="97"/>
      <c r="AM54" s="97"/>
      <c r="AN54" s="98">
        <f>SUM(AG54,AT54)</f>
        <v>2803654.9199999999</v>
      </c>
      <c r="AO54" s="98"/>
      <c r="AP54" s="98"/>
      <c r="AQ54" s="99" t="s">
        <v>17</v>
      </c>
      <c r="AR54" s="100"/>
      <c r="AS54" s="101">
        <f>ROUND(AS55,2)</f>
        <v>0</v>
      </c>
      <c r="AT54" s="102">
        <f>ROUND(SUM(AV54:AW54),2)</f>
        <v>300391.59999999998</v>
      </c>
      <c r="AU54" s="103">
        <f>ROUND(AU55,5)</f>
        <v>1322.0474400000001</v>
      </c>
      <c r="AV54" s="102">
        <f>ROUND(AZ54*L29,2)</f>
        <v>0</v>
      </c>
      <c r="AW54" s="102">
        <f>ROUND(BA54*L30,2)</f>
        <v>300391.59999999998</v>
      </c>
      <c r="AX54" s="102">
        <f>ROUND(BB54*L29,2)</f>
        <v>0</v>
      </c>
      <c r="AY54" s="102">
        <f>ROUND(BC54*L30,2)</f>
        <v>0</v>
      </c>
      <c r="AZ54" s="102">
        <f>ROUND(AZ55,2)</f>
        <v>0</v>
      </c>
      <c r="BA54" s="102">
        <f>ROUND(BA55,2)</f>
        <v>2503263.3199999998</v>
      </c>
      <c r="BB54" s="102">
        <f>ROUND(BB55,2)</f>
        <v>0</v>
      </c>
      <c r="BC54" s="102">
        <f>ROUND(BC55,2)</f>
        <v>0</v>
      </c>
      <c r="BD54" s="104">
        <f>ROUND(BD55,2)</f>
        <v>0</v>
      </c>
      <c r="BE54" s="6"/>
      <c r="BS54" s="105" t="s">
        <v>69</v>
      </c>
      <c r="BT54" s="105" t="s">
        <v>70</v>
      </c>
      <c r="BV54" s="105" t="s">
        <v>71</v>
      </c>
      <c r="BW54" s="105" t="s">
        <v>5</v>
      </c>
      <c r="BX54" s="105" t="s">
        <v>72</v>
      </c>
      <c r="CL54" s="105" t="s">
        <v>17</v>
      </c>
    </row>
    <row r="55" s="7" customFormat="1" ht="24.75" customHeight="1">
      <c r="A55" s="106" t="s">
        <v>73</v>
      </c>
      <c r="B55" s="107"/>
      <c r="C55" s="108"/>
      <c r="D55" s="109" t="s">
        <v>13</v>
      </c>
      <c r="E55" s="109"/>
      <c r="F55" s="109"/>
      <c r="G55" s="109"/>
      <c r="H55" s="109"/>
      <c r="I55" s="110"/>
      <c r="J55" s="109" t="s">
        <v>15</v>
      </c>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11">
        <f>'00 - Přístavba výtahu - U...'!J28</f>
        <v>2503263.3199999998</v>
      </c>
      <c r="AH55" s="110"/>
      <c r="AI55" s="110"/>
      <c r="AJ55" s="110"/>
      <c r="AK55" s="110"/>
      <c r="AL55" s="110"/>
      <c r="AM55" s="110"/>
      <c r="AN55" s="111">
        <f>SUM(AG55,AT55)</f>
        <v>2803654.9199999999</v>
      </c>
      <c r="AO55" s="110"/>
      <c r="AP55" s="110"/>
      <c r="AQ55" s="112" t="s">
        <v>74</v>
      </c>
      <c r="AR55" s="113"/>
      <c r="AS55" s="114">
        <v>0</v>
      </c>
      <c r="AT55" s="115">
        <f>ROUND(SUM(AV55:AW55),2)</f>
        <v>300391.59999999998</v>
      </c>
      <c r="AU55" s="116">
        <f>'00 - Přístavba výtahu - U...'!P99</f>
        <v>1322.047435</v>
      </c>
      <c r="AV55" s="115">
        <f>'00 - Přístavba výtahu - U...'!J31</f>
        <v>0</v>
      </c>
      <c r="AW55" s="115">
        <f>'00 - Přístavba výtahu - U...'!J32</f>
        <v>300391.59999999998</v>
      </c>
      <c r="AX55" s="115">
        <f>'00 - Přístavba výtahu - U...'!J33</f>
        <v>0</v>
      </c>
      <c r="AY55" s="115">
        <f>'00 - Přístavba výtahu - U...'!J34</f>
        <v>0</v>
      </c>
      <c r="AZ55" s="115">
        <f>'00 - Přístavba výtahu - U...'!F31</f>
        <v>0</v>
      </c>
      <c r="BA55" s="115">
        <f>'00 - Přístavba výtahu - U...'!F32</f>
        <v>2503263.3199999998</v>
      </c>
      <c r="BB55" s="115">
        <f>'00 - Přístavba výtahu - U...'!F33</f>
        <v>0</v>
      </c>
      <c r="BC55" s="115">
        <f>'00 - Přístavba výtahu - U...'!F34</f>
        <v>0</v>
      </c>
      <c r="BD55" s="117">
        <f>'00 - Přístavba výtahu - U...'!F35</f>
        <v>0</v>
      </c>
      <c r="BE55" s="7"/>
      <c r="BT55" s="118" t="s">
        <v>75</v>
      </c>
      <c r="BU55" s="118" t="s">
        <v>76</v>
      </c>
      <c r="BV55" s="118" t="s">
        <v>71</v>
      </c>
      <c r="BW55" s="118" t="s">
        <v>5</v>
      </c>
      <c r="BX55" s="118" t="s">
        <v>72</v>
      </c>
      <c r="CL55" s="118" t="s">
        <v>17</v>
      </c>
    </row>
    <row r="56" s="2" customFormat="1" ht="30" customHeight="1">
      <c r="A56" s="35"/>
      <c r="B56" s="36"/>
      <c r="C56" s="37"/>
      <c r="D56" s="37"/>
      <c r="E56" s="37"/>
      <c r="F56" s="37"/>
      <c r="G56" s="37"/>
      <c r="H56" s="37"/>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41"/>
      <c r="AS56" s="35"/>
      <c r="AT56" s="35"/>
      <c r="AU56" s="35"/>
      <c r="AV56" s="35"/>
      <c r="AW56" s="35"/>
      <c r="AX56" s="35"/>
      <c r="AY56" s="35"/>
      <c r="AZ56" s="35"/>
      <c r="BA56" s="35"/>
      <c r="BB56" s="35"/>
      <c r="BC56" s="35"/>
      <c r="BD56" s="35"/>
      <c r="BE56" s="35"/>
    </row>
    <row r="57" s="2" customFormat="1" ht="6.96" customHeight="1">
      <c r="A57" s="35"/>
      <c r="B57" s="55"/>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41"/>
      <c r="AS57" s="35"/>
      <c r="AT57" s="35"/>
      <c r="AU57" s="35"/>
      <c r="AV57" s="35"/>
      <c r="AW57" s="35"/>
      <c r="AX57" s="35"/>
      <c r="AY57" s="35"/>
      <c r="AZ57" s="35"/>
      <c r="BA57" s="35"/>
      <c r="BB57" s="35"/>
      <c r="BC57" s="35"/>
      <c r="BD57" s="35"/>
      <c r="BE57" s="35"/>
    </row>
  </sheetData>
  <sheetProtection sheet="1" formatColumns="0" formatRows="0" objects="1" scenarios="1" spinCount="100000" saltValue="B8A035hzaYs//60+bPgg9mXLF10ccQnhdLGLhmnYnCsje7mY+enso2w5fIKFMzAScf9pUxfLmx8cbRh/97tuKA==" hashValue="cZxgpat1X1D8HrykJfStNIOPfIiywqbuX9swJlXk2G/p/r5GDlTOBm3/pD4dvUxThONsUQrWZyIn8irLABeEEw==" algorithmName="SHA-512" password="80EB"/>
  <mergeCells count="40">
    <mergeCell ref="K5:AO5"/>
    <mergeCell ref="K6:AO6"/>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00 - Přístavba výtahu - U...'!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25"/>
    </row>
    <row r="2" s="1" customFormat="1" ht="36.96" customHeight="1">
      <c r="L2" s="1"/>
      <c r="M2" s="1"/>
      <c r="N2" s="1"/>
      <c r="O2" s="1"/>
      <c r="P2" s="1"/>
      <c r="Q2" s="1"/>
      <c r="R2" s="1"/>
      <c r="S2" s="1"/>
      <c r="T2" s="1"/>
      <c r="U2" s="1"/>
      <c r="V2" s="1"/>
      <c r="AT2" s="20" t="s">
        <v>5</v>
      </c>
    </row>
    <row r="3" s="1" customFormat="1" ht="6.96" customHeight="1">
      <c r="B3" s="119"/>
      <c r="C3" s="120"/>
      <c r="D3" s="120"/>
      <c r="E3" s="120"/>
      <c r="F3" s="120"/>
      <c r="G3" s="120"/>
      <c r="H3" s="120"/>
      <c r="I3" s="120"/>
      <c r="J3" s="120"/>
      <c r="K3" s="120"/>
      <c r="L3" s="23"/>
      <c r="AT3" s="20" t="s">
        <v>75</v>
      </c>
    </row>
    <row r="4" s="1" customFormat="1" ht="24.96" customHeight="1">
      <c r="B4" s="23"/>
      <c r="D4" s="121" t="s">
        <v>77</v>
      </c>
      <c r="L4" s="23"/>
      <c r="M4" s="122" t="s">
        <v>10</v>
      </c>
      <c r="AT4" s="20" t="s">
        <v>4</v>
      </c>
    </row>
    <row r="5" s="1" customFormat="1" ht="6.96" customHeight="1">
      <c r="B5" s="23"/>
      <c r="L5" s="23"/>
    </row>
    <row r="6" s="2" customFormat="1" ht="12" customHeight="1">
      <c r="A6" s="35"/>
      <c r="B6" s="41"/>
      <c r="C6" s="35"/>
      <c r="D6" s="123" t="s">
        <v>14</v>
      </c>
      <c r="E6" s="35"/>
      <c r="F6" s="35"/>
      <c r="G6" s="35"/>
      <c r="H6" s="35"/>
      <c r="I6" s="35"/>
      <c r="J6" s="35"/>
      <c r="K6" s="35"/>
      <c r="L6" s="124"/>
      <c r="S6" s="35"/>
      <c r="T6" s="35"/>
      <c r="U6" s="35"/>
      <c r="V6" s="35"/>
      <c r="W6" s="35"/>
      <c r="X6" s="35"/>
      <c r="Y6" s="35"/>
      <c r="Z6" s="35"/>
      <c r="AA6" s="35"/>
      <c r="AB6" s="35"/>
      <c r="AC6" s="35"/>
      <c r="AD6" s="35"/>
      <c r="AE6" s="35"/>
    </row>
    <row r="7" s="2" customFormat="1" ht="16.5" customHeight="1">
      <c r="A7" s="35"/>
      <c r="B7" s="41"/>
      <c r="C7" s="35"/>
      <c r="D7" s="35"/>
      <c r="E7" s="125" t="s">
        <v>15</v>
      </c>
      <c r="F7" s="35"/>
      <c r="G7" s="35"/>
      <c r="H7" s="35"/>
      <c r="I7" s="35"/>
      <c r="J7" s="35"/>
      <c r="K7" s="35"/>
      <c r="L7" s="124"/>
      <c r="S7" s="35"/>
      <c r="T7" s="35"/>
      <c r="U7" s="35"/>
      <c r="V7" s="35"/>
      <c r="W7" s="35"/>
      <c r="X7" s="35"/>
      <c r="Y7" s="35"/>
      <c r="Z7" s="35"/>
      <c r="AA7" s="35"/>
      <c r="AB7" s="35"/>
      <c r="AC7" s="35"/>
      <c r="AD7" s="35"/>
      <c r="AE7" s="35"/>
    </row>
    <row r="8" s="2" customFormat="1">
      <c r="A8" s="35"/>
      <c r="B8" s="41"/>
      <c r="C8" s="35"/>
      <c r="D8" s="35"/>
      <c r="E8" s="35"/>
      <c r="F8" s="35"/>
      <c r="G8" s="35"/>
      <c r="H8" s="35"/>
      <c r="I8" s="35"/>
      <c r="J8" s="35"/>
      <c r="K8" s="35"/>
      <c r="L8" s="124"/>
      <c r="S8" s="35"/>
      <c r="T8" s="35"/>
      <c r="U8" s="35"/>
      <c r="V8" s="35"/>
      <c r="W8" s="35"/>
      <c r="X8" s="35"/>
      <c r="Y8" s="35"/>
      <c r="Z8" s="35"/>
      <c r="AA8" s="35"/>
      <c r="AB8" s="35"/>
      <c r="AC8" s="35"/>
      <c r="AD8" s="35"/>
      <c r="AE8" s="35"/>
    </row>
    <row r="9" s="2" customFormat="1" ht="12" customHeight="1">
      <c r="A9" s="35"/>
      <c r="B9" s="41"/>
      <c r="C9" s="35"/>
      <c r="D9" s="123" t="s">
        <v>16</v>
      </c>
      <c r="E9" s="35"/>
      <c r="F9" s="126" t="s">
        <v>17</v>
      </c>
      <c r="G9" s="35"/>
      <c r="H9" s="35"/>
      <c r="I9" s="123" t="s">
        <v>18</v>
      </c>
      <c r="J9" s="126" t="s">
        <v>17</v>
      </c>
      <c r="K9" s="35"/>
      <c r="L9" s="124"/>
      <c r="S9" s="35"/>
      <c r="T9" s="35"/>
      <c r="U9" s="35"/>
      <c r="V9" s="35"/>
      <c r="W9" s="35"/>
      <c r="X9" s="35"/>
      <c r="Y9" s="35"/>
      <c r="Z9" s="35"/>
      <c r="AA9" s="35"/>
      <c r="AB9" s="35"/>
      <c r="AC9" s="35"/>
      <c r="AD9" s="35"/>
      <c r="AE9" s="35"/>
    </row>
    <row r="10" s="2" customFormat="1" ht="12" customHeight="1">
      <c r="A10" s="35"/>
      <c r="B10" s="41"/>
      <c r="C10" s="35"/>
      <c r="D10" s="123" t="s">
        <v>19</v>
      </c>
      <c r="E10" s="35"/>
      <c r="F10" s="126" t="s">
        <v>20</v>
      </c>
      <c r="G10" s="35"/>
      <c r="H10" s="35"/>
      <c r="I10" s="123" t="s">
        <v>21</v>
      </c>
      <c r="J10" s="127" t="str">
        <f>'Rekapitulace stavby'!AN8</f>
        <v>13. 5. 2021</v>
      </c>
      <c r="K10" s="35"/>
      <c r="L10" s="124"/>
      <c r="S10" s="35"/>
      <c r="T10" s="35"/>
      <c r="U10" s="35"/>
      <c r="V10" s="35"/>
      <c r="W10" s="35"/>
      <c r="X10" s="35"/>
      <c r="Y10" s="35"/>
      <c r="Z10" s="35"/>
      <c r="AA10" s="35"/>
      <c r="AB10" s="35"/>
      <c r="AC10" s="35"/>
      <c r="AD10" s="35"/>
      <c r="AE10" s="35"/>
    </row>
    <row r="11" s="2" customFormat="1" ht="10.8" customHeight="1">
      <c r="A11" s="35"/>
      <c r="B11" s="41"/>
      <c r="C11" s="35"/>
      <c r="D11" s="35"/>
      <c r="E11" s="35"/>
      <c r="F11" s="35"/>
      <c r="G11" s="35"/>
      <c r="H11" s="35"/>
      <c r="I11" s="35"/>
      <c r="J11" s="35"/>
      <c r="K11" s="35"/>
      <c r="L11" s="124"/>
      <c r="S11" s="35"/>
      <c r="T11" s="35"/>
      <c r="U11" s="35"/>
      <c r="V11" s="35"/>
      <c r="W11" s="35"/>
      <c r="X11" s="35"/>
      <c r="Y11" s="35"/>
      <c r="Z11" s="35"/>
      <c r="AA11" s="35"/>
      <c r="AB11" s="35"/>
      <c r="AC11" s="35"/>
      <c r="AD11" s="35"/>
      <c r="AE11" s="35"/>
    </row>
    <row r="12" s="2" customFormat="1" ht="12" customHeight="1">
      <c r="A12" s="35"/>
      <c r="B12" s="41"/>
      <c r="C12" s="35"/>
      <c r="D12" s="123" t="s">
        <v>23</v>
      </c>
      <c r="E12" s="35"/>
      <c r="F12" s="35"/>
      <c r="G12" s="35"/>
      <c r="H12" s="35"/>
      <c r="I12" s="123" t="s">
        <v>24</v>
      </c>
      <c r="J12" s="126" t="s">
        <v>17</v>
      </c>
      <c r="K12" s="35"/>
      <c r="L12" s="124"/>
      <c r="S12" s="35"/>
      <c r="T12" s="35"/>
      <c r="U12" s="35"/>
      <c r="V12" s="35"/>
      <c r="W12" s="35"/>
      <c r="X12" s="35"/>
      <c r="Y12" s="35"/>
      <c r="Z12" s="35"/>
      <c r="AA12" s="35"/>
      <c r="AB12" s="35"/>
      <c r="AC12" s="35"/>
      <c r="AD12" s="35"/>
      <c r="AE12" s="35"/>
    </row>
    <row r="13" s="2" customFormat="1" ht="18" customHeight="1">
      <c r="A13" s="35"/>
      <c r="B13" s="41"/>
      <c r="C13" s="35"/>
      <c r="D13" s="35"/>
      <c r="E13" s="126" t="s">
        <v>25</v>
      </c>
      <c r="F13" s="35"/>
      <c r="G13" s="35"/>
      <c r="H13" s="35"/>
      <c r="I13" s="123" t="s">
        <v>26</v>
      </c>
      <c r="J13" s="126" t="s">
        <v>17</v>
      </c>
      <c r="K13" s="35"/>
      <c r="L13" s="124"/>
      <c r="S13" s="35"/>
      <c r="T13" s="35"/>
      <c r="U13" s="35"/>
      <c r="V13" s="35"/>
      <c r="W13" s="35"/>
      <c r="X13" s="35"/>
      <c r="Y13" s="35"/>
      <c r="Z13" s="35"/>
      <c r="AA13" s="35"/>
      <c r="AB13" s="35"/>
      <c r="AC13" s="35"/>
      <c r="AD13" s="35"/>
      <c r="AE13" s="35"/>
    </row>
    <row r="14" s="2" customFormat="1" ht="6.96" customHeight="1">
      <c r="A14" s="35"/>
      <c r="B14" s="41"/>
      <c r="C14" s="35"/>
      <c r="D14" s="35"/>
      <c r="E14" s="35"/>
      <c r="F14" s="35"/>
      <c r="G14" s="35"/>
      <c r="H14" s="35"/>
      <c r="I14" s="35"/>
      <c r="J14" s="35"/>
      <c r="K14" s="35"/>
      <c r="L14" s="124"/>
      <c r="S14" s="35"/>
      <c r="T14" s="35"/>
      <c r="U14" s="35"/>
      <c r="V14" s="35"/>
      <c r="W14" s="35"/>
      <c r="X14" s="35"/>
      <c r="Y14" s="35"/>
      <c r="Z14" s="35"/>
      <c r="AA14" s="35"/>
      <c r="AB14" s="35"/>
      <c r="AC14" s="35"/>
      <c r="AD14" s="35"/>
      <c r="AE14" s="35"/>
    </row>
    <row r="15" s="2" customFormat="1" ht="12" customHeight="1">
      <c r="A15" s="35"/>
      <c r="B15" s="41"/>
      <c r="C15" s="35"/>
      <c r="D15" s="123" t="s">
        <v>27</v>
      </c>
      <c r="E15" s="35"/>
      <c r="F15" s="35"/>
      <c r="G15" s="35"/>
      <c r="H15" s="35"/>
      <c r="I15" s="123" t="s">
        <v>24</v>
      </c>
      <c r="J15" s="126" t="s">
        <v>17</v>
      </c>
      <c r="K15" s="35"/>
      <c r="L15" s="124"/>
      <c r="S15" s="35"/>
      <c r="T15" s="35"/>
      <c r="U15" s="35"/>
      <c r="V15" s="35"/>
      <c r="W15" s="35"/>
      <c r="X15" s="35"/>
      <c r="Y15" s="35"/>
      <c r="Z15" s="35"/>
      <c r="AA15" s="35"/>
      <c r="AB15" s="35"/>
      <c r="AC15" s="35"/>
      <c r="AD15" s="35"/>
      <c r="AE15" s="35"/>
    </row>
    <row r="16" s="2" customFormat="1" ht="18" customHeight="1">
      <c r="A16" s="35"/>
      <c r="B16" s="41"/>
      <c r="C16" s="35"/>
      <c r="D16" s="35"/>
      <c r="E16" s="126" t="s">
        <v>28</v>
      </c>
      <c r="F16" s="35"/>
      <c r="G16" s="35"/>
      <c r="H16" s="35"/>
      <c r="I16" s="123" t="s">
        <v>26</v>
      </c>
      <c r="J16" s="126" t="s">
        <v>17</v>
      </c>
      <c r="K16" s="35"/>
      <c r="L16" s="124"/>
      <c r="S16" s="35"/>
      <c r="T16" s="35"/>
      <c r="U16" s="35"/>
      <c r="V16" s="35"/>
      <c r="W16" s="35"/>
      <c r="X16" s="35"/>
      <c r="Y16" s="35"/>
      <c r="Z16" s="35"/>
      <c r="AA16" s="35"/>
      <c r="AB16" s="35"/>
      <c r="AC16" s="35"/>
      <c r="AD16" s="35"/>
      <c r="AE16" s="35"/>
    </row>
    <row r="17" s="2" customFormat="1" ht="6.96" customHeight="1">
      <c r="A17" s="35"/>
      <c r="B17" s="41"/>
      <c r="C17" s="35"/>
      <c r="D17" s="35"/>
      <c r="E17" s="35"/>
      <c r="F17" s="35"/>
      <c r="G17" s="35"/>
      <c r="H17" s="35"/>
      <c r="I17" s="35"/>
      <c r="J17" s="35"/>
      <c r="K17" s="35"/>
      <c r="L17" s="124"/>
      <c r="S17" s="35"/>
      <c r="T17" s="35"/>
      <c r="U17" s="35"/>
      <c r="V17" s="35"/>
      <c r="W17" s="35"/>
      <c r="X17" s="35"/>
      <c r="Y17" s="35"/>
      <c r="Z17" s="35"/>
      <c r="AA17" s="35"/>
      <c r="AB17" s="35"/>
      <c r="AC17" s="35"/>
      <c r="AD17" s="35"/>
      <c r="AE17" s="35"/>
    </row>
    <row r="18" s="2" customFormat="1" ht="12" customHeight="1">
      <c r="A18" s="35"/>
      <c r="B18" s="41"/>
      <c r="C18" s="35"/>
      <c r="D18" s="123" t="s">
        <v>29</v>
      </c>
      <c r="E18" s="35"/>
      <c r="F18" s="35"/>
      <c r="G18" s="35"/>
      <c r="H18" s="35"/>
      <c r="I18" s="123" t="s">
        <v>24</v>
      </c>
      <c r="J18" s="126" t="s">
        <v>17</v>
      </c>
      <c r="K18" s="35"/>
      <c r="L18" s="124"/>
      <c r="S18" s="35"/>
      <c r="T18" s="35"/>
      <c r="U18" s="35"/>
      <c r="V18" s="35"/>
      <c r="W18" s="35"/>
      <c r="X18" s="35"/>
      <c r="Y18" s="35"/>
      <c r="Z18" s="35"/>
      <c r="AA18" s="35"/>
      <c r="AB18" s="35"/>
      <c r="AC18" s="35"/>
      <c r="AD18" s="35"/>
      <c r="AE18" s="35"/>
    </row>
    <row r="19" s="2" customFormat="1" ht="18" customHeight="1">
      <c r="A19" s="35"/>
      <c r="B19" s="41"/>
      <c r="C19" s="35"/>
      <c r="D19" s="35"/>
      <c r="E19" s="126" t="s">
        <v>30</v>
      </c>
      <c r="F19" s="35"/>
      <c r="G19" s="35"/>
      <c r="H19" s="35"/>
      <c r="I19" s="123" t="s">
        <v>26</v>
      </c>
      <c r="J19" s="126" t="s">
        <v>17</v>
      </c>
      <c r="K19" s="35"/>
      <c r="L19" s="124"/>
      <c r="S19" s="35"/>
      <c r="T19" s="35"/>
      <c r="U19" s="35"/>
      <c r="V19" s="35"/>
      <c r="W19" s="35"/>
      <c r="X19" s="35"/>
      <c r="Y19" s="35"/>
      <c r="Z19" s="35"/>
      <c r="AA19" s="35"/>
      <c r="AB19" s="35"/>
      <c r="AC19" s="35"/>
      <c r="AD19" s="35"/>
      <c r="AE19" s="35"/>
    </row>
    <row r="20" s="2" customFormat="1" ht="6.96" customHeight="1">
      <c r="A20" s="35"/>
      <c r="B20" s="41"/>
      <c r="C20" s="35"/>
      <c r="D20" s="35"/>
      <c r="E20" s="35"/>
      <c r="F20" s="35"/>
      <c r="G20" s="35"/>
      <c r="H20" s="35"/>
      <c r="I20" s="35"/>
      <c r="J20" s="35"/>
      <c r="K20" s="35"/>
      <c r="L20" s="124"/>
      <c r="S20" s="35"/>
      <c r="T20" s="35"/>
      <c r="U20" s="35"/>
      <c r="V20" s="35"/>
      <c r="W20" s="35"/>
      <c r="X20" s="35"/>
      <c r="Y20" s="35"/>
      <c r="Z20" s="35"/>
      <c r="AA20" s="35"/>
      <c r="AB20" s="35"/>
      <c r="AC20" s="35"/>
      <c r="AD20" s="35"/>
      <c r="AE20" s="35"/>
    </row>
    <row r="21" s="2" customFormat="1" ht="12" customHeight="1">
      <c r="A21" s="35"/>
      <c r="B21" s="41"/>
      <c r="C21" s="35"/>
      <c r="D21" s="123" t="s">
        <v>32</v>
      </c>
      <c r="E21" s="35"/>
      <c r="F21" s="35"/>
      <c r="G21" s="35"/>
      <c r="H21" s="35"/>
      <c r="I21" s="123" t="s">
        <v>24</v>
      </c>
      <c r="J21" s="126" t="str">
        <f>IF('Rekapitulace stavby'!AN19="","",'Rekapitulace stavby'!AN19)</f>
        <v/>
      </c>
      <c r="K21" s="35"/>
      <c r="L21" s="124"/>
      <c r="S21" s="35"/>
      <c r="T21" s="35"/>
      <c r="U21" s="35"/>
      <c r="V21" s="35"/>
      <c r="W21" s="35"/>
      <c r="X21" s="35"/>
      <c r="Y21" s="35"/>
      <c r="Z21" s="35"/>
      <c r="AA21" s="35"/>
      <c r="AB21" s="35"/>
      <c r="AC21" s="35"/>
      <c r="AD21" s="35"/>
      <c r="AE21" s="35"/>
    </row>
    <row r="22" s="2" customFormat="1" ht="18" customHeight="1">
      <c r="A22" s="35"/>
      <c r="B22" s="41"/>
      <c r="C22" s="35"/>
      <c r="D22" s="35"/>
      <c r="E22" s="126" t="str">
        <f>IF('Rekapitulace stavby'!E20="","",'Rekapitulace stavby'!E20)</f>
        <v xml:space="preserve"> </v>
      </c>
      <c r="F22" s="35"/>
      <c r="G22" s="35"/>
      <c r="H22" s="35"/>
      <c r="I22" s="123" t="s">
        <v>26</v>
      </c>
      <c r="J22" s="126" t="str">
        <f>IF('Rekapitulace stavby'!AN20="","",'Rekapitulace stavby'!AN20)</f>
        <v/>
      </c>
      <c r="K22" s="35"/>
      <c r="L22" s="124"/>
      <c r="S22" s="35"/>
      <c r="T22" s="35"/>
      <c r="U22" s="35"/>
      <c r="V22" s="35"/>
      <c r="W22" s="35"/>
      <c r="X22" s="35"/>
      <c r="Y22" s="35"/>
      <c r="Z22" s="35"/>
      <c r="AA22" s="35"/>
      <c r="AB22" s="35"/>
      <c r="AC22" s="35"/>
      <c r="AD22" s="35"/>
      <c r="AE22" s="35"/>
    </row>
    <row r="23" s="2" customFormat="1" ht="6.96" customHeight="1">
      <c r="A23" s="35"/>
      <c r="B23" s="41"/>
      <c r="C23" s="35"/>
      <c r="D23" s="35"/>
      <c r="E23" s="35"/>
      <c r="F23" s="35"/>
      <c r="G23" s="35"/>
      <c r="H23" s="35"/>
      <c r="I23" s="35"/>
      <c r="J23" s="35"/>
      <c r="K23" s="35"/>
      <c r="L23" s="124"/>
      <c r="S23" s="35"/>
      <c r="T23" s="35"/>
      <c r="U23" s="35"/>
      <c r="V23" s="35"/>
      <c r="W23" s="35"/>
      <c r="X23" s="35"/>
      <c r="Y23" s="35"/>
      <c r="Z23" s="35"/>
      <c r="AA23" s="35"/>
      <c r="AB23" s="35"/>
      <c r="AC23" s="35"/>
      <c r="AD23" s="35"/>
      <c r="AE23" s="35"/>
    </row>
    <row r="24" s="2" customFormat="1" ht="12" customHeight="1">
      <c r="A24" s="35"/>
      <c r="B24" s="41"/>
      <c r="C24" s="35"/>
      <c r="D24" s="123" t="s">
        <v>34</v>
      </c>
      <c r="E24" s="35"/>
      <c r="F24" s="35"/>
      <c r="G24" s="35"/>
      <c r="H24" s="35"/>
      <c r="I24" s="35"/>
      <c r="J24" s="35"/>
      <c r="K24" s="35"/>
      <c r="L24" s="124"/>
      <c r="S24" s="35"/>
      <c r="T24" s="35"/>
      <c r="U24" s="35"/>
      <c r="V24" s="35"/>
      <c r="W24" s="35"/>
      <c r="X24" s="35"/>
      <c r="Y24" s="35"/>
      <c r="Z24" s="35"/>
      <c r="AA24" s="35"/>
      <c r="AB24" s="35"/>
      <c r="AC24" s="35"/>
      <c r="AD24" s="35"/>
      <c r="AE24" s="35"/>
    </row>
    <row r="25" s="8" customFormat="1" ht="47.25" customHeight="1">
      <c r="A25" s="128"/>
      <c r="B25" s="129"/>
      <c r="C25" s="128"/>
      <c r="D25" s="128"/>
      <c r="E25" s="130" t="s">
        <v>35</v>
      </c>
      <c r="F25" s="130"/>
      <c r="G25" s="130"/>
      <c r="H25" s="130"/>
      <c r="I25" s="128"/>
      <c r="J25" s="128"/>
      <c r="K25" s="128"/>
      <c r="L25" s="131"/>
      <c r="S25" s="128"/>
      <c r="T25" s="128"/>
      <c r="U25" s="128"/>
      <c r="V25" s="128"/>
      <c r="W25" s="128"/>
      <c r="X25" s="128"/>
      <c r="Y25" s="128"/>
      <c r="Z25" s="128"/>
      <c r="AA25" s="128"/>
      <c r="AB25" s="128"/>
      <c r="AC25" s="128"/>
      <c r="AD25" s="128"/>
      <c r="AE25" s="128"/>
    </row>
    <row r="26" s="2" customFormat="1" ht="6.96" customHeight="1">
      <c r="A26" s="35"/>
      <c r="B26" s="41"/>
      <c r="C26" s="35"/>
      <c r="D26" s="35"/>
      <c r="E26" s="35"/>
      <c r="F26" s="35"/>
      <c r="G26" s="35"/>
      <c r="H26" s="35"/>
      <c r="I26" s="35"/>
      <c r="J26" s="35"/>
      <c r="K26" s="35"/>
      <c r="L26" s="124"/>
      <c r="S26" s="35"/>
      <c r="T26" s="35"/>
      <c r="U26" s="35"/>
      <c r="V26" s="35"/>
      <c r="W26" s="35"/>
      <c r="X26" s="35"/>
      <c r="Y26" s="35"/>
      <c r="Z26" s="35"/>
      <c r="AA26" s="35"/>
      <c r="AB26" s="35"/>
      <c r="AC26" s="35"/>
      <c r="AD26" s="35"/>
      <c r="AE26" s="35"/>
    </row>
    <row r="27" s="2" customFormat="1" ht="6.96" customHeight="1">
      <c r="A27" s="35"/>
      <c r="B27" s="41"/>
      <c r="C27" s="35"/>
      <c r="D27" s="132"/>
      <c r="E27" s="132"/>
      <c r="F27" s="132"/>
      <c r="G27" s="132"/>
      <c r="H27" s="132"/>
      <c r="I27" s="132"/>
      <c r="J27" s="132"/>
      <c r="K27" s="132"/>
      <c r="L27" s="124"/>
      <c r="S27" s="35"/>
      <c r="T27" s="35"/>
      <c r="U27" s="35"/>
      <c r="V27" s="35"/>
      <c r="W27" s="35"/>
      <c r="X27" s="35"/>
      <c r="Y27" s="35"/>
      <c r="Z27" s="35"/>
      <c r="AA27" s="35"/>
      <c r="AB27" s="35"/>
      <c r="AC27" s="35"/>
      <c r="AD27" s="35"/>
      <c r="AE27" s="35"/>
    </row>
    <row r="28" s="2" customFormat="1" ht="25.44" customHeight="1">
      <c r="A28" s="35"/>
      <c r="B28" s="41"/>
      <c r="C28" s="35"/>
      <c r="D28" s="133" t="s">
        <v>36</v>
      </c>
      <c r="E28" s="35"/>
      <c r="F28" s="35"/>
      <c r="G28" s="35"/>
      <c r="H28" s="35"/>
      <c r="I28" s="35"/>
      <c r="J28" s="134">
        <f>ROUND(J99, 2)</f>
        <v>2503263.3199999998</v>
      </c>
      <c r="K28" s="35"/>
      <c r="L28" s="124"/>
      <c r="S28" s="35"/>
      <c r="T28" s="35"/>
      <c r="U28" s="35"/>
      <c r="V28" s="35"/>
      <c r="W28" s="35"/>
      <c r="X28" s="35"/>
      <c r="Y28" s="35"/>
      <c r="Z28" s="35"/>
      <c r="AA28" s="35"/>
      <c r="AB28" s="35"/>
      <c r="AC28" s="35"/>
      <c r="AD28" s="35"/>
      <c r="AE28" s="35"/>
    </row>
    <row r="29" s="2" customFormat="1" ht="6.96" customHeight="1">
      <c r="A29" s="35"/>
      <c r="B29" s="41"/>
      <c r="C29" s="35"/>
      <c r="D29" s="132"/>
      <c r="E29" s="132"/>
      <c r="F29" s="132"/>
      <c r="G29" s="132"/>
      <c r="H29" s="132"/>
      <c r="I29" s="132"/>
      <c r="J29" s="132"/>
      <c r="K29" s="132"/>
      <c r="L29" s="124"/>
      <c r="S29" s="35"/>
      <c r="T29" s="35"/>
      <c r="U29" s="35"/>
      <c r="V29" s="35"/>
      <c r="W29" s="35"/>
      <c r="X29" s="35"/>
      <c r="Y29" s="35"/>
      <c r="Z29" s="35"/>
      <c r="AA29" s="35"/>
      <c r="AB29" s="35"/>
      <c r="AC29" s="35"/>
      <c r="AD29" s="35"/>
      <c r="AE29" s="35"/>
    </row>
    <row r="30" s="2" customFormat="1" ht="14.4" customHeight="1">
      <c r="A30" s="35"/>
      <c r="B30" s="41"/>
      <c r="C30" s="35"/>
      <c r="D30" s="35"/>
      <c r="E30" s="35"/>
      <c r="F30" s="135" t="s">
        <v>38</v>
      </c>
      <c r="G30" s="35"/>
      <c r="H30" s="35"/>
      <c r="I30" s="135" t="s">
        <v>37</v>
      </c>
      <c r="J30" s="135" t="s">
        <v>39</v>
      </c>
      <c r="K30" s="35"/>
      <c r="L30" s="124"/>
      <c r="S30" s="35"/>
      <c r="T30" s="35"/>
      <c r="U30" s="35"/>
      <c r="V30" s="35"/>
      <c r="W30" s="35"/>
      <c r="X30" s="35"/>
      <c r="Y30" s="35"/>
      <c r="Z30" s="35"/>
      <c r="AA30" s="35"/>
      <c r="AB30" s="35"/>
      <c r="AC30" s="35"/>
      <c r="AD30" s="35"/>
      <c r="AE30" s="35"/>
    </row>
    <row r="31" s="2" customFormat="1" ht="14.4" customHeight="1">
      <c r="A31" s="35"/>
      <c r="B31" s="41"/>
      <c r="C31" s="35"/>
      <c r="D31" s="136" t="s">
        <v>40</v>
      </c>
      <c r="E31" s="123" t="s">
        <v>41</v>
      </c>
      <c r="F31" s="137">
        <f>ROUND((SUM(BE99:BE689)),  2)</f>
        <v>0</v>
      </c>
      <c r="G31" s="35"/>
      <c r="H31" s="35"/>
      <c r="I31" s="138">
        <v>0.20999999999999999</v>
      </c>
      <c r="J31" s="137">
        <f>ROUND(((SUM(BE99:BE689))*I31),  2)</f>
        <v>0</v>
      </c>
      <c r="K31" s="35"/>
      <c r="L31" s="124"/>
      <c r="S31" s="35"/>
      <c r="T31" s="35"/>
      <c r="U31" s="35"/>
      <c r="V31" s="35"/>
      <c r="W31" s="35"/>
      <c r="X31" s="35"/>
      <c r="Y31" s="35"/>
      <c r="Z31" s="35"/>
      <c r="AA31" s="35"/>
      <c r="AB31" s="35"/>
      <c r="AC31" s="35"/>
      <c r="AD31" s="35"/>
      <c r="AE31" s="35"/>
    </row>
    <row r="32" s="2" customFormat="1" ht="14.4" customHeight="1">
      <c r="A32" s="35"/>
      <c r="B32" s="41"/>
      <c r="C32" s="35"/>
      <c r="D32" s="35"/>
      <c r="E32" s="123" t="s">
        <v>42</v>
      </c>
      <c r="F32" s="137">
        <f>ROUND((SUM(BF99:BF689)),  2)</f>
        <v>2503263.3199999998</v>
      </c>
      <c r="G32" s="35"/>
      <c r="H32" s="35"/>
      <c r="I32" s="138">
        <v>0.12</v>
      </c>
      <c r="J32" s="137">
        <f>ROUND(((SUM(BF99:BF689))*I32),  2)</f>
        <v>300391.59999999998</v>
      </c>
      <c r="K32" s="35"/>
      <c r="L32" s="124"/>
      <c r="S32" s="35"/>
      <c r="T32" s="35"/>
      <c r="U32" s="35"/>
      <c r="V32" s="35"/>
      <c r="W32" s="35"/>
      <c r="X32" s="35"/>
      <c r="Y32" s="35"/>
      <c r="Z32" s="35"/>
      <c r="AA32" s="35"/>
      <c r="AB32" s="35"/>
      <c r="AC32" s="35"/>
      <c r="AD32" s="35"/>
      <c r="AE32" s="35"/>
    </row>
    <row r="33" hidden="1" s="2" customFormat="1" ht="14.4" customHeight="1">
      <c r="A33" s="35"/>
      <c r="B33" s="41"/>
      <c r="C33" s="35"/>
      <c r="D33" s="35"/>
      <c r="E33" s="123" t="s">
        <v>43</v>
      </c>
      <c r="F33" s="137">
        <f>ROUND((SUM(BG99:BG689)),  2)</f>
        <v>0</v>
      </c>
      <c r="G33" s="35"/>
      <c r="H33" s="35"/>
      <c r="I33" s="138">
        <v>0.20999999999999999</v>
      </c>
      <c r="J33" s="137">
        <f>0</f>
        <v>0</v>
      </c>
      <c r="K33" s="35"/>
      <c r="L33" s="124"/>
      <c r="S33" s="35"/>
      <c r="T33" s="35"/>
      <c r="U33" s="35"/>
      <c r="V33" s="35"/>
      <c r="W33" s="35"/>
      <c r="X33" s="35"/>
      <c r="Y33" s="35"/>
      <c r="Z33" s="35"/>
      <c r="AA33" s="35"/>
      <c r="AB33" s="35"/>
      <c r="AC33" s="35"/>
      <c r="AD33" s="35"/>
      <c r="AE33" s="35"/>
    </row>
    <row r="34" hidden="1" s="2" customFormat="1" ht="14.4" customHeight="1">
      <c r="A34" s="35"/>
      <c r="B34" s="41"/>
      <c r="C34" s="35"/>
      <c r="D34" s="35"/>
      <c r="E34" s="123" t="s">
        <v>44</v>
      </c>
      <c r="F34" s="137">
        <f>ROUND((SUM(BH99:BH689)),  2)</f>
        <v>0</v>
      </c>
      <c r="G34" s="35"/>
      <c r="H34" s="35"/>
      <c r="I34" s="138">
        <v>0.12</v>
      </c>
      <c r="J34" s="137">
        <f>0</f>
        <v>0</v>
      </c>
      <c r="K34" s="35"/>
      <c r="L34" s="124"/>
      <c r="S34" s="35"/>
      <c r="T34" s="35"/>
      <c r="U34" s="35"/>
      <c r="V34" s="35"/>
      <c r="W34" s="35"/>
      <c r="X34" s="35"/>
      <c r="Y34" s="35"/>
      <c r="Z34" s="35"/>
      <c r="AA34" s="35"/>
      <c r="AB34" s="35"/>
      <c r="AC34" s="35"/>
      <c r="AD34" s="35"/>
      <c r="AE34" s="35"/>
    </row>
    <row r="35" hidden="1" s="2" customFormat="1" ht="14.4" customHeight="1">
      <c r="A35" s="35"/>
      <c r="B35" s="41"/>
      <c r="C35" s="35"/>
      <c r="D35" s="35"/>
      <c r="E35" s="123" t="s">
        <v>45</v>
      </c>
      <c r="F35" s="137">
        <f>ROUND((SUM(BI99:BI689)),  2)</f>
        <v>0</v>
      </c>
      <c r="G35" s="35"/>
      <c r="H35" s="35"/>
      <c r="I35" s="138">
        <v>0</v>
      </c>
      <c r="J35" s="137">
        <f>0</f>
        <v>0</v>
      </c>
      <c r="K35" s="35"/>
      <c r="L35" s="124"/>
      <c r="S35" s="35"/>
      <c r="T35" s="35"/>
      <c r="U35" s="35"/>
      <c r="V35" s="35"/>
      <c r="W35" s="35"/>
      <c r="X35" s="35"/>
      <c r="Y35" s="35"/>
      <c r="Z35" s="35"/>
      <c r="AA35" s="35"/>
      <c r="AB35" s="35"/>
      <c r="AC35" s="35"/>
      <c r="AD35" s="35"/>
      <c r="AE35" s="35"/>
    </row>
    <row r="36" s="2" customFormat="1" ht="6.96" customHeight="1">
      <c r="A36" s="35"/>
      <c r="B36" s="41"/>
      <c r="C36" s="35"/>
      <c r="D36" s="35"/>
      <c r="E36" s="35"/>
      <c r="F36" s="35"/>
      <c r="G36" s="35"/>
      <c r="H36" s="35"/>
      <c r="I36" s="35"/>
      <c r="J36" s="35"/>
      <c r="K36" s="35"/>
      <c r="L36" s="124"/>
      <c r="S36" s="35"/>
      <c r="T36" s="35"/>
      <c r="U36" s="35"/>
      <c r="V36" s="35"/>
      <c r="W36" s="35"/>
      <c r="X36" s="35"/>
      <c r="Y36" s="35"/>
      <c r="Z36" s="35"/>
      <c r="AA36" s="35"/>
      <c r="AB36" s="35"/>
      <c r="AC36" s="35"/>
      <c r="AD36" s="35"/>
      <c r="AE36" s="35"/>
    </row>
    <row r="37" s="2" customFormat="1" ht="25.44" customHeight="1">
      <c r="A37" s="35"/>
      <c r="B37" s="41"/>
      <c r="C37" s="139"/>
      <c r="D37" s="140" t="s">
        <v>46</v>
      </c>
      <c r="E37" s="141"/>
      <c r="F37" s="141"/>
      <c r="G37" s="142" t="s">
        <v>47</v>
      </c>
      <c r="H37" s="143" t="s">
        <v>48</v>
      </c>
      <c r="I37" s="141"/>
      <c r="J37" s="144">
        <f>SUM(J28:J35)</f>
        <v>2803654.9199999999</v>
      </c>
      <c r="K37" s="145"/>
      <c r="L37" s="124"/>
      <c r="S37" s="35"/>
      <c r="T37" s="35"/>
      <c r="U37" s="35"/>
      <c r="V37" s="35"/>
      <c r="W37" s="35"/>
      <c r="X37" s="35"/>
      <c r="Y37" s="35"/>
      <c r="Z37" s="35"/>
      <c r="AA37" s="35"/>
      <c r="AB37" s="35"/>
      <c r="AC37" s="35"/>
      <c r="AD37" s="35"/>
      <c r="AE37" s="35"/>
    </row>
    <row r="38" s="2" customFormat="1" ht="14.4" customHeight="1">
      <c r="A38" s="35"/>
      <c r="B38" s="146"/>
      <c r="C38" s="147"/>
      <c r="D38" s="147"/>
      <c r="E38" s="147"/>
      <c r="F38" s="147"/>
      <c r="G38" s="147"/>
      <c r="H38" s="147"/>
      <c r="I38" s="147"/>
      <c r="J38" s="147"/>
      <c r="K38" s="147"/>
      <c r="L38" s="124"/>
      <c r="S38" s="35"/>
      <c r="T38" s="35"/>
      <c r="U38" s="35"/>
      <c r="V38" s="35"/>
      <c r="W38" s="35"/>
      <c r="X38" s="35"/>
      <c r="Y38" s="35"/>
      <c r="Z38" s="35"/>
      <c r="AA38" s="35"/>
      <c r="AB38" s="35"/>
      <c r="AC38" s="35"/>
      <c r="AD38" s="35"/>
      <c r="AE38" s="35"/>
    </row>
    <row r="42" s="2" customFormat="1" ht="6.96" customHeight="1">
      <c r="A42" s="35"/>
      <c r="B42" s="148"/>
      <c r="C42" s="149"/>
      <c r="D42" s="149"/>
      <c r="E42" s="149"/>
      <c r="F42" s="149"/>
      <c r="G42" s="149"/>
      <c r="H42" s="149"/>
      <c r="I42" s="149"/>
      <c r="J42" s="149"/>
      <c r="K42" s="149"/>
      <c r="L42" s="124"/>
      <c r="S42" s="35"/>
      <c r="T42" s="35"/>
      <c r="U42" s="35"/>
      <c r="V42" s="35"/>
      <c r="W42" s="35"/>
      <c r="X42" s="35"/>
      <c r="Y42" s="35"/>
      <c r="Z42" s="35"/>
      <c r="AA42" s="35"/>
      <c r="AB42" s="35"/>
      <c r="AC42" s="35"/>
      <c r="AD42" s="35"/>
      <c r="AE42" s="35"/>
    </row>
    <row r="43" s="2" customFormat="1" ht="24.96" customHeight="1">
      <c r="A43" s="35"/>
      <c r="B43" s="36"/>
      <c r="C43" s="26" t="s">
        <v>78</v>
      </c>
      <c r="D43" s="37"/>
      <c r="E43" s="37"/>
      <c r="F43" s="37"/>
      <c r="G43" s="37"/>
      <c r="H43" s="37"/>
      <c r="I43" s="37"/>
      <c r="J43" s="37"/>
      <c r="K43" s="37"/>
      <c r="L43" s="124"/>
      <c r="S43" s="35"/>
      <c r="T43" s="35"/>
      <c r="U43" s="35"/>
      <c r="V43" s="35"/>
      <c r="W43" s="35"/>
      <c r="X43" s="35"/>
      <c r="Y43" s="35"/>
      <c r="Z43" s="35"/>
      <c r="AA43" s="35"/>
      <c r="AB43" s="35"/>
      <c r="AC43" s="35"/>
      <c r="AD43" s="35"/>
      <c r="AE43" s="35"/>
    </row>
    <row r="44" s="2" customFormat="1" ht="6.96" customHeight="1">
      <c r="A44" s="35"/>
      <c r="B44" s="36"/>
      <c r="C44" s="37"/>
      <c r="D44" s="37"/>
      <c r="E44" s="37"/>
      <c r="F44" s="37"/>
      <c r="G44" s="37"/>
      <c r="H44" s="37"/>
      <c r="I44" s="37"/>
      <c r="J44" s="37"/>
      <c r="K44" s="37"/>
      <c r="L44" s="124"/>
      <c r="S44" s="35"/>
      <c r="T44" s="35"/>
      <c r="U44" s="35"/>
      <c r="V44" s="35"/>
      <c r="W44" s="35"/>
      <c r="X44" s="35"/>
      <c r="Y44" s="35"/>
      <c r="Z44" s="35"/>
      <c r="AA44" s="35"/>
      <c r="AB44" s="35"/>
      <c r="AC44" s="35"/>
      <c r="AD44" s="35"/>
      <c r="AE44" s="35"/>
    </row>
    <row r="45" s="2" customFormat="1" ht="12" customHeight="1">
      <c r="A45" s="35"/>
      <c r="B45" s="36"/>
      <c r="C45" s="32" t="s">
        <v>14</v>
      </c>
      <c r="D45" s="37"/>
      <c r="E45" s="37"/>
      <c r="F45" s="37"/>
      <c r="G45" s="37"/>
      <c r="H45" s="37"/>
      <c r="I45" s="37"/>
      <c r="J45" s="37"/>
      <c r="K45" s="37"/>
      <c r="L45" s="124"/>
      <c r="S45" s="35"/>
      <c r="T45" s="35"/>
      <c r="U45" s="35"/>
      <c r="V45" s="35"/>
      <c r="W45" s="35"/>
      <c r="X45" s="35"/>
      <c r="Y45" s="35"/>
      <c r="Z45" s="35"/>
      <c r="AA45" s="35"/>
      <c r="AB45" s="35"/>
      <c r="AC45" s="35"/>
      <c r="AD45" s="35"/>
      <c r="AE45" s="35"/>
    </row>
    <row r="46" s="2" customFormat="1" ht="16.5" customHeight="1">
      <c r="A46" s="35"/>
      <c r="B46" s="36"/>
      <c r="C46" s="37"/>
      <c r="D46" s="37"/>
      <c r="E46" s="65" t="str">
        <f>E7</f>
        <v>Přístavba výtahu - U Porcelánky 149, Loučky</v>
      </c>
      <c r="F46" s="37"/>
      <c r="G46" s="37"/>
      <c r="H46" s="37"/>
      <c r="I46" s="37"/>
      <c r="J46" s="37"/>
      <c r="K46" s="37"/>
      <c r="L46" s="124"/>
      <c r="S46" s="35"/>
      <c r="T46" s="35"/>
      <c r="U46" s="35"/>
      <c r="V46" s="35"/>
      <c r="W46" s="35"/>
      <c r="X46" s="35"/>
      <c r="Y46" s="35"/>
      <c r="Z46" s="35"/>
      <c r="AA46" s="35"/>
      <c r="AB46" s="35"/>
      <c r="AC46" s="35"/>
      <c r="AD46" s="35"/>
      <c r="AE46" s="35"/>
    </row>
    <row r="47" s="2" customFormat="1" ht="6.96" customHeight="1">
      <c r="A47" s="35"/>
      <c r="B47" s="36"/>
      <c r="C47" s="37"/>
      <c r="D47" s="37"/>
      <c r="E47" s="37"/>
      <c r="F47" s="37"/>
      <c r="G47" s="37"/>
      <c r="H47" s="37"/>
      <c r="I47" s="37"/>
      <c r="J47" s="37"/>
      <c r="K47" s="37"/>
      <c r="L47" s="124"/>
      <c r="S47" s="35"/>
      <c r="T47" s="35"/>
      <c r="U47" s="35"/>
      <c r="V47" s="35"/>
      <c r="W47" s="35"/>
      <c r="X47" s="35"/>
      <c r="Y47" s="35"/>
      <c r="Z47" s="35"/>
      <c r="AA47" s="35"/>
      <c r="AB47" s="35"/>
      <c r="AC47" s="35"/>
      <c r="AD47" s="35"/>
      <c r="AE47" s="35"/>
    </row>
    <row r="48" s="2" customFormat="1" ht="12" customHeight="1">
      <c r="A48" s="35"/>
      <c r="B48" s="36"/>
      <c r="C48" s="32" t="s">
        <v>19</v>
      </c>
      <c r="D48" s="37"/>
      <c r="E48" s="37"/>
      <c r="F48" s="29" t="str">
        <f>F10</f>
        <v>U Porcelánky 149, Loučky</v>
      </c>
      <c r="G48" s="37"/>
      <c r="H48" s="37"/>
      <c r="I48" s="32" t="s">
        <v>21</v>
      </c>
      <c r="J48" s="68" t="str">
        <f>IF(J10="","",J10)</f>
        <v>13. 5. 2021</v>
      </c>
      <c r="K48" s="37"/>
      <c r="L48" s="124"/>
      <c r="S48" s="35"/>
      <c r="T48" s="35"/>
      <c r="U48" s="35"/>
      <c r="V48" s="35"/>
      <c r="W48" s="35"/>
      <c r="X48" s="35"/>
      <c r="Y48" s="35"/>
      <c r="Z48" s="35"/>
      <c r="AA48" s="35"/>
      <c r="AB48" s="35"/>
      <c r="AC48" s="35"/>
      <c r="AD48" s="35"/>
      <c r="AE48" s="35"/>
    </row>
    <row r="49" s="2" customFormat="1" ht="6.96" customHeight="1">
      <c r="A49" s="35"/>
      <c r="B49" s="36"/>
      <c r="C49" s="37"/>
      <c r="D49" s="37"/>
      <c r="E49" s="37"/>
      <c r="F49" s="37"/>
      <c r="G49" s="37"/>
      <c r="H49" s="37"/>
      <c r="I49" s="37"/>
      <c r="J49" s="37"/>
      <c r="K49" s="37"/>
      <c r="L49" s="124"/>
      <c r="S49" s="35"/>
      <c r="T49" s="35"/>
      <c r="U49" s="35"/>
      <c r="V49" s="35"/>
      <c r="W49" s="35"/>
      <c r="X49" s="35"/>
      <c r="Y49" s="35"/>
      <c r="Z49" s="35"/>
      <c r="AA49" s="35"/>
      <c r="AB49" s="35"/>
      <c r="AC49" s="35"/>
      <c r="AD49" s="35"/>
      <c r="AE49" s="35"/>
    </row>
    <row r="50" s="2" customFormat="1" ht="15.15" customHeight="1">
      <c r="A50" s="35"/>
      <c r="B50" s="36"/>
      <c r="C50" s="32" t="s">
        <v>23</v>
      </c>
      <c r="D50" s="37"/>
      <c r="E50" s="37"/>
      <c r="F50" s="29" t="str">
        <f>E13</f>
        <v>Město Nové Sedlo</v>
      </c>
      <c r="G50" s="37"/>
      <c r="H50" s="37"/>
      <c r="I50" s="32" t="s">
        <v>29</v>
      </c>
      <c r="J50" s="33" t="str">
        <f>E19</f>
        <v>CENTRA STAV s.r.o.</v>
      </c>
      <c r="K50" s="37"/>
      <c r="L50" s="124"/>
      <c r="S50" s="35"/>
      <c r="T50" s="35"/>
      <c r="U50" s="35"/>
      <c r="V50" s="35"/>
      <c r="W50" s="35"/>
      <c r="X50" s="35"/>
      <c r="Y50" s="35"/>
      <c r="Z50" s="35"/>
      <c r="AA50" s="35"/>
      <c r="AB50" s="35"/>
      <c r="AC50" s="35"/>
      <c r="AD50" s="35"/>
      <c r="AE50" s="35"/>
    </row>
    <row r="51" s="2" customFormat="1" ht="15.15" customHeight="1">
      <c r="A51" s="35"/>
      <c r="B51" s="36"/>
      <c r="C51" s="32" t="s">
        <v>27</v>
      </c>
      <c r="D51" s="37"/>
      <c r="E51" s="37"/>
      <c r="F51" s="29" t="str">
        <f>IF(E16="","",E16)</f>
        <v>dle VŘ</v>
      </c>
      <c r="G51" s="37"/>
      <c r="H51" s="37"/>
      <c r="I51" s="32" t="s">
        <v>32</v>
      </c>
      <c r="J51" s="33" t="str">
        <f>E22</f>
        <v xml:space="preserve"> </v>
      </c>
      <c r="K51" s="37"/>
      <c r="L51" s="124"/>
      <c r="S51" s="35"/>
      <c r="T51" s="35"/>
      <c r="U51" s="35"/>
      <c r="V51" s="35"/>
      <c r="W51" s="35"/>
      <c r="X51" s="35"/>
      <c r="Y51" s="35"/>
      <c r="Z51" s="35"/>
      <c r="AA51" s="35"/>
      <c r="AB51" s="35"/>
      <c r="AC51" s="35"/>
      <c r="AD51" s="35"/>
      <c r="AE51" s="35"/>
    </row>
    <row r="52" s="2" customFormat="1" ht="10.32" customHeight="1">
      <c r="A52" s="35"/>
      <c r="B52" s="36"/>
      <c r="C52" s="37"/>
      <c r="D52" s="37"/>
      <c r="E52" s="37"/>
      <c r="F52" s="37"/>
      <c r="G52" s="37"/>
      <c r="H52" s="37"/>
      <c r="I52" s="37"/>
      <c r="J52" s="37"/>
      <c r="K52" s="37"/>
      <c r="L52" s="124"/>
      <c r="S52" s="35"/>
      <c r="T52" s="35"/>
      <c r="U52" s="35"/>
      <c r="V52" s="35"/>
      <c r="W52" s="35"/>
      <c r="X52" s="35"/>
      <c r="Y52" s="35"/>
      <c r="Z52" s="35"/>
      <c r="AA52" s="35"/>
      <c r="AB52" s="35"/>
      <c r="AC52" s="35"/>
      <c r="AD52" s="35"/>
      <c r="AE52" s="35"/>
    </row>
    <row r="53" s="2" customFormat="1" ht="29.28" customHeight="1">
      <c r="A53" s="35"/>
      <c r="B53" s="36"/>
      <c r="C53" s="150" t="s">
        <v>79</v>
      </c>
      <c r="D53" s="151"/>
      <c r="E53" s="151"/>
      <c r="F53" s="151"/>
      <c r="G53" s="151"/>
      <c r="H53" s="151"/>
      <c r="I53" s="151"/>
      <c r="J53" s="152" t="s">
        <v>80</v>
      </c>
      <c r="K53" s="151"/>
      <c r="L53" s="124"/>
      <c r="S53" s="35"/>
      <c r="T53" s="35"/>
      <c r="U53" s="35"/>
      <c r="V53" s="35"/>
      <c r="W53" s="35"/>
      <c r="X53" s="35"/>
      <c r="Y53" s="35"/>
      <c r="Z53" s="35"/>
      <c r="AA53" s="35"/>
      <c r="AB53" s="35"/>
      <c r="AC53" s="35"/>
      <c r="AD53" s="35"/>
      <c r="AE53" s="35"/>
    </row>
    <row r="54" s="2" customFormat="1" ht="10.32" customHeight="1">
      <c r="A54" s="35"/>
      <c r="B54" s="36"/>
      <c r="C54" s="37"/>
      <c r="D54" s="37"/>
      <c r="E54" s="37"/>
      <c r="F54" s="37"/>
      <c r="G54" s="37"/>
      <c r="H54" s="37"/>
      <c r="I54" s="37"/>
      <c r="J54" s="37"/>
      <c r="K54" s="37"/>
      <c r="L54" s="124"/>
      <c r="S54" s="35"/>
      <c r="T54" s="35"/>
      <c r="U54" s="35"/>
      <c r="V54" s="35"/>
      <c r="W54" s="35"/>
      <c r="X54" s="35"/>
      <c r="Y54" s="35"/>
      <c r="Z54" s="35"/>
      <c r="AA54" s="35"/>
      <c r="AB54" s="35"/>
      <c r="AC54" s="35"/>
      <c r="AD54" s="35"/>
      <c r="AE54" s="35"/>
    </row>
    <row r="55" s="2" customFormat="1" ht="22.8" customHeight="1">
      <c r="A55" s="35"/>
      <c r="B55" s="36"/>
      <c r="C55" s="153" t="s">
        <v>68</v>
      </c>
      <c r="D55" s="37"/>
      <c r="E55" s="37"/>
      <c r="F55" s="37"/>
      <c r="G55" s="37"/>
      <c r="H55" s="37"/>
      <c r="I55" s="37"/>
      <c r="J55" s="98">
        <f>J99</f>
        <v>2503263.3200000003</v>
      </c>
      <c r="K55" s="37"/>
      <c r="L55" s="124"/>
      <c r="S55" s="35"/>
      <c r="T55" s="35"/>
      <c r="U55" s="35"/>
      <c r="V55" s="35"/>
      <c r="W55" s="35"/>
      <c r="X55" s="35"/>
      <c r="Y55" s="35"/>
      <c r="Z55" s="35"/>
      <c r="AA55" s="35"/>
      <c r="AB55" s="35"/>
      <c r="AC55" s="35"/>
      <c r="AD55" s="35"/>
      <c r="AE55" s="35"/>
      <c r="AU55" s="20" t="s">
        <v>81</v>
      </c>
    </row>
    <row r="56" s="9" customFormat="1" ht="24.96" customHeight="1">
      <c r="A56" s="9"/>
      <c r="B56" s="154"/>
      <c r="C56" s="155"/>
      <c r="D56" s="156" t="s">
        <v>82</v>
      </c>
      <c r="E56" s="157"/>
      <c r="F56" s="157"/>
      <c r="G56" s="157"/>
      <c r="H56" s="157"/>
      <c r="I56" s="157"/>
      <c r="J56" s="158">
        <f>J100</f>
        <v>1271598.4700000002</v>
      </c>
      <c r="K56" s="155"/>
      <c r="L56" s="159"/>
      <c r="S56" s="9"/>
      <c r="T56" s="9"/>
      <c r="U56" s="9"/>
      <c r="V56" s="9"/>
      <c r="W56" s="9"/>
      <c r="X56" s="9"/>
      <c r="Y56" s="9"/>
      <c r="Z56" s="9"/>
      <c r="AA56" s="9"/>
      <c r="AB56" s="9"/>
      <c r="AC56" s="9"/>
      <c r="AD56" s="9"/>
      <c r="AE56" s="9"/>
    </row>
    <row r="57" s="10" customFormat="1" ht="19.92" customHeight="1">
      <c r="A57" s="10"/>
      <c r="B57" s="160"/>
      <c r="C57" s="161"/>
      <c r="D57" s="162" t="s">
        <v>83</v>
      </c>
      <c r="E57" s="163"/>
      <c r="F57" s="163"/>
      <c r="G57" s="163"/>
      <c r="H57" s="163"/>
      <c r="I57" s="163"/>
      <c r="J57" s="164">
        <f>J101</f>
        <v>122946.09</v>
      </c>
      <c r="K57" s="161"/>
      <c r="L57" s="165"/>
      <c r="S57" s="10"/>
      <c r="T57" s="10"/>
      <c r="U57" s="10"/>
      <c r="V57" s="10"/>
      <c r="W57" s="10"/>
      <c r="X57" s="10"/>
      <c r="Y57" s="10"/>
      <c r="Z57" s="10"/>
      <c r="AA57" s="10"/>
      <c r="AB57" s="10"/>
      <c r="AC57" s="10"/>
      <c r="AD57" s="10"/>
      <c r="AE57" s="10"/>
    </row>
    <row r="58" s="10" customFormat="1" ht="19.92" customHeight="1">
      <c r="A58" s="10"/>
      <c r="B58" s="160"/>
      <c r="C58" s="161"/>
      <c r="D58" s="162" t="s">
        <v>84</v>
      </c>
      <c r="E58" s="163"/>
      <c r="F58" s="163"/>
      <c r="G58" s="163"/>
      <c r="H58" s="163"/>
      <c r="I58" s="163"/>
      <c r="J58" s="164">
        <f>J173</f>
        <v>42582.029999999999</v>
      </c>
      <c r="K58" s="161"/>
      <c r="L58" s="165"/>
      <c r="S58" s="10"/>
      <c r="T58" s="10"/>
      <c r="U58" s="10"/>
      <c r="V58" s="10"/>
      <c r="W58" s="10"/>
      <c r="X58" s="10"/>
      <c r="Y58" s="10"/>
      <c r="Z58" s="10"/>
      <c r="AA58" s="10"/>
      <c r="AB58" s="10"/>
      <c r="AC58" s="10"/>
      <c r="AD58" s="10"/>
      <c r="AE58" s="10"/>
    </row>
    <row r="59" s="10" customFormat="1" ht="19.92" customHeight="1">
      <c r="A59" s="10"/>
      <c r="B59" s="160"/>
      <c r="C59" s="161"/>
      <c r="D59" s="162" t="s">
        <v>85</v>
      </c>
      <c r="E59" s="163"/>
      <c r="F59" s="163"/>
      <c r="G59" s="163"/>
      <c r="H59" s="163"/>
      <c r="I59" s="163"/>
      <c r="J59" s="164">
        <f>J213</f>
        <v>150910.46000000002</v>
      </c>
      <c r="K59" s="161"/>
      <c r="L59" s="165"/>
      <c r="S59" s="10"/>
      <c r="T59" s="10"/>
      <c r="U59" s="10"/>
      <c r="V59" s="10"/>
      <c r="W59" s="10"/>
      <c r="X59" s="10"/>
      <c r="Y59" s="10"/>
      <c r="Z59" s="10"/>
      <c r="AA59" s="10"/>
      <c r="AB59" s="10"/>
      <c r="AC59" s="10"/>
      <c r="AD59" s="10"/>
      <c r="AE59" s="10"/>
    </row>
    <row r="60" s="10" customFormat="1" ht="19.92" customHeight="1">
      <c r="A60" s="10"/>
      <c r="B60" s="160"/>
      <c r="C60" s="161"/>
      <c r="D60" s="162" t="s">
        <v>86</v>
      </c>
      <c r="E60" s="163"/>
      <c r="F60" s="163"/>
      <c r="G60" s="163"/>
      <c r="H60" s="163"/>
      <c r="I60" s="163"/>
      <c r="J60" s="164">
        <f>J229</f>
        <v>52777.25</v>
      </c>
      <c r="K60" s="161"/>
      <c r="L60" s="165"/>
      <c r="S60" s="10"/>
      <c r="T60" s="10"/>
      <c r="U60" s="10"/>
      <c r="V60" s="10"/>
      <c r="W60" s="10"/>
      <c r="X60" s="10"/>
      <c r="Y60" s="10"/>
      <c r="Z60" s="10"/>
      <c r="AA60" s="10"/>
      <c r="AB60" s="10"/>
      <c r="AC60" s="10"/>
      <c r="AD60" s="10"/>
      <c r="AE60" s="10"/>
    </row>
    <row r="61" s="10" customFormat="1" ht="19.92" customHeight="1">
      <c r="A61" s="10"/>
      <c r="B61" s="160"/>
      <c r="C61" s="161"/>
      <c r="D61" s="162" t="s">
        <v>87</v>
      </c>
      <c r="E61" s="163"/>
      <c r="F61" s="163"/>
      <c r="G61" s="163"/>
      <c r="H61" s="163"/>
      <c r="I61" s="163"/>
      <c r="J61" s="164">
        <f>J255</f>
        <v>132034.92999999999</v>
      </c>
      <c r="K61" s="161"/>
      <c r="L61" s="165"/>
      <c r="S61" s="10"/>
      <c r="T61" s="10"/>
      <c r="U61" s="10"/>
      <c r="V61" s="10"/>
      <c r="W61" s="10"/>
      <c r="X61" s="10"/>
      <c r="Y61" s="10"/>
      <c r="Z61" s="10"/>
      <c r="AA61" s="10"/>
      <c r="AB61" s="10"/>
      <c r="AC61" s="10"/>
      <c r="AD61" s="10"/>
      <c r="AE61" s="10"/>
    </row>
    <row r="62" s="10" customFormat="1" ht="19.92" customHeight="1">
      <c r="A62" s="10"/>
      <c r="B62" s="160"/>
      <c r="C62" s="161"/>
      <c r="D62" s="162" t="s">
        <v>88</v>
      </c>
      <c r="E62" s="163"/>
      <c r="F62" s="163"/>
      <c r="G62" s="163"/>
      <c r="H62" s="163"/>
      <c r="I62" s="163"/>
      <c r="J62" s="164">
        <f>J263</f>
        <v>288875.03999999998</v>
      </c>
      <c r="K62" s="161"/>
      <c r="L62" s="165"/>
      <c r="S62" s="10"/>
      <c r="T62" s="10"/>
      <c r="U62" s="10"/>
      <c r="V62" s="10"/>
      <c r="W62" s="10"/>
      <c r="X62" s="10"/>
      <c r="Y62" s="10"/>
      <c r="Z62" s="10"/>
      <c r="AA62" s="10"/>
      <c r="AB62" s="10"/>
      <c r="AC62" s="10"/>
      <c r="AD62" s="10"/>
      <c r="AE62" s="10"/>
    </row>
    <row r="63" s="10" customFormat="1" ht="19.92" customHeight="1">
      <c r="A63" s="10"/>
      <c r="B63" s="160"/>
      <c r="C63" s="161"/>
      <c r="D63" s="162" t="s">
        <v>89</v>
      </c>
      <c r="E63" s="163"/>
      <c r="F63" s="163"/>
      <c r="G63" s="163"/>
      <c r="H63" s="163"/>
      <c r="I63" s="163"/>
      <c r="J63" s="164">
        <f>J371</f>
        <v>109635.65999999999</v>
      </c>
      <c r="K63" s="161"/>
      <c r="L63" s="165"/>
      <c r="S63" s="10"/>
      <c r="T63" s="10"/>
      <c r="U63" s="10"/>
      <c r="V63" s="10"/>
      <c r="W63" s="10"/>
      <c r="X63" s="10"/>
      <c r="Y63" s="10"/>
      <c r="Z63" s="10"/>
      <c r="AA63" s="10"/>
      <c r="AB63" s="10"/>
      <c r="AC63" s="10"/>
      <c r="AD63" s="10"/>
      <c r="AE63" s="10"/>
    </row>
    <row r="64" s="10" customFormat="1" ht="19.92" customHeight="1">
      <c r="A64" s="10"/>
      <c r="B64" s="160"/>
      <c r="C64" s="161"/>
      <c r="D64" s="162" t="s">
        <v>90</v>
      </c>
      <c r="E64" s="163"/>
      <c r="F64" s="163"/>
      <c r="G64" s="163"/>
      <c r="H64" s="163"/>
      <c r="I64" s="163"/>
      <c r="J64" s="164">
        <f>J439</f>
        <v>165126.17000000001</v>
      </c>
      <c r="K64" s="161"/>
      <c r="L64" s="165"/>
      <c r="S64" s="10"/>
      <c r="T64" s="10"/>
      <c r="U64" s="10"/>
      <c r="V64" s="10"/>
      <c r="W64" s="10"/>
      <c r="X64" s="10"/>
      <c r="Y64" s="10"/>
      <c r="Z64" s="10"/>
      <c r="AA64" s="10"/>
      <c r="AB64" s="10"/>
      <c r="AC64" s="10"/>
      <c r="AD64" s="10"/>
      <c r="AE64" s="10"/>
    </row>
    <row r="65" s="10" customFormat="1" ht="19.92" customHeight="1">
      <c r="A65" s="10"/>
      <c r="B65" s="160"/>
      <c r="C65" s="161"/>
      <c r="D65" s="162" t="s">
        <v>91</v>
      </c>
      <c r="E65" s="163"/>
      <c r="F65" s="163"/>
      <c r="G65" s="163"/>
      <c r="H65" s="163"/>
      <c r="I65" s="163"/>
      <c r="J65" s="164">
        <f>J464</f>
        <v>206710.84</v>
      </c>
      <c r="K65" s="161"/>
      <c r="L65" s="165"/>
      <c r="S65" s="10"/>
      <c r="T65" s="10"/>
      <c r="U65" s="10"/>
      <c r="V65" s="10"/>
      <c r="W65" s="10"/>
      <c r="X65" s="10"/>
      <c r="Y65" s="10"/>
      <c r="Z65" s="10"/>
      <c r="AA65" s="10"/>
      <c r="AB65" s="10"/>
      <c r="AC65" s="10"/>
      <c r="AD65" s="10"/>
      <c r="AE65" s="10"/>
    </row>
    <row r="66" s="9" customFormat="1" ht="24.96" customHeight="1">
      <c r="A66" s="9"/>
      <c r="B66" s="154"/>
      <c r="C66" s="155"/>
      <c r="D66" s="156" t="s">
        <v>92</v>
      </c>
      <c r="E66" s="157"/>
      <c r="F66" s="157"/>
      <c r="G66" s="157"/>
      <c r="H66" s="157"/>
      <c r="I66" s="157"/>
      <c r="J66" s="158">
        <f>J468</f>
        <v>86664.850000000006</v>
      </c>
      <c r="K66" s="155"/>
      <c r="L66" s="159"/>
      <c r="S66" s="9"/>
      <c r="T66" s="9"/>
      <c r="U66" s="9"/>
      <c r="V66" s="9"/>
      <c r="W66" s="9"/>
      <c r="X66" s="9"/>
      <c r="Y66" s="9"/>
      <c r="Z66" s="9"/>
      <c r="AA66" s="9"/>
      <c r="AB66" s="9"/>
      <c r="AC66" s="9"/>
      <c r="AD66" s="9"/>
      <c r="AE66" s="9"/>
    </row>
    <row r="67" s="10" customFormat="1" ht="19.92" customHeight="1">
      <c r="A67" s="10"/>
      <c r="B67" s="160"/>
      <c r="C67" s="161"/>
      <c r="D67" s="162" t="s">
        <v>93</v>
      </c>
      <c r="E67" s="163"/>
      <c r="F67" s="163"/>
      <c r="G67" s="163"/>
      <c r="H67" s="163"/>
      <c r="I67" s="163"/>
      <c r="J67" s="164">
        <f>J469</f>
        <v>11569.879999999999</v>
      </c>
      <c r="K67" s="161"/>
      <c r="L67" s="165"/>
      <c r="S67" s="10"/>
      <c r="T67" s="10"/>
      <c r="U67" s="10"/>
      <c r="V67" s="10"/>
      <c r="W67" s="10"/>
      <c r="X67" s="10"/>
      <c r="Y67" s="10"/>
      <c r="Z67" s="10"/>
      <c r="AA67" s="10"/>
      <c r="AB67" s="10"/>
      <c r="AC67" s="10"/>
      <c r="AD67" s="10"/>
      <c r="AE67" s="10"/>
    </row>
    <row r="68" s="10" customFormat="1" ht="19.92" customHeight="1">
      <c r="A68" s="10"/>
      <c r="B68" s="160"/>
      <c r="C68" s="161"/>
      <c r="D68" s="162" t="s">
        <v>94</v>
      </c>
      <c r="E68" s="163"/>
      <c r="F68" s="163"/>
      <c r="G68" s="163"/>
      <c r="H68" s="163"/>
      <c r="I68" s="163"/>
      <c r="J68" s="164">
        <f>J501</f>
        <v>7826.8299999999999</v>
      </c>
      <c r="K68" s="161"/>
      <c r="L68" s="165"/>
      <c r="S68" s="10"/>
      <c r="T68" s="10"/>
      <c r="U68" s="10"/>
      <c r="V68" s="10"/>
      <c r="W68" s="10"/>
      <c r="X68" s="10"/>
      <c r="Y68" s="10"/>
      <c r="Z68" s="10"/>
      <c r="AA68" s="10"/>
      <c r="AB68" s="10"/>
      <c r="AC68" s="10"/>
      <c r="AD68" s="10"/>
      <c r="AE68" s="10"/>
    </row>
    <row r="69" s="10" customFormat="1" ht="19.92" customHeight="1">
      <c r="A69" s="10"/>
      <c r="B69" s="160"/>
      <c r="C69" s="161"/>
      <c r="D69" s="162" t="s">
        <v>95</v>
      </c>
      <c r="E69" s="163"/>
      <c r="F69" s="163"/>
      <c r="G69" s="163"/>
      <c r="H69" s="163"/>
      <c r="I69" s="163"/>
      <c r="J69" s="164">
        <f>J521</f>
        <v>2819.8499999999999</v>
      </c>
      <c r="K69" s="161"/>
      <c r="L69" s="165"/>
      <c r="S69" s="10"/>
      <c r="T69" s="10"/>
      <c r="U69" s="10"/>
      <c r="V69" s="10"/>
      <c r="W69" s="10"/>
      <c r="X69" s="10"/>
      <c r="Y69" s="10"/>
      <c r="Z69" s="10"/>
      <c r="AA69" s="10"/>
      <c r="AB69" s="10"/>
      <c r="AC69" s="10"/>
      <c r="AD69" s="10"/>
      <c r="AE69" s="10"/>
    </row>
    <row r="70" s="10" customFormat="1" ht="19.92" customHeight="1">
      <c r="A70" s="10"/>
      <c r="B70" s="160"/>
      <c r="C70" s="161"/>
      <c r="D70" s="162" t="s">
        <v>96</v>
      </c>
      <c r="E70" s="163"/>
      <c r="F70" s="163"/>
      <c r="G70" s="163"/>
      <c r="H70" s="163"/>
      <c r="I70" s="163"/>
      <c r="J70" s="164">
        <f>J538</f>
        <v>19453.59</v>
      </c>
      <c r="K70" s="161"/>
      <c r="L70" s="165"/>
      <c r="S70" s="10"/>
      <c r="T70" s="10"/>
      <c r="U70" s="10"/>
      <c r="V70" s="10"/>
      <c r="W70" s="10"/>
      <c r="X70" s="10"/>
      <c r="Y70" s="10"/>
      <c r="Z70" s="10"/>
      <c r="AA70" s="10"/>
      <c r="AB70" s="10"/>
      <c r="AC70" s="10"/>
      <c r="AD70" s="10"/>
      <c r="AE70" s="10"/>
    </row>
    <row r="71" s="10" customFormat="1" ht="19.92" customHeight="1">
      <c r="A71" s="10"/>
      <c r="B71" s="160"/>
      <c r="C71" s="161"/>
      <c r="D71" s="162" t="s">
        <v>97</v>
      </c>
      <c r="E71" s="163"/>
      <c r="F71" s="163"/>
      <c r="G71" s="163"/>
      <c r="H71" s="163"/>
      <c r="I71" s="163"/>
      <c r="J71" s="164">
        <f>J549</f>
        <v>37152.210000000006</v>
      </c>
      <c r="K71" s="161"/>
      <c r="L71" s="165"/>
      <c r="S71" s="10"/>
      <c r="T71" s="10"/>
      <c r="U71" s="10"/>
      <c r="V71" s="10"/>
      <c r="W71" s="10"/>
      <c r="X71" s="10"/>
      <c r="Y71" s="10"/>
      <c r="Z71" s="10"/>
      <c r="AA71" s="10"/>
      <c r="AB71" s="10"/>
      <c r="AC71" s="10"/>
      <c r="AD71" s="10"/>
      <c r="AE71" s="10"/>
    </row>
    <row r="72" s="10" customFormat="1" ht="19.92" customHeight="1">
      <c r="A72" s="10"/>
      <c r="B72" s="160"/>
      <c r="C72" s="161"/>
      <c r="D72" s="162" t="s">
        <v>98</v>
      </c>
      <c r="E72" s="163"/>
      <c r="F72" s="163"/>
      <c r="G72" s="163"/>
      <c r="H72" s="163"/>
      <c r="I72" s="163"/>
      <c r="J72" s="164">
        <f>J633</f>
        <v>5262.4500000000007</v>
      </c>
      <c r="K72" s="161"/>
      <c r="L72" s="165"/>
      <c r="S72" s="10"/>
      <c r="T72" s="10"/>
      <c r="U72" s="10"/>
      <c r="V72" s="10"/>
      <c r="W72" s="10"/>
      <c r="X72" s="10"/>
      <c r="Y72" s="10"/>
      <c r="Z72" s="10"/>
      <c r="AA72" s="10"/>
      <c r="AB72" s="10"/>
      <c r="AC72" s="10"/>
      <c r="AD72" s="10"/>
      <c r="AE72" s="10"/>
    </row>
    <row r="73" s="10" customFormat="1" ht="19.92" customHeight="1">
      <c r="A73" s="10"/>
      <c r="B73" s="160"/>
      <c r="C73" s="161"/>
      <c r="D73" s="162" t="s">
        <v>99</v>
      </c>
      <c r="E73" s="163"/>
      <c r="F73" s="163"/>
      <c r="G73" s="163"/>
      <c r="H73" s="163"/>
      <c r="I73" s="163"/>
      <c r="J73" s="164">
        <f>J659</f>
        <v>220.59999999999999</v>
      </c>
      <c r="K73" s="161"/>
      <c r="L73" s="165"/>
      <c r="S73" s="10"/>
      <c r="T73" s="10"/>
      <c r="U73" s="10"/>
      <c r="V73" s="10"/>
      <c r="W73" s="10"/>
      <c r="X73" s="10"/>
      <c r="Y73" s="10"/>
      <c r="Z73" s="10"/>
      <c r="AA73" s="10"/>
      <c r="AB73" s="10"/>
      <c r="AC73" s="10"/>
      <c r="AD73" s="10"/>
      <c r="AE73" s="10"/>
    </row>
    <row r="74" s="10" customFormat="1" ht="19.92" customHeight="1">
      <c r="A74" s="10"/>
      <c r="B74" s="160"/>
      <c r="C74" s="161"/>
      <c r="D74" s="162" t="s">
        <v>100</v>
      </c>
      <c r="E74" s="163"/>
      <c r="F74" s="163"/>
      <c r="G74" s="163"/>
      <c r="H74" s="163"/>
      <c r="I74" s="163"/>
      <c r="J74" s="164">
        <f>J665</f>
        <v>1198.8800000000001</v>
      </c>
      <c r="K74" s="161"/>
      <c r="L74" s="165"/>
      <c r="S74" s="10"/>
      <c r="T74" s="10"/>
      <c r="U74" s="10"/>
      <c r="V74" s="10"/>
      <c r="W74" s="10"/>
      <c r="X74" s="10"/>
      <c r="Y74" s="10"/>
      <c r="Z74" s="10"/>
      <c r="AA74" s="10"/>
      <c r="AB74" s="10"/>
      <c r="AC74" s="10"/>
      <c r="AD74" s="10"/>
      <c r="AE74" s="10"/>
    </row>
    <row r="75" s="10" customFormat="1" ht="19.92" customHeight="1">
      <c r="A75" s="10"/>
      <c r="B75" s="160"/>
      <c r="C75" s="161"/>
      <c r="D75" s="162" t="s">
        <v>101</v>
      </c>
      <c r="E75" s="163"/>
      <c r="F75" s="163"/>
      <c r="G75" s="163"/>
      <c r="H75" s="163"/>
      <c r="I75" s="163"/>
      <c r="J75" s="164">
        <f>J670</f>
        <v>1160.56</v>
      </c>
      <c r="K75" s="161"/>
      <c r="L75" s="165"/>
      <c r="S75" s="10"/>
      <c r="T75" s="10"/>
      <c r="U75" s="10"/>
      <c r="V75" s="10"/>
      <c r="W75" s="10"/>
      <c r="X75" s="10"/>
      <c r="Y75" s="10"/>
      <c r="Z75" s="10"/>
      <c r="AA75" s="10"/>
      <c r="AB75" s="10"/>
      <c r="AC75" s="10"/>
      <c r="AD75" s="10"/>
      <c r="AE75" s="10"/>
    </row>
    <row r="76" s="9" customFormat="1" ht="24.96" customHeight="1">
      <c r="A76" s="9"/>
      <c r="B76" s="154"/>
      <c r="C76" s="155"/>
      <c r="D76" s="156" t="s">
        <v>102</v>
      </c>
      <c r="E76" s="157"/>
      <c r="F76" s="157"/>
      <c r="G76" s="157"/>
      <c r="H76" s="157"/>
      <c r="I76" s="157"/>
      <c r="J76" s="158">
        <f>J677</f>
        <v>1040000</v>
      </c>
      <c r="K76" s="155"/>
      <c r="L76" s="159"/>
      <c r="S76" s="9"/>
      <c r="T76" s="9"/>
      <c r="U76" s="9"/>
      <c r="V76" s="9"/>
      <c r="W76" s="9"/>
      <c r="X76" s="9"/>
      <c r="Y76" s="9"/>
      <c r="Z76" s="9"/>
      <c r="AA76" s="9"/>
      <c r="AB76" s="9"/>
      <c r="AC76" s="9"/>
      <c r="AD76" s="9"/>
      <c r="AE76" s="9"/>
    </row>
    <row r="77" s="9" customFormat="1" ht="24.96" customHeight="1">
      <c r="A77" s="9"/>
      <c r="B77" s="154"/>
      <c r="C77" s="155"/>
      <c r="D77" s="156" t="s">
        <v>103</v>
      </c>
      <c r="E77" s="157"/>
      <c r="F77" s="157"/>
      <c r="G77" s="157"/>
      <c r="H77" s="157"/>
      <c r="I77" s="157"/>
      <c r="J77" s="158">
        <f>J680</f>
        <v>105000</v>
      </c>
      <c r="K77" s="155"/>
      <c r="L77" s="159"/>
      <c r="S77" s="9"/>
      <c r="T77" s="9"/>
      <c r="U77" s="9"/>
      <c r="V77" s="9"/>
      <c r="W77" s="9"/>
      <c r="X77" s="9"/>
      <c r="Y77" s="9"/>
      <c r="Z77" s="9"/>
      <c r="AA77" s="9"/>
      <c r="AB77" s="9"/>
      <c r="AC77" s="9"/>
      <c r="AD77" s="9"/>
      <c r="AE77" s="9"/>
    </row>
    <row r="78" s="10" customFormat="1" ht="19.92" customHeight="1">
      <c r="A78" s="10"/>
      <c r="B78" s="160"/>
      <c r="C78" s="161"/>
      <c r="D78" s="162" t="s">
        <v>104</v>
      </c>
      <c r="E78" s="163"/>
      <c r="F78" s="163"/>
      <c r="G78" s="163"/>
      <c r="H78" s="163"/>
      <c r="I78" s="163"/>
      <c r="J78" s="164">
        <f>J681</f>
        <v>20000</v>
      </c>
      <c r="K78" s="161"/>
      <c r="L78" s="165"/>
      <c r="S78" s="10"/>
      <c r="T78" s="10"/>
      <c r="U78" s="10"/>
      <c r="V78" s="10"/>
      <c r="W78" s="10"/>
      <c r="X78" s="10"/>
      <c r="Y78" s="10"/>
      <c r="Z78" s="10"/>
      <c r="AA78" s="10"/>
      <c r="AB78" s="10"/>
      <c r="AC78" s="10"/>
      <c r="AD78" s="10"/>
      <c r="AE78" s="10"/>
    </row>
    <row r="79" s="10" customFormat="1" ht="19.92" customHeight="1">
      <c r="A79" s="10"/>
      <c r="B79" s="160"/>
      <c r="C79" s="161"/>
      <c r="D79" s="162" t="s">
        <v>105</v>
      </c>
      <c r="E79" s="163"/>
      <c r="F79" s="163"/>
      <c r="G79" s="163"/>
      <c r="H79" s="163"/>
      <c r="I79" s="163"/>
      <c r="J79" s="164">
        <f>J684</f>
        <v>50000</v>
      </c>
      <c r="K79" s="161"/>
      <c r="L79" s="165"/>
      <c r="S79" s="10"/>
      <c r="T79" s="10"/>
      <c r="U79" s="10"/>
      <c r="V79" s="10"/>
      <c r="W79" s="10"/>
      <c r="X79" s="10"/>
      <c r="Y79" s="10"/>
      <c r="Z79" s="10"/>
      <c r="AA79" s="10"/>
      <c r="AB79" s="10"/>
      <c r="AC79" s="10"/>
      <c r="AD79" s="10"/>
      <c r="AE79" s="10"/>
    </row>
    <row r="80" s="10" customFormat="1" ht="19.92" customHeight="1">
      <c r="A80" s="10"/>
      <c r="B80" s="160"/>
      <c r="C80" s="161"/>
      <c r="D80" s="162" t="s">
        <v>106</v>
      </c>
      <c r="E80" s="163"/>
      <c r="F80" s="163"/>
      <c r="G80" s="163"/>
      <c r="H80" s="163"/>
      <c r="I80" s="163"/>
      <c r="J80" s="164">
        <f>J686</f>
        <v>5000</v>
      </c>
      <c r="K80" s="161"/>
      <c r="L80" s="165"/>
      <c r="S80" s="10"/>
      <c r="T80" s="10"/>
      <c r="U80" s="10"/>
      <c r="V80" s="10"/>
      <c r="W80" s="10"/>
      <c r="X80" s="10"/>
      <c r="Y80" s="10"/>
      <c r="Z80" s="10"/>
      <c r="AA80" s="10"/>
      <c r="AB80" s="10"/>
      <c r="AC80" s="10"/>
      <c r="AD80" s="10"/>
      <c r="AE80" s="10"/>
    </row>
    <row r="81" s="10" customFormat="1" ht="19.92" customHeight="1">
      <c r="A81" s="10"/>
      <c r="B81" s="160"/>
      <c r="C81" s="161"/>
      <c r="D81" s="162" t="s">
        <v>107</v>
      </c>
      <c r="E81" s="163"/>
      <c r="F81" s="163"/>
      <c r="G81" s="163"/>
      <c r="H81" s="163"/>
      <c r="I81" s="163"/>
      <c r="J81" s="164">
        <f>J688</f>
        <v>30000</v>
      </c>
      <c r="K81" s="161"/>
      <c r="L81" s="165"/>
      <c r="S81" s="10"/>
      <c r="T81" s="10"/>
      <c r="U81" s="10"/>
      <c r="V81" s="10"/>
      <c r="W81" s="10"/>
      <c r="X81" s="10"/>
      <c r="Y81" s="10"/>
      <c r="Z81" s="10"/>
      <c r="AA81" s="10"/>
      <c r="AB81" s="10"/>
      <c r="AC81" s="10"/>
      <c r="AD81" s="10"/>
      <c r="AE81" s="10"/>
    </row>
    <row r="82" s="2" customFormat="1" ht="21.84" customHeight="1">
      <c r="A82" s="35"/>
      <c r="B82" s="36"/>
      <c r="C82" s="37"/>
      <c r="D82" s="37"/>
      <c r="E82" s="37"/>
      <c r="F82" s="37"/>
      <c r="G82" s="37"/>
      <c r="H82" s="37"/>
      <c r="I82" s="37"/>
      <c r="J82" s="37"/>
      <c r="K82" s="37"/>
      <c r="L82" s="124"/>
      <c r="S82" s="35"/>
      <c r="T82" s="35"/>
      <c r="U82" s="35"/>
      <c r="V82" s="35"/>
      <c r="W82" s="35"/>
      <c r="X82" s="35"/>
      <c r="Y82" s="35"/>
      <c r="Z82" s="35"/>
      <c r="AA82" s="35"/>
      <c r="AB82" s="35"/>
      <c r="AC82" s="35"/>
      <c r="AD82" s="35"/>
      <c r="AE82" s="35"/>
    </row>
    <row r="83" s="2" customFormat="1" ht="6.96" customHeight="1">
      <c r="A83" s="35"/>
      <c r="B83" s="55"/>
      <c r="C83" s="56"/>
      <c r="D83" s="56"/>
      <c r="E83" s="56"/>
      <c r="F83" s="56"/>
      <c r="G83" s="56"/>
      <c r="H83" s="56"/>
      <c r="I83" s="56"/>
      <c r="J83" s="56"/>
      <c r="K83" s="56"/>
      <c r="L83" s="124"/>
      <c r="S83" s="35"/>
      <c r="T83" s="35"/>
      <c r="U83" s="35"/>
      <c r="V83" s="35"/>
      <c r="W83" s="35"/>
      <c r="X83" s="35"/>
      <c r="Y83" s="35"/>
      <c r="Z83" s="35"/>
      <c r="AA83" s="35"/>
      <c r="AB83" s="35"/>
      <c r="AC83" s="35"/>
      <c r="AD83" s="35"/>
      <c r="AE83" s="35"/>
    </row>
    <row r="87" s="2" customFormat="1" ht="6.96" customHeight="1">
      <c r="A87" s="35"/>
      <c r="B87" s="57"/>
      <c r="C87" s="58"/>
      <c r="D87" s="58"/>
      <c r="E87" s="58"/>
      <c r="F87" s="58"/>
      <c r="G87" s="58"/>
      <c r="H87" s="58"/>
      <c r="I87" s="58"/>
      <c r="J87" s="58"/>
      <c r="K87" s="58"/>
      <c r="L87" s="124"/>
      <c r="S87" s="35"/>
      <c r="T87" s="35"/>
      <c r="U87" s="35"/>
      <c r="V87" s="35"/>
      <c r="W87" s="35"/>
      <c r="X87" s="35"/>
      <c r="Y87" s="35"/>
      <c r="Z87" s="35"/>
      <c r="AA87" s="35"/>
      <c r="AB87" s="35"/>
      <c r="AC87" s="35"/>
      <c r="AD87" s="35"/>
      <c r="AE87" s="35"/>
    </row>
    <row r="88" s="2" customFormat="1" ht="24.96" customHeight="1">
      <c r="A88" s="35"/>
      <c r="B88" s="36"/>
      <c r="C88" s="26" t="s">
        <v>108</v>
      </c>
      <c r="D88" s="37"/>
      <c r="E88" s="37"/>
      <c r="F88" s="37"/>
      <c r="G88" s="37"/>
      <c r="H88" s="37"/>
      <c r="I88" s="37"/>
      <c r="J88" s="37"/>
      <c r="K88" s="37"/>
      <c r="L88" s="124"/>
      <c r="S88" s="35"/>
      <c r="T88" s="35"/>
      <c r="U88" s="35"/>
      <c r="V88" s="35"/>
      <c r="W88" s="35"/>
      <c r="X88" s="35"/>
      <c r="Y88" s="35"/>
      <c r="Z88" s="35"/>
      <c r="AA88" s="35"/>
      <c r="AB88" s="35"/>
      <c r="AC88" s="35"/>
      <c r="AD88" s="35"/>
      <c r="AE88" s="35"/>
    </row>
    <row r="89" s="2" customFormat="1" ht="6.96" customHeight="1">
      <c r="A89" s="35"/>
      <c r="B89" s="36"/>
      <c r="C89" s="37"/>
      <c r="D89" s="37"/>
      <c r="E89" s="37"/>
      <c r="F89" s="37"/>
      <c r="G89" s="37"/>
      <c r="H89" s="37"/>
      <c r="I89" s="37"/>
      <c r="J89" s="37"/>
      <c r="K89" s="37"/>
      <c r="L89" s="124"/>
      <c r="S89" s="35"/>
      <c r="T89" s="35"/>
      <c r="U89" s="35"/>
      <c r="V89" s="35"/>
      <c r="W89" s="35"/>
      <c r="X89" s="35"/>
      <c r="Y89" s="35"/>
      <c r="Z89" s="35"/>
      <c r="AA89" s="35"/>
      <c r="AB89" s="35"/>
      <c r="AC89" s="35"/>
      <c r="AD89" s="35"/>
      <c r="AE89" s="35"/>
    </row>
    <row r="90" s="2" customFormat="1" ht="12" customHeight="1">
      <c r="A90" s="35"/>
      <c r="B90" s="36"/>
      <c r="C90" s="32" t="s">
        <v>14</v>
      </c>
      <c r="D90" s="37"/>
      <c r="E90" s="37"/>
      <c r="F90" s="37"/>
      <c r="G90" s="37"/>
      <c r="H90" s="37"/>
      <c r="I90" s="37"/>
      <c r="J90" s="37"/>
      <c r="K90" s="37"/>
      <c r="L90" s="124"/>
      <c r="S90" s="35"/>
      <c r="T90" s="35"/>
      <c r="U90" s="35"/>
      <c r="V90" s="35"/>
      <c r="W90" s="35"/>
      <c r="X90" s="35"/>
      <c r="Y90" s="35"/>
      <c r="Z90" s="35"/>
      <c r="AA90" s="35"/>
      <c r="AB90" s="35"/>
      <c r="AC90" s="35"/>
      <c r="AD90" s="35"/>
      <c r="AE90" s="35"/>
    </row>
    <row r="91" s="2" customFormat="1" ht="16.5" customHeight="1">
      <c r="A91" s="35"/>
      <c r="B91" s="36"/>
      <c r="C91" s="37"/>
      <c r="D91" s="37"/>
      <c r="E91" s="65" t="str">
        <f>E7</f>
        <v>Přístavba výtahu - U Porcelánky 149, Loučky</v>
      </c>
      <c r="F91" s="37"/>
      <c r="G91" s="37"/>
      <c r="H91" s="37"/>
      <c r="I91" s="37"/>
      <c r="J91" s="37"/>
      <c r="K91" s="37"/>
      <c r="L91" s="124"/>
      <c r="S91" s="35"/>
      <c r="T91" s="35"/>
      <c r="U91" s="35"/>
      <c r="V91" s="35"/>
      <c r="W91" s="35"/>
      <c r="X91" s="35"/>
      <c r="Y91" s="35"/>
      <c r="Z91" s="35"/>
      <c r="AA91" s="35"/>
      <c r="AB91" s="35"/>
      <c r="AC91" s="35"/>
      <c r="AD91" s="35"/>
      <c r="AE91" s="35"/>
    </row>
    <row r="92" s="2" customFormat="1" ht="6.96" customHeight="1">
      <c r="A92" s="35"/>
      <c r="B92" s="36"/>
      <c r="C92" s="37"/>
      <c r="D92" s="37"/>
      <c r="E92" s="37"/>
      <c r="F92" s="37"/>
      <c r="G92" s="37"/>
      <c r="H92" s="37"/>
      <c r="I92" s="37"/>
      <c r="J92" s="37"/>
      <c r="K92" s="37"/>
      <c r="L92" s="124"/>
      <c r="S92" s="35"/>
      <c r="T92" s="35"/>
      <c r="U92" s="35"/>
      <c r="V92" s="35"/>
      <c r="W92" s="35"/>
      <c r="X92" s="35"/>
      <c r="Y92" s="35"/>
      <c r="Z92" s="35"/>
      <c r="AA92" s="35"/>
      <c r="AB92" s="35"/>
      <c r="AC92" s="35"/>
      <c r="AD92" s="35"/>
      <c r="AE92" s="35"/>
    </row>
    <row r="93" s="2" customFormat="1" ht="12" customHeight="1">
      <c r="A93" s="35"/>
      <c r="B93" s="36"/>
      <c r="C93" s="32" t="s">
        <v>19</v>
      </c>
      <c r="D93" s="37"/>
      <c r="E93" s="37"/>
      <c r="F93" s="29" t="str">
        <f>F10</f>
        <v>U Porcelánky 149, Loučky</v>
      </c>
      <c r="G93" s="37"/>
      <c r="H93" s="37"/>
      <c r="I93" s="32" t="s">
        <v>21</v>
      </c>
      <c r="J93" s="68" t="str">
        <f>IF(J10="","",J10)</f>
        <v>13. 5. 2021</v>
      </c>
      <c r="K93" s="37"/>
      <c r="L93" s="124"/>
      <c r="S93" s="35"/>
      <c r="T93" s="35"/>
      <c r="U93" s="35"/>
      <c r="V93" s="35"/>
      <c r="W93" s="35"/>
      <c r="X93" s="35"/>
      <c r="Y93" s="35"/>
      <c r="Z93" s="35"/>
      <c r="AA93" s="35"/>
      <c r="AB93" s="35"/>
      <c r="AC93" s="35"/>
      <c r="AD93" s="35"/>
      <c r="AE93" s="35"/>
    </row>
    <row r="94" s="2" customFormat="1" ht="6.96" customHeight="1">
      <c r="A94" s="35"/>
      <c r="B94" s="36"/>
      <c r="C94" s="37"/>
      <c r="D94" s="37"/>
      <c r="E94" s="37"/>
      <c r="F94" s="37"/>
      <c r="G94" s="37"/>
      <c r="H94" s="37"/>
      <c r="I94" s="37"/>
      <c r="J94" s="37"/>
      <c r="K94" s="37"/>
      <c r="L94" s="124"/>
      <c r="S94" s="35"/>
      <c r="T94" s="35"/>
      <c r="U94" s="35"/>
      <c r="V94" s="35"/>
      <c r="W94" s="35"/>
      <c r="X94" s="35"/>
      <c r="Y94" s="35"/>
      <c r="Z94" s="35"/>
      <c r="AA94" s="35"/>
      <c r="AB94" s="35"/>
      <c r="AC94" s="35"/>
      <c r="AD94" s="35"/>
      <c r="AE94" s="35"/>
    </row>
    <row r="95" s="2" customFormat="1" ht="15.15" customHeight="1">
      <c r="A95" s="35"/>
      <c r="B95" s="36"/>
      <c r="C95" s="32" t="s">
        <v>23</v>
      </c>
      <c r="D95" s="37"/>
      <c r="E95" s="37"/>
      <c r="F95" s="29" t="str">
        <f>E13</f>
        <v>Město Nové Sedlo</v>
      </c>
      <c r="G95" s="37"/>
      <c r="H95" s="37"/>
      <c r="I95" s="32" t="s">
        <v>29</v>
      </c>
      <c r="J95" s="33" t="str">
        <f>E19</f>
        <v>CENTRA STAV s.r.o.</v>
      </c>
      <c r="K95" s="37"/>
      <c r="L95" s="124"/>
      <c r="S95" s="35"/>
      <c r="T95" s="35"/>
      <c r="U95" s="35"/>
      <c r="V95" s="35"/>
      <c r="W95" s="35"/>
      <c r="X95" s="35"/>
      <c r="Y95" s="35"/>
      <c r="Z95" s="35"/>
      <c r="AA95" s="35"/>
      <c r="AB95" s="35"/>
      <c r="AC95" s="35"/>
      <c r="AD95" s="35"/>
      <c r="AE95" s="35"/>
    </row>
    <row r="96" s="2" customFormat="1" ht="15.15" customHeight="1">
      <c r="A96" s="35"/>
      <c r="B96" s="36"/>
      <c r="C96" s="32" t="s">
        <v>27</v>
      </c>
      <c r="D96" s="37"/>
      <c r="E96" s="37"/>
      <c r="F96" s="29" t="str">
        <f>IF(E16="","",E16)</f>
        <v>dle VŘ</v>
      </c>
      <c r="G96" s="37"/>
      <c r="H96" s="37"/>
      <c r="I96" s="32" t="s">
        <v>32</v>
      </c>
      <c r="J96" s="33" t="str">
        <f>E22</f>
        <v xml:space="preserve"> </v>
      </c>
      <c r="K96" s="37"/>
      <c r="L96" s="124"/>
      <c r="S96" s="35"/>
      <c r="T96" s="35"/>
      <c r="U96" s="35"/>
      <c r="V96" s="35"/>
      <c r="W96" s="35"/>
      <c r="X96" s="35"/>
      <c r="Y96" s="35"/>
      <c r="Z96" s="35"/>
      <c r="AA96" s="35"/>
      <c r="AB96" s="35"/>
      <c r="AC96" s="35"/>
      <c r="AD96" s="35"/>
      <c r="AE96" s="35"/>
    </row>
    <row r="97" s="2" customFormat="1" ht="10.32" customHeight="1">
      <c r="A97" s="35"/>
      <c r="B97" s="36"/>
      <c r="C97" s="37"/>
      <c r="D97" s="37"/>
      <c r="E97" s="37"/>
      <c r="F97" s="37"/>
      <c r="G97" s="37"/>
      <c r="H97" s="37"/>
      <c r="I97" s="37"/>
      <c r="J97" s="37"/>
      <c r="K97" s="37"/>
      <c r="L97" s="124"/>
      <c r="S97" s="35"/>
      <c r="T97" s="35"/>
      <c r="U97" s="35"/>
      <c r="V97" s="35"/>
      <c r="W97" s="35"/>
      <c r="X97" s="35"/>
      <c r="Y97" s="35"/>
      <c r="Z97" s="35"/>
      <c r="AA97" s="35"/>
      <c r="AB97" s="35"/>
      <c r="AC97" s="35"/>
      <c r="AD97" s="35"/>
      <c r="AE97" s="35"/>
    </row>
    <row r="98" s="11" customFormat="1" ht="29.28" customHeight="1">
      <c r="A98" s="166"/>
      <c r="B98" s="167"/>
      <c r="C98" s="168" t="s">
        <v>109</v>
      </c>
      <c r="D98" s="169" t="s">
        <v>55</v>
      </c>
      <c r="E98" s="169" t="s">
        <v>51</v>
      </c>
      <c r="F98" s="169" t="s">
        <v>52</v>
      </c>
      <c r="G98" s="169" t="s">
        <v>110</v>
      </c>
      <c r="H98" s="169" t="s">
        <v>111</v>
      </c>
      <c r="I98" s="169" t="s">
        <v>112</v>
      </c>
      <c r="J98" s="169" t="s">
        <v>80</v>
      </c>
      <c r="K98" s="170" t="s">
        <v>113</v>
      </c>
      <c r="L98" s="171"/>
      <c r="M98" s="88" t="s">
        <v>17</v>
      </c>
      <c r="N98" s="89" t="s">
        <v>40</v>
      </c>
      <c r="O98" s="89" t="s">
        <v>114</v>
      </c>
      <c r="P98" s="89" t="s">
        <v>115</v>
      </c>
      <c r="Q98" s="89" t="s">
        <v>116</v>
      </c>
      <c r="R98" s="89" t="s">
        <v>117</v>
      </c>
      <c r="S98" s="89" t="s">
        <v>118</v>
      </c>
      <c r="T98" s="90" t="s">
        <v>119</v>
      </c>
      <c r="U98" s="166"/>
      <c r="V98" s="166"/>
      <c r="W98" s="166"/>
      <c r="X98" s="166"/>
      <c r="Y98" s="166"/>
      <c r="Z98" s="166"/>
      <c r="AA98" s="166"/>
      <c r="AB98" s="166"/>
      <c r="AC98" s="166"/>
      <c r="AD98" s="166"/>
      <c r="AE98" s="166"/>
    </row>
    <row r="99" s="2" customFormat="1" ht="22.8" customHeight="1">
      <c r="A99" s="35"/>
      <c r="B99" s="36"/>
      <c r="C99" s="95" t="s">
        <v>120</v>
      </c>
      <c r="D99" s="37"/>
      <c r="E99" s="37"/>
      <c r="F99" s="37"/>
      <c r="G99" s="37"/>
      <c r="H99" s="37"/>
      <c r="I99" s="37"/>
      <c r="J99" s="172">
        <f>BK99</f>
        <v>2503263.3200000003</v>
      </c>
      <c r="K99" s="37"/>
      <c r="L99" s="41"/>
      <c r="M99" s="91"/>
      <c r="N99" s="173"/>
      <c r="O99" s="92"/>
      <c r="P99" s="174">
        <f>P100+P468+P677+P680</f>
        <v>1322.047435</v>
      </c>
      <c r="Q99" s="92"/>
      <c r="R99" s="174">
        <f>R100+R468+R677+R680</f>
        <v>102.64507956999999</v>
      </c>
      <c r="S99" s="92"/>
      <c r="T99" s="175">
        <f>T100+T468+T677+T680</f>
        <v>32.543872</v>
      </c>
      <c r="U99" s="35"/>
      <c r="V99" s="35"/>
      <c r="W99" s="35"/>
      <c r="X99" s="35"/>
      <c r="Y99" s="35"/>
      <c r="Z99" s="35"/>
      <c r="AA99" s="35"/>
      <c r="AB99" s="35"/>
      <c r="AC99" s="35"/>
      <c r="AD99" s="35"/>
      <c r="AE99" s="35"/>
      <c r="AT99" s="20" t="s">
        <v>69</v>
      </c>
      <c r="AU99" s="20" t="s">
        <v>81</v>
      </c>
      <c r="BK99" s="176">
        <f>BK100+BK468+BK677+BK680</f>
        <v>2503263.3200000003</v>
      </c>
    </row>
    <row r="100" s="12" customFormat="1" ht="25.92" customHeight="1">
      <c r="A100" s="12"/>
      <c r="B100" s="177"/>
      <c r="C100" s="178"/>
      <c r="D100" s="179" t="s">
        <v>69</v>
      </c>
      <c r="E100" s="180" t="s">
        <v>121</v>
      </c>
      <c r="F100" s="180" t="s">
        <v>122</v>
      </c>
      <c r="G100" s="178"/>
      <c r="H100" s="178"/>
      <c r="I100" s="178"/>
      <c r="J100" s="181">
        <f>BK100</f>
        <v>1271598.4700000002</v>
      </c>
      <c r="K100" s="178"/>
      <c r="L100" s="182"/>
      <c r="M100" s="183"/>
      <c r="N100" s="184"/>
      <c r="O100" s="184"/>
      <c r="P100" s="185">
        <f>P101+P173+P213+P229+P255+P263+P371+P439+P464</f>
        <v>1266.6512069999999</v>
      </c>
      <c r="Q100" s="184"/>
      <c r="R100" s="185">
        <f>R101+R173+R213+R229+R255+R263+R371+R439+R464</f>
        <v>101.82784350999999</v>
      </c>
      <c r="S100" s="184"/>
      <c r="T100" s="186">
        <f>T101+T173+T213+T229+T255+T263+T371+T439+T464</f>
        <v>32.470860000000002</v>
      </c>
      <c r="U100" s="12"/>
      <c r="V100" s="12"/>
      <c r="W100" s="12"/>
      <c r="X100" s="12"/>
      <c r="Y100" s="12"/>
      <c r="Z100" s="12"/>
      <c r="AA100" s="12"/>
      <c r="AB100" s="12"/>
      <c r="AC100" s="12"/>
      <c r="AD100" s="12"/>
      <c r="AE100" s="12"/>
      <c r="AR100" s="187" t="s">
        <v>75</v>
      </c>
      <c r="AT100" s="188" t="s">
        <v>69</v>
      </c>
      <c r="AU100" s="188" t="s">
        <v>70</v>
      </c>
      <c r="AY100" s="187" t="s">
        <v>123</v>
      </c>
      <c r="BK100" s="189">
        <f>BK101+BK173+BK213+BK229+BK255+BK263+BK371+BK439+BK464</f>
        <v>1271598.4700000002</v>
      </c>
    </row>
    <row r="101" s="12" customFormat="1" ht="22.8" customHeight="1">
      <c r="A101" s="12"/>
      <c r="B101" s="177"/>
      <c r="C101" s="178"/>
      <c r="D101" s="179" t="s">
        <v>69</v>
      </c>
      <c r="E101" s="190" t="s">
        <v>75</v>
      </c>
      <c r="F101" s="190" t="s">
        <v>124</v>
      </c>
      <c r="G101" s="178"/>
      <c r="H101" s="178"/>
      <c r="I101" s="178"/>
      <c r="J101" s="191">
        <f>BK101</f>
        <v>122946.09</v>
      </c>
      <c r="K101" s="178"/>
      <c r="L101" s="182"/>
      <c r="M101" s="183"/>
      <c r="N101" s="184"/>
      <c r="O101" s="184"/>
      <c r="P101" s="185">
        <f>SUM(P102:P172)</f>
        <v>64.262959999999993</v>
      </c>
      <c r="Q101" s="184"/>
      <c r="R101" s="185">
        <f>SUM(R102:R172)</f>
        <v>5.2839999999999998</v>
      </c>
      <c r="S101" s="184"/>
      <c r="T101" s="186">
        <f>SUM(T102:T172)</f>
        <v>29.100000000000001</v>
      </c>
      <c r="U101" s="12"/>
      <c r="V101" s="12"/>
      <c r="W101" s="12"/>
      <c r="X101" s="12"/>
      <c r="Y101" s="12"/>
      <c r="Z101" s="12"/>
      <c r="AA101" s="12"/>
      <c r="AB101" s="12"/>
      <c r="AC101" s="12"/>
      <c r="AD101" s="12"/>
      <c r="AE101" s="12"/>
      <c r="AR101" s="187" t="s">
        <v>75</v>
      </c>
      <c r="AT101" s="188" t="s">
        <v>69</v>
      </c>
      <c r="AU101" s="188" t="s">
        <v>75</v>
      </c>
      <c r="AY101" s="187" t="s">
        <v>123</v>
      </c>
      <c r="BK101" s="189">
        <f>SUM(BK102:BK172)</f>
        <v>122946.09</v>
      </c>
    </row>
    <row r="102" s="2" customFormat="1" ht="16.5" customHeight="1">
      <c r="A102" s="35"/>
      <c r="B102" s="36"/>
      <c r="C102" s="192" t="s">
        <v>75</v>
      </c>
      <c r="D102" s="192" t="s">
        <v>125</v>
      </c>
      <c r="E102" s="193" t="s">
        <v>126</v>
      </c>
      <c r="F102" s="194" t="s">
        <v>127</v>
      </c>
      <c r="G102" s="195" t="s">
        <v>128</v>
      </c>
      <c r="H102" s="196">
        <v>1</v>
      </c>
      <c r="I102" s="197">
        <v>1500</v>
      </c>
      <c r="J102" s="197">
        <f>ROUND(I102*H102,2)</f>
        <v>1500</v>
      </c>
      <c r="K102" s="194" t="s">
        <v>17</v>
      </c>
      <c r="L102" s="41"/>
      <c r="M102" s="198" t="s">
        <v>17</v>
      </c>
      <c r="N102" s="199" t="s">
        <v>42</v>
      </c>
      <c r="O102" s="200">
        <v>0</v>
      </c>
      <c r="P102" s="200">
        <f>O102*H102</f>
        <v>0</v>
      </c>
      <c r="Q102" s="200">
        <v>0</v>
      </c>
      <c r="R102" s="200">
        <f>Q102*H102</f>
        <v>0</v>
      </c>
      <c r="S102" s="200">
        <v>0</v>
      </c>
      <c r="T102" s="201">
        <f>S102*H102</f>
        <v>0</v>
      </c>
      <c r="U102" s="35"/>
      <c r="V102" s="35"/>
      <c r="W102" s="35"/>
      <c r="X102" s="35"/>
      <c r="Y102" s="35"/>
      <c r="Z102" s="35"/>
      <c r="AA102" s="35"/>
      <c r="AB102" s="35"/>
      <c r="AC102" s="35"/>
      <c r="AD102" s="35"/>
      <c r="AE102" s="35"/>
      <c r="AR102" s="202" t="s">
        <v>129</v>
      </c>
      <c r="AT102" s="202" t="s">
        <v>125</v>
      </c>
      <c r="AU102" s="202" t="s">
        <v>130</v>
      </c>
      <c r="AY102" s="20" t="s">
        <v>123</v>
      </c>
      <c r="BE102" s="203">
        <f>IF(N102="základní",J102,0)</f>
        <v>0</v>
      </c>
      <c r="BF102" s="203">
        <f>IF(N102="snížená",J102,0)</f>
        <v>1500</v>
      </c>
      <c r="BG102" s="203">
        <f>IF(N102="zákl. přenesená",J102,0)</f>
        <v>0</v>
      </c>
      <c r="BH102" s="203">
        <f>IF(N102="sníž. přenesená",J102,0)</f>
        <v>0</v>
      </c>
      <c r="BI102" s="203">
        <f>IF(N102="nulová",J102,0)</f>
        <v>0</v>
      </c>
      <c r="BJ102" s="20" t="s">
        <v>130</v>
      </c>
      <c r="BK102" s="203">
        <f>ROUND(I102*H102,2)</f>
        <v>1500</v>
      </c>
      <c r="BL102" s="20" t="s">
        <v>129</v>
      </c>
      <c r="BM102" s="202" t="s">
        <v>131</v>
      </c>
    </row>
    <row r="103" s="2" customFormat="1" ht="37.8" customHeight="1">
      <c r="A103" s="35"/>
      <c r="B103" s="36"/>
      <c r="C103" s="192" t="s">
        <v>130</v>
      </c>
      <c r="D103" s="192" t="s">
        <v>125</v>
      </c>
      <c r="E103" s="193" t="s">
        <v>132</v>
      </c>
      <c r="F103" s="194" t="s">
        <v>133</v>
      </c>
      <c r="G103" s="195" t="s">
        <v>134</v>
      </c>
      <c r="H103" s="196">
        <v>38</v>
      </c>
      <c r="I103" s="197">
        <v>33</v>
      </c>
      <c r="J103" s="197">
        <f>ROUND(I103*H103,2)</f>
        <v>1254</v>
      </c>
      <c r="K103" s="194" t="s">
        <v>135</v>
      </c>
      <c r="L103" s="41"/>
      <c r="M103" s="198" t="s">
        <v>17</v>
      </c>
      <c r="N103" s="199" t="s">
        <v>42</v>
      </c>
      <c r="O103" s="200">
        <v>0.031</v>
      </c>
      <c r="P103" s="200">
        <f>O103*H103</f>
        <v>1.1779999999999999</v>
      </c>
      <c r="Q103" s="200">
        <v>0</v>
      </c>
      <c r="R103" s="200">
        <f>Q103*H103</f>
        <v>0</v>
      </c>
      <c r="S103" s="200">
        <v>0.26000000000000001</v>
      </c>
      <c r="T103" s="201">
        <f>S103*H103</f>
        <v>9.8800000000000008</v>
      </c>
      <c r="U103" s="35"/>
      <c r="V103" s="35"/>
      <c r="W103" s="35"/>
      <c r="X103" s="35"/>
      <c r="Y103" s="35"/>
      <c r="Z103" s="35"/>
      <c r="AA103" s="35"/>
      <c r="AB103" s="35"/>
      <c r="AC103" s="35"/>
      <c r="AD103" s="35"/>
      <c r="AE103" s="35"/>
      <c r="AR103" s="202" t="s">
        <v>129</v>
      </c>
      <c r="AT103" s="202" t="s">
        <v>125</v>
      </c>
      <c r="AU103" s="202" t="s">
        <v>130</v>
      </c>
      <c r="AY103" s="20" t="s">
        <v>123</v>
      </c>
      <c r="BE103" s="203">
        <f>IF(N103="základní",J103,0)</f>
        <v>0</v>
      </c>
      <c r="BF103" s="203">
        <f>IF(N103="snížená",J103,0)</f>
        <v>1254</v>
      </c>
      <c r="BG103" s="203">
        <f>IF(N103="zákl. přenesená",J103,0)</f>
        <v>0</v>
      </c>
      <c r="BH103" s="203">
        <f>IF(N103="sníž. přenesená",J103,0)</f>
        <v>0</v>
      </c>
      <c r="BI103" s="203">
        <f>IF(N103="nulová",J103,0)</f>
        <v>0</v>
      </c>
      <c r="BJ103" s="20" t="s">
        <v>130</v>
      </c>
      <c r="BK103" s="203">
        <f>ROUND(I103*H103,2)</f>
        <v>1254</v>
      </c>
      <c r="BL103" s="20" t="s">
        <v>129</v>
      </c>
      <c r="BM103" s="202" t="s">
        <v>136</v>
      </c>
    </row>
    <row r="104" s="2" customFormat="1">
      <c r="A104" s="35"/>
      <c r="B104" s="36"/>
      <c r="C104" s="37"/>
      <c r="D104" s="204" t="s">
        <v>137</v>
      </c>
      <c r="E104" s="37"/>
      <c r="F104" s="205" t="s">
        <v>138</v>
      </c>
      <c r="G104" s="37"/>
      <c r="H104" s="37"/>
      <c r="I104" s="37"/>
      <c r="J104" s="37"/>
      <c r="K104" s="37"/>
      <c r="L104" s="41"/>
      <c r="M104" s="206"/>
      <c r="N104" s="207"/>
      <c r="O104" s="80"/>
      <c r="P104" s="80"/>
      <c r="Q104" s="80"/>
      <c r="R104" s="80"/>
      <c r="S104" s="80"/>
      <c r="T104" s="81"/>
      <c r="U104" s="35"/>
      <c r="V104" s="35"/>
      <c r="W104" s="35"/>
      <c r="X104" s="35"/>
      <c r="Y104" s="35"/>
      <c r="Z104" s="35"/>
      <c r="AA104" s="35"/>
      <c r="AB104" s="35"/>
      <c r="AC104" s="35"/>
      <c r="AD104" s="35"/>
      <c r="AE104" s="35"/>
      <c r="AT104" s="20" t="s">
        <v>137</v>
      </c>
      <c r="AU104" s="20" t="s">
        <v>130</v>
      </c>
    </row>
    <row r="105" s="2" customFormat="1">
      <c r="A105" s="35"/>
      <c r="B105" s="36"/>
      <c r="C105" s="37"/>
      <c r="D105" s="208" t="s">
        <v>139</v>
      </c>
      <c r="E105" s="37"/>
      <c r="F105" s="209" t="s">
        <v>140</v>
      </c>
      <c r="G105" s="37"/>
      <c r="H105" s="37"/>
      <c r="I105" s="37"/>
      <c r="J105" s="37"/>
      <c r="K105" s="37"/>
      <c r="L105" s="41"/>
      <c r="M105" s="206"/>
      <c r="N105" s="207"/>
      <c r="O105" s="80"/>
      <c r="P105" s="80"/>
      <c r="Q105" s="80"/>
      <c r="R105" s="80"/>
      <c r="S105" s="80"/>
      <c r="T105" s="81"/>
      <c r="U105" s="35"/>
      <c r="V105" s="35"/>
      <c r="W105" s="35"/>
      <c r="X105" s="35"/>
      <c r="Y105" s="35"/>
      <c r="Z105" s="35"/>
      <c r="AA105" s="35"/>
      <c r="AB105" s="35"/>
      <c r="AC105" s="35"/>
      <c r="AD105" s="35"/>
      <c r="AE105" s="35"/>
      <c r="AT105" s="20" t="s">
        <v>139</v>
      </c>
      <c r="AU105" s="20" t="s">
        <v>130</v>
      </c>
    </row>
    <row r="106" s="2" customFormat="1" ht="37.8" customHeight="1">
      <c r="A106" s="35"/>
      <c r="B106" s="36"/>
      <c r="C106" s="192" t="s">
        <v>141</v>
      </c>
      <c r="D106" s="192" t="s">
        <v>125</v>
      </c>
      <c r="E106" s="193" t="s">
        <v>142</v>
      </c>
      <c r="F106" s="194" t="s">
        <v>143</v>
      </c>
      <c r="G106" s="195" t="s">
        <v>134</v>
      </c>
      <c r="H106" s="196">
        <v>38</v>
      </c>
      <c r="I106" s="197">
        <v>74.299999999999997</v>
      </c>
      <c r="J106" s="197">
        <f>ROUND(I106*H106,2)</f>
        <v>2823.4000000000001</v>
      </c>
      <c r="K106" s="194" t="s">
        <v>135</v>
      </c>
      <c r="L106" s="41"/>
      <c r="M106" s="198" t="s">
        <v>17</v>
      </c>
      <c r="N106" s="199" t="s">
        <v>42</v>
      </c>
      <c r="O106" s="200">
        <v>0.11600000000000001</v>
      </c>
      <c r="P106" s="200">
        <f>O106*H106</f>
        <v>4.4080000000000004</v>
      </c>
      <c r="Q106" s="200">
        <v>0</v>
      </c>
      <c r="R106" s="200">
        <f>Q106*H106</f>
        <v>0</v>
      </c>
      <c r="S106" s="200">
        <v>0.28999999999999998</v>
      </c>
      <c r="T106" s="201">
        <f>S106*H106</f>
        <v>11.02</v>
      </c>
      <c r="U106" s="35"/>
      <c r="V106" s="35"/>
      <c r="W106" s="35"/>
      <c r="X106" s="35"/>
      <c r="Y106" s="35"/>
      <c r="Z106" s="35"/>
      <c r="AA106" s="35"/>
      <c r="AB106" s="35"/>
      <c r="AC106" s="35"/>
      <c r="AD106" s="35"/>
      <c r="AE106" s="35"/>
      <c r="AR106" s="202" t="s">
        <v>129</v>
      </c>
      <c r="AT106" s="202" t="s">
        <v>125</v>
      </c>
      <c r="AU106" s="202" t="s">
        <v>130</v>
      </c>
      <c r="AY106" s="20" t="s">
        <v>123</v>
      </c>
      <c r="BE106" s="203">
        <f>IF(N106="základní",J106,0)</f>
        <v>0</v>
      </c>
      <c r="BF106" s="203">
        <f>IF(N106="snížená",J106,0)</f>
        <v>2823.4000000000001</v>
      </c>
      <c r="BG106" s="203">
        <f>IF(N106="zákl. přenesená",J106,0)</f>
        <v>0</v>
      </c>
      <c r="BH106" s="203">
        <f>IF(N106="sníž. přenesená",J106,0)</f>
        <v>0</v>
      </c>
      <c r="BI106" s="203">
        <f>IF(N106="nulová",J106,0)</f>
        <v>0</v>
      </c>
      <c r="BJ106" s="20" t="s">
        <v>130</v>
      </c>
      <c r="BK106" s="203">
        <f>ROUND(I106*H106,2)</f>
        <v>2823.4000000000001</v>
      </c>
      <c r="BL106" s="20" t="s">
        <v>129</v>
      </c>
      <c r="BM106" s="202" t="s">
        <v>144</v>
      </c>
    </row>
    <row r="107" s="2" customFormat="1">
      <c r="A107" s="35"/>
      <c r="B107" s="36"/>
      <c r="C107" s="37"/>
      <c r="D107" s="204" t="s">
        <v>137</v>
      </c>
      <c r="E107" s="37"/>
      <c r="F107" s="205" t="s">
        <v>145</v>
      </c>
      <c r="G107" s="37"/>
      <c r="H107" s="37"/>
      <c r="I107" s="37"/>
      <c r="J107" s="37"/>
      <c r="K107" s="37"/>
      <c r="L107" s="41"/>
      <c r="M107" s="206"/>
      <c r="N107" s="207"/>
      <c r="O107" s="80"/>
      <c r="P107" s="80"/>
      <c r="Q107" s="80"/>
      <c r="R107" s="80"/>
      <c r="S107" s="80"/>
      <c r="T107" s="81"/>
      <c r="U107" s="35"/>
      <c r="V107" s="35"/>
      <c r="W107" s="35"/>
      <c r="X107" s="35"/>
      <c r="Y107" s="35"/>
      <c r="Z107" s="35"/>
      <c r="AA107" s="35"/>
      <c r="AB107" s="35"/>
      <c r="AC107" s="35"/>
      <c r="AD107" s="35"/>
      <c r="AE107" s="35"/>
      <c r="AT107" s="20" t="s">
        <v>137</v>
      </c>
      <c r="AU107" s="20" t="s">
        <v>130</v>
      </c>
    </row>
    <row r="108" s="2" customFormat="1">
      <c r="A108" s="35"/>
      <c r="B108" s="36"/>
      <c r="C108" s="37"/>
      <c r="D108" s="208" t="s">
        <v>139</v>
      </c>
      <c r="E108" s="37"/>
      <c r="F108" s="209" t="s">
        <v>146</v>
      </c>
      <c r="G108" s="37"/>
      <c r="H108" s="37"/>
      <c r="I108" s="37"/>
      <c r="J108" s="37"/>
      <c r="K108" s="37"/>
      <c r="L108" s="41"/>
      <c r="M108" s="206"/>
      <c r="N108" s="207"/>
      <c r="O108" s="80"/>
      <c r="P108" s="80"/>
      <c r="Q108" s="80"/>
      <c r="R108" s="80"/>
      <c r="S108" s="80"/>
      <c r="T108" s="81"/>
      <c r="U108" s="35"/>
      <c r="V108" s="35"/>
      <c r="W108" s="35"/>
      <c r="X108" s="35"/>
      <c r="Y108" s="35"/>
      <c r="Z108" s="35"/>
      <c r="AA108" s="35"/>
      <c r="AB108" s="35"/>
      <c r="AC108" s="35"/>
      <c r="AD108" s="35"/>
      <c r="AE108" s="35"/>
      <c r="AT108" s="20" t="s">
        <v>139</v>
      </c>
      <c r="AU108" s="20" t="s">
        <v>130</v>
      </c>
    </row>
    <row r="109" s="2" customFormat="1" ht="24.15" customHeight="1">
      <c r="A109" s="35"/>
      <c r="B109" s="36"/>
      <c r="C109" s="192" t="s">
        <v>129</v>
      </c>
      <c r="D109" s="192" t="s">
        <v>125</v>
      </c>
      <c r="E109" s="193" t="s">
        <v>147</v>
      </c>
      <c r="F109" s="194" t="s">
        <v>148</v>
      </c>
      <c r="G109" s="195" t="s">
        <v>149</v>
      </c>
      <c r="H109" s="196">
        <v>40</v>
      </c>
      <c r="I109" s="197">
        <v>71.799999999999997</v>
      </c>
      <c r="J109" s="197">
        <f>ROUND(I109*H109,2)</f>
        <v>2872</v>
      </c>
      <c r="K109" s="194" t="s">
        <v>135</v>
      </c>
      <c r="L109" s="41"/>
      <c r="M109" s="198" t="s">
        <v>17</v>
      </c>
      <c r="N109" s="199" t="s">
        <v>42</v>
      </c>
      <c r="O109" s="200">
        <v>0.13300000000000001</v>
      </c>
      <c r="P109" s="200">
        <f>O109*H109</f>
        <v>5.3200000000000003</v>
      </c>
      <c r="Q109" s="200">
        <v>0</v>
      </c>
      <c r="R109" s="200">
        <f>Q109*H109</f>
        <v>0</v>
      </c>
      <c r="S109" s="200">
        <v>0.20499999999999999</v>
      </c>
      <c r="T109" s="201">
        <f>S109*H109</f>
        <v>8.1999999999999993</v>
      </c>
      <c r="U109" s="35"/>
      <c r="V109" s="35"/>
      <c r="W109" s="35"/>
      <c r="X109" s="35"/>
      <c r="Y109" s="35"/>
      <c r="Z109" s="35"/>
      <c r="AA109" s="35"/>
      <c r="AB109" s="35"/>
      <c r="AC109" s="35"/>
      <c r="AD109" s="35"/>
      <c r="AE109" s="35"/>
      <c r="AR109" s="202" t="s">
        <v>129</v>
      </c>
      <c r="AT109" s="202" t="s">
        <v>125</v>
      </c>
      <c r="AU109" s="202" t="s">
        <v>130</v>
      </c>
      <c r="AY109" s="20" t="s">
        <v>123</v>
      </c>
      <c r="BE109" s="203">
        <f>IF(N109="základní",J109,0)</f>
        <v>0</v>
      </c>
      <c r="BF109" s="203">
        <f>IF(N109="snížená",J109,0)</f>
        <v>2872</v>
      </c>
      <c r="BG109" s="203">
        <f>IF(N109="zákl. přenesená",J109,0)</f>
        <v>0</v>
      </c>
      <c r="BH109" s="203">
        <f>IF(N109="sníž. přenesená",J109,0)</f>
        <v>0</v>
      </c>
      <c r="BI109" s="203">
        <f>IF(N109="nulová",J109,0)</f>
        <v>0</v>
      </c>
      <c r="BJ109" s="20" t="s">
        <v>130</v>
      </c>
      <c r="BK109" s="203">
        <f>ROUND(I109*H109,2)</f>
        <v>2872</v>
      </c>
      <c r="BL109" s="20" t="s">
        <v>129</v>
      </c>
      <c r="BM109" s="202" t="s">
        <v>150</v>
      </c>
    </row>
    <row r="110" s="2" customFormat="1">
      <c r="A110" s="35"/>
      <c r="B110" s="36"/>
      <c r="C110" s="37"/>
      <c r="D110" s="204" t="s">
        <v>137</v>
      </c>
      <c r="E110" s="37"/>
      <c r="F110" s="205" t="s">
        <v>151</v>
      </c>
      <c r="G110" s="37"/>
      <c r="H110" s="37"/>
      <c r="I110" s="37"/>
      <c r="J110" s="37"/>
      <c r="K110" s="37"/>
      <c r="L110" s="41"/>
      <c r="M110" s="206"/>
      <c r="N110" s="207"/>
      <c r="O110" s="80"/>
      <c r="P110" s="80"/>
      <c r="Q110" s="80"/>
      <c r="R110" s="80"/>
      <c r="S110" s="80"/>
      <c r="T110" s="81"/>
      <c r="U110" s="35"/>
      <c r="V110" s="35"/>
      <c r="W110" s="35"/>
      <c r="X110" s="35"/>
      <c r="Y110" s="35"/>
      <c r="Z110" s="35"/>
      <c r="AA110" s="35"/>
      <c r="AB110" s="35"/>
      <c r="AC110" s="35"/>
      <c r="AD110" s="35"/>
      <c r="AE110" s="35"/>
      <c r="AT110" s="20" t="s">
        <v>137</v>
      </c>
      <c r="AU110" s="20" t="s">
        <v>130</v>
      </c>
    </row>
    <row r="111" s="2" customFormat="1">
      <c r="A111" s="35"/>
      <c r="B111" s="36"/>
      <c r="C111" s="37"/>
      <c r="D111" s="208" t="s">
        <v>139</v>
      </c>
      <c r="E111" s="37"/>
      <c r="F111" s="209" t="s">
        <v>152</v>
      </c>
      <c r="G111" s="37"/>
      <c r="H111" s="37"/>
      <c r="I111" s="37"/>
      <c r="J111" s="37"/>
      <c r="K111" s="37"/>
      <c r="L111" s="41"/>
      <c r="M111" s="206"/>
      <c r="N111" s="207"/>
      <c r="O111" s="80"/>
      <c r="P111" s="80"/>
      <c r="Q111" s="80"/>
      <c r="R111" s="80"/>
      <c r="S111" s="80"/>
      <c r="T111" s="81"/>
      <c r="U111" s="35"/>
      <c r="V111" s="35"/>
      <c r="W111" s="35"/>
      <c r="X111" s="35"/>
      <c r="Y111" s="35"/>
      <c r="Z111" s="35"/>
      <c r="AA111" s="35"/>
      <c r="AB111" s="35"/>
      <c r="AC111" s="35"/>
      <c r="AD111" s="35"/>
      <c r="AE111" s="35"/>
      <c r="AT111" s="20" t="s">
        <v>139</v>
      </c>
      <c r="AU111" s="20" t="s">
        <v>130</v>
      </c>
    </row>
    <row r="112" s="13" customFormat="1">
      <c r="A112" s="13"/>
      <c r="B112" s="210"/>
      <c r="C112" s="211"/>
      <c r="D112" s="208" t="s">
        <v>153</v>
      </c>
      <c r="E112" s="212" t="s">
        <v>17</v>
      </c>
      <c r="F112" s="213" t="s">
        <v>154</v>
      </c>
      <c r="G112" s="211"/>
      <c r="H112" s="212" t="s">
        <v>17</v>
      </c>
      <c r="I112" s="211"/>
      <c r="J112" s="211"/>
      <c r="K112" s="211"/>
      <c r="L112" s="214"/>
      <c r="M112" s="215"/>
      <c r="N112" s="216"/>
      <c r="O112" s="216"/>
      <c r="P112" s="216"/>
      <c r="Q112" s="216"/>
      <c r="R112" s="216"/>
      <c r="S112" s="216"/>
      <c r="T112" s="217"/>
      <c r="U112" s="13"/>
      <c r="V112" s="13"/>
      <c r="W112" s="13"/>
      <c r="X112" s="13"/>
      <c r="Y112" s="13"/>
      <c r="Z112" s="13"/>
      <c r="AA112" s="13"/>
      <c r="AB112" s="13"/>
      <c r="AC112" s="13"/>
      <c r="AD112" s="13"/>
      <c r="AE112" s="13"/>
      <c r="AT112" s="218" t="s">
        <v>153</v>
      </c>
      <c r="AU112" s="218" t="s">
        <v>130</v>
      </c>
      <c r="AV112" s="13" t="s">
        <v>75</v>
      </c>
      <c r="AW112" s="13" t="s">
        <v>31</v>
      </c>
      <c r="AX112" s="13" t="s">
        <v>70</v>
      </c>
      <c r="AY112" s="218" t="s">
        <v>123</v>
      </c>
    </row>
    <row r="113" s="14" customFormat="1">
      <c r="A113" s="14"/>
      <c r="B113" s="219"/>
      <c r="C113" s="220"/>
      <c r="D113" s="208" t="s">
        <v>153</v>
      </c>
      <c r="E113" s="221" t="s">
        <v>17</v>
      </c>
      <c r="F113" s="222" t="s">
        <v>155</v>
      </c>
      <c r="G113" s="220"/>
      <c r="H113" s="223">
        <v>40</v>
      </c>
      <c r="I113" s="220"/>
      <c r="J113" s="220"/>
      <c r="K113" s="220"/>
      <c r="L113" s="224"/>
      <c r="M113" s="225"/>
      <c r="N113" s="226"/>
      <c r="O113" s="226"/>
      <c r="P113" s="226"/>
      <c r="Q113" s="226"/>
      <c r="R113" s="226"/>
      <c r="S113" s="226"/>
      <c r="T113" s="227"/>
      <c r="U113" s="14"/>
      <c r="V113" s="14"/>
      <c r="W113" s="14"/>
      <c r="X113" s="14"/>
      <c r="Y113" s="14"/>
      <c r="Z113" s="14"/>
      <c r="AA113" s="14"/>
      <c r="AB113" s="14"/>
      <c r="AC113" s="14"/>
      <c r="AD113" s="14"/>
      <c r="AE113" s="14"/>
      <c r="AT113" s="228" t="s">
        <v>153</v>
      </c>
      <c r="AU113" s="228" t="s">
        <v>130</v>
      </c>
      <c r="AV113" s="14" t="s">
        <v>130</v>
      </c>
      <c r="AW113" s="14" t="s">
        <v>31</v>
      </c>
      <c r="AX113" s="14" t="s">
        <v>75</v>
      </c>
      <c r="AY113" s="228" t="s">
        <v>123</v>
      </c>
    </row>
    <row r="114" s="2" customFormat="1" ht="16.5" customHeight="1">
      <c r="A114" s="35"/>
      <c r="B114" s="36"/>
      <c r="C114" s="192" t="s">
        <v>156</v>
      </c>
      <c r="D114" s="192" t="s">
        <v>125</v>
      </c>
      <c r="E114" s="193" t="s">
        <v>157</v>
      </c>
      <c r="F114" s="194" t="s">
        <v>158</v>
      </c>
      <c r="G114" s="195" t="s">
        <v>134</v>
      </c>
      <c r="H114" s="196">
        <v>200</v>
      </c>
      <c r="I114" s="197">
        <v>28.300000000000001</v>
      </c>
      <c r="J114" s="197">
        <f>ROUND(I114*H114,2)</f>
        <v>5660</v>
      </c>
      <c r="K114" s="194" t="s">
        <v>135</v>
      </c>
      <c r="L114" s="41"/>
      <c r="M114" s="198" t="s">
        <v>17</v>
      </c>
      <c r="N114" s="199" t="s">
        <v>42</v>
      </c>
      <c r="O114" s="200">
        <v>0.025999999999999999</v>
      </c>
      <c r="P114" s="200">
        <f>O114*H114</f>
        <v>5.2000000000000002</v>
      </c>
      <c r="Q114" s="200">
        <v>0</v>
      </c>
      <c r="R114" s="200">
        <f>Q114*H114</f>
        <v>0</v>
      </c>
      <c r="S114" s="200">
        <v>0</v>
      </c>
      <c r="T114" s="201">
        <f>S114*H114</f>
        <v>0</v>
      </c>
      <c r="U114" s="35"/>
      <c r="V114" s="35"/>
      <c r="W114" s="35"/>
      <c r="X114" s="35"/>
      <c r="Y114" s="35"/>
      <c r="Z114" s="35"/>
      <c r="AA114" s="35"/>
      <c r="AB114" s="35"/>
      <c r="AC114" s="35"/>
      <c r="AD114" s="35"/>
      <c r="AE114" s="35"/>
      <c r="AR114" s="202" t="s">
        <v>129</v>
      </c>
      <c r="AT114" s="202" t="s">
        <v>125</v>
      </c>
      <c r="AU114" s="202" t="s">
        <v>130</v>
      </c>
      <c r="AY114" s="20" t="s">
        <v>123</v>
      </c>
      <c r="BE114" s="203">
        <f>IF(N114="základní",J114,0)</f>
        <v>0</v>
      </c>
      <c r="BF114" s="203">
        <f>IF(N114="snížená",J114,0)</f>
        <v>5660</v>
      </c>
      <c r="BG114" s="203">
        <f>IF(N114="zákl. přenesená",J114,0)</f>
        <v>0</v>
      </c>
      <c r="BH114" s="203">
        <f>IF(N114="sníž. přenesená",J114,0)</f>
        <v>0</v>
      </c>
      <c r="BI114" s="203">
        <f>IF(N114="nulová",J114,0)</f>
        <v>0</v>
      </c>
      <c r="BJ114" s="20" t="s">
        <v>130</v>
      </c>
      <c r="BK114" s="203">
        <f>ROUND(I114*H114,2)</f>
        <v>5660</v>
      </c>
      <c r="BL114" s="20" t="s">
        <v>129</v>
      </c>
      <c r="BM114" s="202" t="s">
        <v>159</v>
      </c>
    </row>
    <row r="115" s="2" customFormat="1">
      <c r="A115" s="35"/>
      <c r="B115" s="36"/>
      <c r="C115" s="37"/>
      <c r="D115" s="204" t="s">
        <v>137</v>
      </c>
      <c r="E115" s="37"/>
      <c r="F115" s="205" t="s">
        <v>160</v>
      </c>
      <c r="G115" s="37"/>
      <c r="H115" s="37"/>
      <c r="I115" s="37"/>
      <c r="J115" s="37"/>
      <c r="K115" s="37"/>
      <c r="L115" s="41"/>
      <c r="M115" s="206"/>
      <c r="N115" s="207"/>
      <c r="O115" s="80"/>
      <c r="P115" s="80"/>
      <c r="Q115" s="80"/>
      <c r="R115" s="80"/>
      <c r="S115" s="80"/>
      <c r="T115" s="81"/>
      <c r="U115" s="35"/>
      <c r="V115" s="35"/>
      <c r="W115" s="35"/>
      <c r="X115" s="35"/>
      <c r="Y115" s="35"/>
      <c r="Z115" s="35"/>
      <c r="AA115" s="35"/>
      <c r="AB115" s="35"/>
      <c r="AC115" s="35"/>
      <c r="AD115" s="35"/>
      <c r="AE115" s="35"/>
      <c r="AT115" s="20" t="s">
        <v>137</v>
      </c>
      <c r="AU115" s="20" t="s">
        <v>130</v>
      </c>
    </row>
    <row r="116" s="2" customFormat="1">
      <c r="A116" s="35"/>
      <c r="B116" s="36"/>
      <c r="C116" s="37"/>
      <c r="D116" s="208" t="s">
        <v>139</v>
      </c>
      <c r="E116" s="37"/>
      <c r="F116" s="209" t="s">
        <v>161</v>
      </c>
      <c r="G116" s="37"/>
      <c r="H116" s="37"/>
      <c r="I116" s="37"/>
      <c r="J116" s="37"/>
      <c r="K116" s="37"/>
      <c r="L116" s="41"/>
      <c r="M116" s="206"/>
      <c r="N116" s="207"/>
      <c r="O116" s="80"/>
      <c r="P116" s="80"/>
      <c r="Q116" s="80"/>
      <c r="R116" s="80"/>
      <c r="S116" s="80"/>
      <c r="T116" s="81"/>
      <c r="U116" s="35"/>
      <c r="V116" s="35"/>
      <c r="W116" s="35"/>
      <c r="X116" s="35"/>
      <c r="Y116" s="35"/>
      <c r="Z116" s="35"/>
      <c r="AA116" s="35"/>
      <c r="AB116" s="35"/>
      <c r="AC116" s="35"/>
      <c r="AD116" s="35"/>
      <c r="AE116" s="35"/>
      <c r="AT116" s="20" t="s">
        <v>139</v>
      </c>
      <c r="AU116" s="20" t="s">
        <v>130</v>
      </c>
    </row>
    <row r="117" s="2" customFormat="1" ht="21.75" customHeight="1">
      <c r="A117" s="35"/>
      <c r="B117" s="36"/>
      <c r="C117" s="192" t="s">
        <v>162</v>
      </c>
      <c r="D117" s="192" t="s">
        <v>125</v>
      </c>
      <c r="E117" s="193" t="s">
        <v>163</v>
      </c>
      <c r="F117" s="194" t="s">
        <v>164</v>
      </c>
      <c r="G117" s="195" t="s">
        <v>165</v>
      </c>
      <c r="H117" s="196">
        <v>7.5</v>
      </c>
      <c r="I117" s="197">
        <v>169</v>
      </c>
      <c r="J117" s="197">
        <f>ROUND(I117*H117,2)</f>
        <v>1267.5</v>
      </c>
      <c r="K117" s="194" t="s">
        <v>135</v>
      </c>
      <c r="L117" s="41"/>
      <c r="M117" s="198" t="s">
        <v>17</v>
      </c>
      <c r="N117" s="199" t="s">
        <v>42</v>
      </c>
      <c r="O117" s="200">
        <v>0.27300000000000002</v>
      </c>
      <c r="P117" s="200">
        <f>O117*H117</f>
        <v>2.0475000000000003</v>
      </c>
      <c r="Q117" s="200">
        <v>0</v>
      </c>
      <c r="R117" s="200">
        <f>Q117*H117</f>
        <v>0</v>
      </c>
      <c r="S117" s="200">
        <v>0</v>
      </c>
      <c r="T117" s="201">
        <f>S117*H117</f>
        <v>0</v>
      </c>
      <c r="U117" s="35"/>
      <c r="V117" s="35"/>
      <c r="W117" s="35"/>
      <c r="X117" s="35"/>
      <c r="Y117" s="35"/>
      <c r="Z117" s="35"/>
      <c r="AA117" s="35"/>
      <c r="AB117" s="35"/>
      <c r="AC117" s="35"/>
      <c r="AD117" s="35"/>
      <c r="AE117" s="35"/>
      <c r="AR117" s="202" t="s">
        <v>129</v>
      </c>
      <c r="AT117" s="202" t="s">
        <v>125</v>
      </c>
      <c r="AU117" s="202" t="s">
        <v>130</v>
      </c>
      <c r="AY117" s="20" t="s">
        <v>123</v>
      </c>
      <c r="BE117" s="203">
        <f>IF(N117="základní",J117,0)</f>
        <v>0</v>
      </c>
      <c r="BF117" s="203">
        <f>IF(N117="snížená",J117,0)</f>
        <v>1267.5</v>
      </c>
      <c r="BG117" s="203">
        <f>IF(N117="zákl. přenesená",J117,0)</f>
        <v>0</v>
      </c>
      <c r="BH117" s="203">
        <f>IF(N117="sníž. přenesená",J117,0)</f>
        <v>0</v>
      </c>
      <c r="BI117" s="203">
        <f>IF(N117="nulová",J117,0)</f>
        <v>0</v>
      </c>
      <c r="BJ117" s="20" t="s">
        <v>130</v>
      </c>
      <c r="BK117" s="203">
        <f>ROUND(I117*H117,2)</f>
        <v>1267.5</v>
      </c>
      <c r="BL117" s="20" t="s">
        <v>129</v>
      </c>
      <c r="BM117" s="202" t="s">
        <v>166</v>
      </c>
    </row>
    <row r="118" s="2" customFormat="1">
      <c r="A118" s="35"/>
      <c r="B118" s="36"/>
      <c r="C118" s="37"/>
      <c r="D118" s="204" t="s">
        <v>137</v>
      </c>
      <c r="E118" s="37"/>
      <c r="F118" s="205" t="s">
        <v>167</v>
      </c>
      <c r="G118" s="37"/>
      <c r="H118" s="37"/>
      <c r="I118" s="37"/>
      <c r="J118" s="37"/>
      <c r="K118" s="37"/>
      <c r="L118" s="41"/>
      <c r="M118" s="206"/>
      <c r="N118" s="207"/>
      <c r="O118" s="80"/>
      <c r="P118" s="80"/>
      <c r="Q118" s="80"/>
      <c r="R118" s="80"/>
      <c r="S118" s="80"/>
      <c r="T118" s="81"/>
      <c r="U118" s="35"/>
      <c r="V118" s="35"/>
      <c r="W118" s="35"/>
      <c r="X118" s="35"/>
      <c r="Y118" s="35"/>
      <c r="Z118" s="35"/>
      <c r="AA118" s="35"/>
      <c r="AB118" s="35"/>
      <c r="AC118" s="35"/>
      <c r="AD118" s="35"/>
      <c r="AE118" s="35"/>
      <c r="AT118" s="20" t="s">
        <v>137</v>
      </c>
      <c r="AU118" s="20" t="s">
        <v>130</v>
      </c>
    </row>
    <row r="119" s="2" customFormat="1">
      <c r="A119" s="35"/>
      <c r="B119" s="36"/>
      <c r="C119" s="37"/>
      <c r="D119" s="208" t="s">
        <v>139</v>
      </c>
      <c r="E119" s="37"/>
      <c r="F119" s="209" t="s">
        <v>168</v>
      </c>
      <c r="G119" s="37"/>
      <c r="H119" s="37"/>
      <c r="I119" s="37"/>
      <c r="J119" s="37"/>
      <c r="K119" s="37"/>
      <c r="L119" s="41"/>
      <c r="M119" s="206"/>
      <c r="N119" s="207"/>
      <c r="O119" s="80"/>
      <c r="P119" s="80"/>
      <c r="Q119" s="80"/>
      <c r="R119" s="80"/>
      <c r="S119" s="80"/>
      <c r="T119" s="81"/>
      <c r="U119" s="35"/>
      <c r="V119" s="35"/>
      <c r="W119" s="35"/>
      <c r="X119" s="35"/>
      <c r="Y119" s="35"/>
      <c r="Z119" s="35"/>
      <c r="AA119" s="35"/>
      <c r="AB119" s="35"/>
      <c r="AC119" s="35"/>
      <c r="AD119" s="35"/>
      <c r="AE119" s="35"/>
      <c r="AT119" s="20" t="s">
        <v>139</v>
      </c>
      <c r="AU119" s="20" t="s">
        <v>130</v>
      </c>
    </row>
    <row r="120" s="14" customFormat="1">
      <c r="A120" s="14"/>
      <c r="B120" s="219"/>
      <c r="C120" s="220"/>
      <c r="D120" s="208" t="s">
        <v>153</v>
      </c>
      <c r="E120" s="221" t="s">
        <v>17</v>
      </c>
      <c r="F120" s="222" t="s">
        <v>169</v>
      </c>
      <c r="G120" s="220"/>
      <c r="H120" s="223">
        <v>7.5</v>
      </c>
      <c r="I120" s="220"/>
      <c r="J120" s="220"/>
      <c r="K120" s="220"/>
      <c r="L120" s="224"/>
      <c r="M120" s="225"/>
      <c r="N120" s="226"/>
      <c r="O120" s="226"/>
      <c r="P120" s="226"/>
      <c r="Q120" s="226"/>
      <c r="R120" s="226"/>
      <c r="S120" s="226"/>
      <c r="T120" s="227"/>
      <c r="U120" s="14"/>
      <c r="V120" s="14"/>
      <c r="W120" s="14"/>
      <c r="X120" s="14"/>
      <c r="Y120" s="14"/>
      <c r="Z120" s="14"/>
      <c r="AA120" s="14"/>
      <c r="AB120" s="14"/>
      <c r="AC120" s="14"/>
      <c r="AD120" s="14"/>
      <c r="AE120" s="14"/>
      <c r="AT120" s="228" t="s">
        <v>153</v>
      </c>
      <c r="AU120" s="228" t="s">
        <v>130</v>
      </c>
      <c r="AV120" s="14" t="s">
        <v>130</v>
      </c>
      <c r="AW120" s="14" t="s">
        <v>31</v>
      </c>
      <c r="AX120" s="14" t="s">
        <v>75</v>
      </c>
      <c r="AY120" s="228" t="s">
        <v>123</v>
      </c>
    </row>
    <row r="121" s="2" customFormat="1" ht="24.15" customHeight="1">
      <c r="A121" s="35"/>
      <c r="B121" s="36"/>
      <c r="C121" s="192" t="s">
        <v>170</v>
      </c>
      <c r="D121" s="192" t="s">
        <v>125</v>
      </c>
      <c r="E121" s="193" t="s">
        <v>171</v>
      </c>
      <c r="F121" s="194" t="s">
        <v>172</v>
      </c>
      <c r="G121" s="195" t="s">
        <v>165</v>
      </c>
      <c r="H121" s="196">
        <v>15.785</v>
      </c>
      <c r="I121" s="197">
        <v>414</v>
      </c>
      <c r="J121" s="197">
        <f>ROUND(I121*H121,2)</f>
        <v>6534.9899999999998</v>
      </c>
      <c r="K121" s="194" t="s">
        <v>135</v>
      </c>
      <c r="L121" s="41"/>
      <c r="M121" s="198" t="s">
        <v>17</v>
      </c>
      <c r="N121" s="199" t="s">
        <v>42</v>
      </c>
      <c r="O121" s="200">
        <v>0.66800000000000004</v>
      </c>
      <c r="P121" s="200">
        <f>O121*H121</f>
        <v>10.54438</v>
      </c>
      <c r="Q121" s="200">
        <v>0</v>
      </c>
      <c r="R121" s="200">
        <f>Q121*H121</f>
        <v>0</v>
      </c>
      <c r="S121" s="200">
        <v>0</v>
      </c>
      <c r="T121" s="201">
        <f>S121*H121</f>
        <v>0</v>
      </c>
      <c r="U121" s="35"/>
      <c r="V121" s="35"/>
      <c r="W121" s="35"/>
      <c r="X121" s="35"/>
      <c r="Y121" s="35"/>
      <c r="Z121" s="35"/>
      <c r="AA121" s="35"/>
      <c r="AB121" s="35"/>
      <c r="AC121" s="35"/>
      <c r="AD121" s="35"/>
      <c r="AE121" s="35"/>
      <c r="AR121" s="202" t="s">
        <v>129</v>
      </c>
      <c r="AT121" s="202" t="s">
        <v>125</v>
      </c>
      <c r="AU121" s="202" t="s">
        <v>130</v>
      </c>
      <c r="AY121" s="20" t="s">
        <v>123</v>
      </c>
      <c r="BE121" s="203">
        <f>IF(N121="základní",J121,0)</f>
        <v>0</v>
      </c>
      <c r="BF121" s="203">
        <f>IF(N121="snížená",J121,0)</f>
        <v>6534.9899999999998</v>
      </c>
      <c r="BG121" s="203">
        <f>IF(N121="zákl. přenesená",J121,0)</f>
        <v>0</v>
      </c>
      <c r="BH121" s="203">
        <f>IF(N121="sníž. přenesená",J121,0)</f>
        <v>0</v>
      </c>
      <c r="BI121" s="203">
        <f>IF(N121="nulová",J121,0)</f>
        <v>0</v>
      </c>
      <c r="BJ121" s="20" t="s">
        <v>130</v>
      </c>
      <c r="BK121" s="203">
        <f>ROUND(I121*H121,2)</f>
        <v>6534.9899999999998</v>
      </c>
      <c r="BL121" s="20" t="s">
        <v>129</v>
      </c>
      <c r="BM121" s="202" t="s">
        <v>173</v>
      </c>
    </row>
    <row r="122" s="2" customFormat="1">
      <c r="A122" s="35"/>
      <c r="B122" s="36"/>
      <c r="C122" s="37"/>
      <c r="D122" s="204" t="s">
        <v>137</v>
      </c>
      <c r="E122" s="37"/>
      <c r="F122" s="205" t="s">
        <v>174</v>
      </c>
      <c r="G122" s="37"/>
      <c r="H122" s="37"/>
      <c r="I122" s="37"/>
      <c r="J122" s="37"/>
      <c r="K122" s="37"/>
      <c r="L122" s="41"/>
      <c r="M122" s="206"/>
      <c r="N122" s="207"/>
      <c r="O122" s="80"/>
      <c r="P122" s="80"/>
      <c r="Q122" s="80"/>
      <c r="R122" s="80"/>
      <c r="S122" s="80"/>
      <c r="T122" s="81"/>
      <c r="U122" s="35"/>
      <c r="V122" s="35"/>
      <c r="W122" s="35"/>
      <c r="X122" s="35"/>
      <c r="Y122" s="35"/>
      <c r="Z122" s="35"/>
      <c r="AA122" s="35"/>
      <c r="AB122" s="35"/>
      <c r="AC122" s="35"/>
      <c r="AD122" s="35"/>
      <c r="AE122" s="35"/>
      <c r="AT122" s="20" t="s">
        <v>137</v>
      </c>
      <c r="AU122" s="20" t="s">
        <v>130</v>
      </c>
    </row>
    <row r="123" s="2" customFormat="1">
      <c r="A123" s="35"/>
      <c r="B123" s="36"/>
      <c r="C123" s="37"/>
      <c r="D123" s="208" t="s">
        <v>139</v>
      </c>
      <c r="E123" s="37"/>
      <c r="F123" s="209" t="s">
        <v>175</v>
      </c>
      <c r="G123" s="37"/>
      <c r="H123" s="37"/>
      <c r="I123" s="37"/>
      <c r="J123" s="37"/>
      <c r="K123" s="37"/>
      <c r="L123" s="41"/>
      <c r="M123" s="206"/>
      <c r="N123" s="207"/>
      <c r="O123" s="80"/>
      <c r="P123" s="80"/>
      <c r="Q123" s="80"/>
      <c r="R123" s="80"/>
      <c r="S123" s="80"/>
      <c r="T123" s="81"/>
      <c r="U123" s="35"/>
      <c r="V123" s="35"/>
      <c r="W123" s="35"/>
      <c r="X123" s="35"/>
      <c r="Y123" s="35"/>
      <c r="Z123" s="35"/>
      <c r="AA123" s="35"/>
      <c r="AB123" s="35"/>
      <c r="AC123" s="35"/>
      <c r="AD123" s="35"/>
      <c r="AE123" s="35"/>
      <c r="AT123" s="20" t="s">
        <v>139</v>
      </c>
      <c r="AU123" s="20" t="s">
        <v>130</v>
      </c>
    </row>
    <row r="124" s="14" customFormat="1">
      <c r="A124" s="14"/>
      <c r="B124" s="219"/>
      <c r="C124" s="220"/>
      <c r="D124" s="208" t="s">
        <v>153</v>
      </c>
      <c r="E124" s="221" t="s">
        <v>17</v>
      </c>
      <c r="F124" s="222" t="s">
        <v>176</v>
      </c>
      <c r="G124" s="220"/>
      <c r="H124" s="223">
        <v>13.859999999999999</v>
      </c>
      <c r="I124" s="220"/>
      <c r="J124" s="220"/>
      <c r="K124" s="220"/>
      <c r="L124" s="224"/>
      <c r="M124" s="225"/>
      <c r="N124" s="226"/>
      <c r="O124" s="226"/>
      <c r="P124" s="226"/>
      <c r="Q124" s="226"/>
      <c r="R124" s="226"/>
      <c r="S124" s="226"/>
      <c r="T124" s="227"/>
      <c r="U124" s="14"/>
      <c r="V124" s="14"/>
      <c r="W124" s="14"/>
      <c r="X124" s="14"/>
      <c r="Y124" s="14"/>
      <c r="Z124" s="14"/>
      <c r="AA124" s="14"/>
      <c r="AB124" s="14"/>
      <c r="AC124" s="14"/>
      <c r="AD124" s="14"/>
      <c r="AE124" s="14"/>
      <c r="AT124" s="228" t="s">
        <v>153</v>
      </c>
      <c r="AU124" s="228" t="s">
        <v>130</v>
      </c>
      <c r="AV124" s="14" t="s">
        <v>130</v>
      </c>
      <c r="AW124" s="14" t="s">
        <v>31</v>
      </c>
      <c r="AX124" s="14" t="s">
        <v>70</v>
      </c>
      <c r="AY124" s="228" t="s">
        <v>123</v>
      </c>
    </row>
    <row r="125" s="14" customFormat="1">
      <c r="A125" s="14"/>
      <c r="B125" s="219"/>
      <c r="C125" s="220"/>
      <c r="D125" s="208" t="s">
        <v>153</v>
      </c>
      <c r="E125" s="221" t="s">
        <v>17</v>
      </c>
      <c r="F125" s="222" t="s">
        <v>177</v>
      </c>
      <c r="G125" s="220"/>
      <c r="H125" s="223">
        <v>1.925</v>
      </c>
      <c r="I125" s="220"/>
      <c r="J125" s="220"/>
      <c r="K125" s="220"/>
      <c r="L125" s="224"/>
      <c r="M125" s="225"/>
      <c r="N125" s="226"/>
      <c r="O125" s="226"/>
      <c r="P125" s="226"/>
      <c r="Q125" s="226"/>
      <c r="R125" s="226"/>
      <c r="S125" s="226"/>
      <c r="T125" s="227"/>
      <c r="U125" s="14"/>
      <c r="V125" s="14"/>
      <c r="W125" s="14"/>
      <c r="X125" s="14"/>
      <c r="Y125" s="14"/>
      <c r="Z125" s="14"/>
      <c r="AA125" s="14"/>
      <c r="AB125" s="14"/>
      <c r="AC125" s="14"/>
      <c r="AD125" s="14"/>
      <c r="AE125" s="14"/>
      <c r="AT125" s="228" t="s">
        <v>153</v>
      </c>
      <c r="AU125" s="228" t="s">
        <v>130</v>
      </c>
      <c r="AV125" s="14" t="s">
        <v>130</v>
      </c>
      <c r="AW125" s="14" t="s">
        <v>31</v>
      </c>
      <c r="AX125" s="14" t="s">
        <v>70</v>
      </c>
      <c r="AY125" s="228" t="s">
        <v>123</v>
      </c>
    </row>
    <row r="126" s="15" customFormat="1">
      <c r="A126" s="15"/>
      <c r="B126" s="229"/>
      <c r="C126" s="230"/>
      <c r="D126" s="208" t="s">
        <v>153</v>
      </c>
      <c r="E126" s="231" t="s">
        <v>17</v>
      </c>
      <c r="F126" s="232" t="s">
        <v>178</v>
      </c>
      <c r="G126" s="230"/>
      <c r="H126" s="233">
        <v>15.785</v>
      </c>
      <c r="I126" s="230"/>
      <c r="J126" s="230"/>
      <c r="K126" s="230"/>
      <c r="L126" s="234"/>
      <c r="M126" s="235"/>
      <c r="N126" s="236"/>
      <c r="O126" s="236"/>
      <c r="P126" s="236"/>
      <c r="Q126" s="236"/>
      <c r="R126" s="236"/>
      <c r="S126" s="236"/>
      <c r="T126" s="237"/>
      <c r="U126" s="15"/>
      <c r="V126" s="15"/>
      <c r="W126" s="15"/>
      <c r="X126" s="15"/>
      <c r="Y126" s="15"/>
      <c r="Z126" s="15"/>
      <c r="AA126" s="15"/>
      <c r="AB126" s="15"/>
      <c r="AC126" s="15"/>
      <c r="AD126" s="15"/>
      <c r="AE126" s="15"/>
      <c r="AT126" s="238" t="s">
        <v>153</v>
      </c>
      <c r="AU126" s="238" t="s">
        <v>130</v>
      </c>
      <c r="AV126" s="15" t="s">
        <v>129</v>
      </c>
      <c r="AW126" s="15" t="s">
        <v>31</v>
      </c>
      <c r="AX126" s="15" t="s">
        <v>75</v>
      </c>
      <c r="AY126" s="238" t="s">
        <v>123</v>
      </c>
    </row>
    <row r="127" s="2" customFormat="1" ht="24.15" customHeight="1">
      <c r="A127" s="35"/>
      <c r="B127" s="36"/>
      <c r="C127" s="192" t="s">
        <v>179</v>
      </c>
      <c r="D127" s="192" t="s">
        <v>125</v>
      </c>
      <c r="E127" s="193" t="s">
        <v>180</v>
      </c>
      <c r="F127" s="194" t="s">
        <v>181</v>
      </c>
      <c r="G127" s="195" t="s">
        <v>165</v>
      </c>
      <c r="H127" s="196">
        <v>7.2599999999999998</v>
      </c>
      <c r="I127" s="197">
        <v>599</v>
      </c>
      <c r="J127" s="197">
        <f>ROUND(I127*H127,2)</f>
        <v>4348.7399999999998</v>
      </c>
      <c r="K127" s="194" t="s">
        <v>135</v>
      </c>
      <c r="L127" s="41"/>
      <c r="M127" s="198" t="s">
        <v>17</v>
      </c>
      <c r="N127" s="199" t="s">
        <v>42</v>
      </c>
      <c r="O127" s="200">
        <v>0.96699999999999997</v>
      </c>
      <c r="P127" s="200">
        <f>O127*H127</f>
        <v>7.0204199999999997</v>
      </c>
      <c r="Q127" s="200">
        <v>0</v>
      </c>
      <c r="R127" s="200">
        <f>Q127*H127</f>
        <v>0</v>
      </c>
      <c r="S127" s="200">
        <v>0</v>
      </c>
      <c r="T127" s="201">
        <f>S127*H127</f>
        <v>0</v>
      </c>
      <c r="U127" s="35"/>
      <c r="V127" s="35"/>
      <c r="W127" s="35"/>
      <c r="X127" s="35"/>
      <c r="Y127" s="35"/>
      <c r="Z127" s="35"/>
      <c r="AA127" s="35"/>
      <c r="AB127" s="35"/>
      <c r="AC127" s="35"/>
      <c r="AD127" s="35"/>
      <c r="AE127" s="35"/>
      <c r="AR127" s="202" t="s">
        <v>129</v>
      </c>
      <c r="AT127" s="202" t="s">
        <v>125</v>
      </c>
      <c r="AU127" s="202" t="s">
        <v>130</v>
      </c>
      <c r="AY127" s="20" t="s">
        <v>123</v>
      </c>
      <c r="BE127" s="203">
        <f>IF(N127="základní",J127,0)</f>
        <v>0</v>
      </c>
      <c r="BF127" s="203">
        <f>IF(N127="snížená",J127,0)</f>
        <v>4348.7399999999998</v>
      </c>
      <c r="BG127" s="203">
        <f>IF(N127="zákl. přenesená",J127,0)</f>
        <v>0</v>
      </c>
      <c r="BH127" s="203">
        <f>IF(N127="sníž. přenesená",J127,0)</f>
        <v>0</v>
      </c>
      <c r="BI127" s="203">
        <f>IF(N127="nulová",J127,0)</f>
        <v>0</v>
      </c>
      <c r="BJ127" s="20" t="s">
        <v>130</v>
      </c>
      <c r="BK127" s="203">
        <f>ROUND(I127*H127,2)</f>
        <v>4348.7399999999998</v>
      </c>
      <c r="BL127" s="20" t="s">
        <v>129</v>
      </c>
      <c r="BM127" s="202" t="s">
        <v>182</v>
      </c>
    </row>
    <row r="128" s="2" customFormat="1">
      <c r="A128" s="35"/>
      <c r="B128" s="36"/>
      <c r="C128" s="37"/>
      <c r="D128" s="204" t="s">
        <v>137</v>
      </c>
      <c r="E128" s="37"/>
      <c r="F128" s="205" t="s">
        <v>183</v>
      </c>
      <c r="G128" s="37"/>
      <c r="H128" s="37"/>
      <c r="I128" s="37"/>
      <c r="J128" s="37"/>
      <c r="K128" s="37"/>
      <c r="L128" s="41"/>
      <c r="M128" s="206"/>
      <c r="N128" s="207"/>
      <c r="O128" s="80"/>
      <c r="P128" s="80"/>
      <c r="Q128" s="80"/>
      <c r="R128" s="80"/>
      <c r="S128" s="80"/>
      <c r="T128" s="81"/>
      <c r="U128" s="35"/>
      <c r="V128" s="35"/>
      <c r="W128" s="35"/>
      <c r="X128" s="35"/>
      <c r="Y128" s="35"/>
      <c r="Z128" s="35"/>
      <c r="AA128" s="35"/>
      <c r="AB128" s="35"/>
      <c r="AC128" s="35"/>
      <c r="AD128" s="35"/>
      <c r="AE128" s="35"/>
      <c r="AT128" s="20" t="s">
        <v>137</v>
      </c>
      <c r="AU128" s="20" t="s">
        <v>130</v>
      </c>
    </row>
    <row r="129" s="2" customFormat="1">
      <c r="A129" s="35"/>
      <c r="B129" s="36"/>
      <c r="C129" s="37"/>
      <c r="D129" s="208" t="s">
        <v>139</v>
      </c>
      <c r="E129" s="37"/>
      <c r="F129" s="209" t="s">
        <v>184</v>
      </c>
      <c r="G129" s="37"/>
      <c r="H129" s="37"/>
      <c r="I129" s="37"/>
      <c r="J129" s="37"/>
      <c r="K129" s="37"/>
      <c r="L129" s="41"/>
      <c r="M129" s="206"/>
      <c r="N129" s="207"/>
      <c r="O129" s="80"/>
      <c r="P129" s="80"/>
      <c r="Q129" s="80"/>
      <c r="R129" s="80"/>
      <c r="S129" s="80"/>
      <c r="T129" s="81"/>
      <c r="U129" s="35"/>
      <c r="V129" s="35"/>
      <c r="W129" s="35"/>
      <c r="X129" s="35"/>
      <c r="Y129" s="35"/>
      <c r="Z129" s="35"/>
      <c r="AA129" s="35"/>
      <c r="AB129" s="35"/>
      <c r="AC129" s="35"/>
      <c r="AD129" s="35"/>
      <c r="AE129" s="35"/>
      <c r="AT129" s="20" t="s">
        <v>139</v>
      </c>
      <c r="AU129" s="20" t="s">
        <v>130</v>
      </c>
    </row>
    <row r="130" s="13" customFormat="1">
      <c r="A130" s="13"/>
      <c r="B130" s="210"/>
      <c r="C130" s="211"/>
      <c r="D130" s="208" t="s">
        <v>153</v>
      </c>
      <c r="E130" s="212" t="s">
        <v>17</v>
      </c>
      <c r="F130" s="213" t="s">
        <v>185</v>
      </c>
      <c r="G130" s="211"/>
      <c r="H130" s="212" t="s">
        <v>17</v>
      </c>
      <c r="I130" s="211"/>
      <c r="J130" s="211"/>
      <c r="K130" s="211"/>
      <c r="L130" s="214"/>
      <c r="M130" s="215"/>
      <c r="N130" s="216"/>
      <c r="O130" s="216"/>
      <c r="P130" s="216"/>
      <c r="Q130" s="216"/>
      <c r="R130" s="216"/>
      <c r="S130" s="216"/>
      <c r="T130" s="217"/>
      <c r="U130" s="13"/>
      <c r="V130" s="13"/>
      <c r="W130" s="13"/>
      <c r="X130" s="13"/>
      <c r="Y130" s="13"/>
      <c r="Z130" s="13"/>
      <c r="AA130" s="13"/>
      <c r="AB130" s="13"/>
      <c r="AC130" s="13"/>
      <c r="AD130" s="13"/>
      <c r="AE130" s="13"/>
      <c r="AT130" s="218" t="s">
        <v>153</v>
      </c>
      <c r="AU130" s="218" t="s">
        <v>130</v>
      </c>
      <c r="AV130" s="13" t="s">
        <v>75</v>
      </c>
      <c r="AW130" s="13" t="s">
        <v>31</v>
      </c>
      <c r="AX130" s="13" t="s">
        <v>70</v>
      </c>
      <c r="AY130" s="218" t="s">
        <v>123</v>
      </c>
    </row>
    <row r="131" s="14" customFormat="1">
      <c r="A131" s="14"/>
      <c r="B131" s="219"/>
      <c r="C131" s="220"/>
      <c r="D131" s="208" t="s">
        <v>153</v>
      </c>
      <c r="E131" s="221" t="s">
        <v>17</v>
      </c>
      <c r="F131" s="222" t="s">
        <v>186</v>
      </c>
      <c r="G131" s="220"/>
      <c r="H131" s="223">
        <v>7.2599999999999998</v>
      </c>
      <c r="I131" s="220"/>
      <c r="J131" s="220"/>
      <c r="K131" s="220"/>
      <c r="L131" s="224"/>
      <c r="M131" s="225"/>
      <c r="N131" s="226"/>
      <c r="O131" s="226"/>
      <c r="P131" s="226"/>
      <c r="Q131" s="226"/>
      <c r="R131" s="226"/>
      <c r="S131" s="226"/>
      <c r="T131" s="227"/>
      <c r="U131" s="14"/>
      <c r="V131" s="14"/>
      <c r="W131" s="14"/>
      <c r="X131" s="14"/>
      <c r="Y131" s="14"/>
      <c r="Z131" s="14"/>
      <c r="AA131" s="14"/>
      <c r="AB131" s="14"/>
      <c r="AC131" s="14"/>
      <c r="AD131" s="14"/>
      <c r="AE131" s="14"/>
      <c r="AT131" s="228" t="s">
        <v>153</v>
      </c>
      <c r="AU131" s="228" t="s">
        <v>130</v>
      </c>
      <c r="AV131" s="14" t="s">
        <v>130</v>
      </c>
      <c r="AW131" s="14" t="s">
        <v>31</v>
      </c>
      <c r="AX131" s="14" t="s">
        <v>75</v>
      </c>
      <c r="AY131" s="228" t="s">
        <v>123</v>
      </c>
    </row>
    <row r="132" s="2" customFormat="1" ht="24.15" customHeight="1">
      <c r="A132" s="35"/>
      <c r="B132" s="36"/>
      <c r="C132" s="192" t="s">
        <v>187</v>
      </c>
      <c r="D132" s="192" t="s">
        <v>125</v>
      </c>
      <c r="E132" s="193" t="s">
        <v>188</v>
      </c>
      <c r="F132" s="194" t="s">
        <v>189</v>
      </c>
      <c r="G132" s="195" t="s">
        <v>165</v>
      </c>
      <c r="H132" s="196">
        <v>21.125</v>
      </c>
      <c r="I132" s="197">
        <v>164</v>
      </c>
      <c r="J132" s="197">
        <f>ROUND(I132*H132,2)</f>
        <v>3464.5</v>
      </c>
      <c r="K132" s="194" t="s">
        <v>135</v>
      </c>
      <c r="L132" s="41"/>
      <c r="M132" s="198" t="s">
        <v>17</v>
      </c>
      <c r="N132" s="199" t="s">
        <v>42</v>
      </c>
      <c r="O132" s="200">
        <v>0.19700000000000001</v>
      </c>
      <c r="P132" s="200">
        <f>O132*H132</f>
        <v>4.1616249999999999</v>
      </c>
      <c r="Q132" s="200">
        <v>0</v>
      </c>
      <c r="R132" s="200">
        <f>Q132*H132</f>
        <v>0</v>
      </c>
      <c r="S132" s="200">
        <v>0</v>
      </c>
      <c r="T132" s="201">
        <f>S132*H132</f>
        <v>0</v>
      </c>
      <c r="U132" s="35"/>
      <c r="V132" s="35"/>
      <c r="W132" s="35"/>
      <c r="X132" s="35"/>
      <c r="Y132" s="35"/>
      <c r="Z132" s="35"/>
      <c r="AA132" s="35"/>
      <c r="AB132" s="35"/>
      <c r="AC132" s="35"/>
      <c r="AD132" s="35"/>
      <c r="AE132" s="35"/>
      <c r="AR132" s="202" t="s">
        <v>129</v>
      </c>
      <c r="AT132" s="202" t="s">
        <v>125</v>
      </c>
      <c r="AU132" s="202" t="s">
        <v>130</v>
      </c>
      <c r="AY132" s="20" t="s">
        <v>123</v>
      </c>
      <c r="BE132" s="203">
        <f>IF(N132="základní",J132,0)</f>
        <v>0</v>
      </c>
      <c r="BF132" s="203">
        <f>IF(N132="snížená",J132,0)</f>
        <v>3464.5</v>
      </c>
      <c r="BG132" s="203">
        <f>IF(N132="zákl. přenesená",J132,0)</f>
        <v>0</v>
      </c>
      <c r="BH132" s="203">
        <f>IF(N132="sníž. přenesená",J132,0)</f>
        <v>0</v>
      </c>
      <c r="BI132" s="203">
        <f>IF(N132="nulová",J132,0)</f>
        <v>0</v>
      </c>
      <c r="BJ132" s="20" t="s">
        <v>130</v>
      </c>
      <c r="BK132" s="203">
        <f>ROUND(I132*H132,2)</f>
        <v>3464.5</v>
      </c>
      <c r="BL132" s="20" t="s">
        <v>129</v>
      </c>
      <c r="BM132" s="202" t="s">
        <v>190</v>
      </c>
    </row>
    <row r="133" s="2" customFormat="1">
      <c r="A133" s="35"/>
      <c r="B133" s="36"/>
      <c r="C133" s="37"/>
      <c r="D133" s="204" t="s">
        <v>137</v>
      </c>
      <c r="E133" s="37"/>
      <c r="F133" s="205" t="s">
        <v>191</v>
      </c>
      <c r="G133" s="37"/>
      <c r="H133" s="37"/>
      <c r="I133" s="37"/>
      <c r="J133" s="37"/>
      <c r="K133" s="37"/>
      <c r="L133" s="41"/>
      <c r="M133" s="206"/>
      <c r="N133" s="207"/>
      <c r="O133" s="80"/>
      <c r="P133" s="80"/>
      <c r="Q133" s="80"/>
      <c r="R133" s="80"/>
      <c r="S133" s="80"/>
      <c r="T133" s="81"/>
      <c r="U133" s="35"/>
      <c r="V133" s="35"/>
      <c r="W133" s="35"/>
      <c r="X133" s="35"/>
      <c r="Y133" s="35"/>
      <c r="Z133" s="35"/>
      <c r="AA133" s="35"/>
      <c r="AB133" s="35"/>
      <c r="AC133" s="35"/>
      <c r="AD133" s="35"/>
      <c r="AE133" s="35"/>
      <c r="AT133" s="20" t="s">
        <v>137</v>
      </c>
      <c r="AU133" s="20" t="s">
        <v>130</v>
      </c>
    </row>
    <row r="134" s="2" customFormat="1">
      <c r="A134" s="35"/>
      <c r="B134" s="36"/>
      <c r="C134" s="37"/>
      <c r="D134" s="208" t="s">
        <v>139</v>
      </c>
      <c r="E134" s="37"/>
      <c r="F134" s="209" t="s">
        <v>192</v>
      </c>
      <c r="G134" s="37"/>
      <c r="H134" s="37"/>
      <c r="I134" s="37"/>
      <c r="J134" s="37"/>
      <c r="K134" s="37"/>
      <c r="L134" s="41"/>
      <c r="M134" s="206"/>
      <c r="N134" s="207"/>
      <c r="O134" s="80"/>
      <c r="P134" s="80"/>
      <c r="Q134" s="80"/>
      <c r="R134" s="80"/>
      <c r="S134" s="80"/>
      <c r="T134" s="81"/>
      <c r="U134" s="35"/>
      <c r="V134" s="35"/>
      <c r="W134" s="35"/>
      <c r="X134" s="35"/>
      <c r="Y134" s="35"/>
      <c r="Z134" s="35"/>
      <c r="AA134" s="35"/>
      <c r="AB134" s="35"/>
      <c r="AC134" s="35"/>
      <c r="AD134" s="35"/>
      <c r="AE134" s="35"/>
      <c r="AT134" s="20" t="s">
        <v>139</v>
      </c>
      <c r="AU134" s="20" t="s">
        <v>130</v>
      </c>
    </row>
    <row r="135" s="14" customFormat="1">
      <c r="A135" s="14"/>
      <c r="B135" s="219"/>
      <c r="C135" s="220"/>
      <c r="D135" s="208" t="s">
        <v>153</v>
      </c>
      <c r="E135" s="221" t="s">
        <v>17</v>
      </c>
      <c r="F135" s="222" t="s">
        <v>193</v>
      </c>
      <c r="G135" s="220"/>
      <c r="H135" s="223">
        <v>21.125</v>
      </c>
      <c r="I135" s="220"/>
      <c r="J135" s="220"/>
      <c r="K135" s="220"/>
      <c r="L135" s="224"/>
      <c r="M135" s="225"/>
      <c r="N135" s="226"/>
      <c r="O135" s="226"/>
      <c r="P135" s="226"/>
      <c r="Q135" s="226"/>
      <c r="R135" s="226"/>
      <c r="S135" s="226"/>
      <c r="T135" s="227"/>
      <c r="U135" s="14"/>
      <c r="V135" s="14"/>
      <c r="W135" s="14"/>
      <c r="X135" s="14"/>
      <c r="Y135" s="14"/>
      <c r="Z135" s="14"/>
      <c r="AA135" s="14"/>
      <c r="AB135" s="14"/>
      <c r="AC135" s="14"/>
      <c r="AD135" s="14"/>
      <c r="AE135" s="14"/>
      <c r="AT135" s="228" t="s">
        <v>153</v>
      </c>
      <c r="AU135" s="228" t="s">
        <v>130</v>
      </c>
      <c r="AV135" s="14" t="s">
        <v>130</v>
      </c>
      <c r="AW135" s="14" t="s">
        <v>31</v>
      </c>
      <c r="AX135" s="14" t="s">
        <v>75</v>
      </c>
      <c r="AY135" s="228" t="s">
        <v>123</v>
      </c>
    </row>
    <row r="136" s="2" customFormat="1" ht="37.8" customHeight="1">
      <c r="A136" s="35"/>
      <c r="B136" s="36"/>
      <c r="C136" s="192" t="s">
        <v>194</v>
      </c>
      <c r="D136" s="192" t="s">
        <v>125</v>
      </c>
      <c r="E136" s="193" t="s">
        <v>195</v>
      </c>
      <c r="F136" s="194" t="s">
        <v>196</v>
      </c>
      <c r="G136" s="195" t="s">
        <v>165</v>
      </c>
      <c r="H136" s="196">
        <v>21.125</v>
      </c>
      <c r="I136" s="197">
        <v>304</v>
      </c>
      <c r="J136" s="197">
        <f>ROUND(I136*H136,2)</f>
        <v>6422</v>
      </c>
      <c r="K136" s="194" t="s">
        <v>135</v>
      </c>
      <c r="L136" s="41"/>
      <c r="M136" s="198" t="s">
        <v>17</v>
      </c>
      <c r="N136" s="199" t="s">
        <v>42</v>
      </c>
      <c r="O136" s="200">
        <v>0.086999999999999994</v>
      </c>
      <c r="P136" s="200">
        <f>O136*H136</f>
        <v>1.8378749999999999</v>
      </c>
      <c r="Q136" s="200">
        <v>0</v>
      </c>
      <c r="R136" s="200">
        <f>Q136*H136</f>
        <v>0</v>
      </c>
      <c r="S136" s="200">
        <v>0</v>
      </c>
      <c r="T136" s="201">
        <f>S136*H136</f>
        <v>0</v>
      </c>
      <c r="U136" s="35"/>
      <c r="V136" s="35"/>
      <c r="W136" s="35"/>
      <c r="X136" s="35"/>
      <c r="Y136" s="35"/>
      <c r="Z136" s="35"/>
      <c r="AA136" s="35"/>
      <c r="AB136" s="35"/>
      <c r="AC136" s="35"/>
      <c r="AD136" s="35"/>
      <c r="AE136" s="35"/>
      <c r="AR136" s="202" t="s">
        <v>129</v>
      </c>
      <c r="AT136" s="202" t="s">
        <v>125</v>
      </c>
      <c r="AU136" s="202" t="s">
        <v>130</v>
      </c>
      <c r="AY136" s="20" t="s">
        <v>123</v>
      </c>
      <c r="BE136" s="203">
        <f>IF(N136="základní",J136,0)</f>
        <v>0</v>
      </c>
      <c r="BF136" s="203">
        <f>IF(N136="snížená",J136,0)</f>
        <v>6422</v>
      </c>
      <c r="BG136" s="203">
        <f>IF(N136="zákl. přenesená",J136,0)</f>
        <v>0</v>
      </c>
      <c r="BH136" s="203">
        <f>IF(N136="sníž. přenesená",J136,0)</f>
        <v>0</v>
      </c>
      <c r="BI136" s="203">
        <f>IF(N136="nulová",J136,0)</f>
        <v>0</v>
      </c>
      <c r="BJ136" s="20" t="s">
        <v>130</v>
      </c>
      <c r="BK136" s="203">
        <f>ROUND(I136*H136,2)</f>
        <v>6422</v>
      </c>
      <c r="BL136" s="20" t="s">
        <v>129</v>
      </c>
      <c r="BM136" s="202" t="s">
        <v>197</v>
      </c>
    </row>
    <row r="137" s="2" customFormat="1">
      <c r="A137" s="35"/>
      <c r="B137" s="36"/>
      <c r="C137" s="37"/>
      <c r="D137" s="204" t="s">
        <v>137</v>
      </c>
      <c r="E137" s="37"/>
      <c r="F137" s="205" t="s">
        <v>198</v>
      </c>
      <c r="G137" s="37"/>
      <c r="H137" s="37"/>
      <c r="I137" s="37"/>
      <c r="J137" s="37"/>
      <c r="K137" s="37"/>
      <c r="L137" s="41"/>
      <c r="M137" s="206"/>
      <c r="N137" s="207"/>
      <c r="O137" s="80"/>
      <c r="P137" s="80"/>
      <c r="Q137" s="80"/>
      <c r="R137" s="80"/>
      <c r="S137" s="80"/>
      <c r="T137" s="81"/>
      <c r="U137" s="35"/>
      <c r="V137" s="35"/>
      <c r="W137" s="35"/>
      <c r="X137" s="35"/>
      <c r="Y137" s="35"/>
      <c r="Z137" s="35"/>
      <c r="AA137" s="35"/>
      <c r="AB137" s="35"/>
      <c r="AC137" s="35"/>
      <c r="AD137" s="35"/>
      <c r="AE137" s="35"/>
      <c r="AT137" s="20" t="s">
        <v>137</v>
      </c>
      <c r="AU137" s="20" t="s">
        <v>130</v>
      </c>
    </row>
    <row r="138" s="2" customFormat="1">
      <c r="A138" s="35"/>
      <c r="B138" s="36"/>
      <c r="C138" s="37"/>
      <c r="D138" s="208" t="s">
        <v>139</v>
      </c>
      <c r="E138" s="37"/>
      <c r="F138" s="209" t="s">
        <v>199</v>
      </c>
      <c r="G138" s="37"/>
      <c r="H138" s="37"/>
      <c r="I138" s="37"/>
      <c r="J138" s="37"/>
      <c r="K138" s="37"/>
      <c r="L138" s="41"/>
      <c r="M138" s="206"/>
      <c r="N138" s="207"/>
      <c r="O138" s="80"/>
      <c r="P138" s="80"/>
      <c r="Q138" s="80"/>
      <c r="R138" s="80"/>
      <c r="S138" s="80"/>
      <c r="T138" s="81"/>
      <c r="U138" s="35"/>
      <c r="V138" s="35"/>
      <c r="W138" s="35"/>
      <c r="X138" s="35"/>
      <c r="Y138" s="35"/>
      <c r="Z138" s="35"/>
      <c r="AA138" s="35"/>
      <c r="AB138" s="35"/>
      <c r="AC138" s="35"/>
      <c r="AD138" s="35"/>
      <c r="AE138" s="35"/>
      <c r="AT138" s="20" t="s">
        <v>139</v>
      </c>
      <c r="AU138" s="20" t="s">
        <v>130</v>
      </c>
    </row>
    <row r="139" s="2" customFormat="1" ht="37.8" customHeight="1">
      <c r="A139" s="35"/>
      <c r="B139" s="36"/>
      <c r="C139" s="192" t="s">
        <v>200</v>
      </c>
      <c r="D139" s="192" t="s">
        <v>125</v>
      </c>
      <c r="E139" s="193" t="s">
        <v>201</v>
      </c>
      <c r="F139" s="194" t="s">
        <v>202</v>
      </c>
      <c r="G139" s="195" t="s">
        <v>165</v>
      </c>
      <c r="H139" s="196">
        <v>63.375</v>
      </c>
      <c r="I139" s="197">
        <v>23.100000000000001</v>
      </c>
      <c r="J139" s="197">
        <f>ROUND(I139*H139,2)</f>
        <v>1463.96</v>
      </c>
      <c r="K139" s="194" t="s">
        <v>135</v>
      </c>
      <c r="L139" s="41"/>
      <c r="M139" s="198" t="s">
        <v>17</v>
      </c>
      <c r="N139" s="199" t="s">
        <v>42</v>
      </c>
      <c r="O139" s="200">
        <v>0.0050000000000000001</v>
      </c>
      <c r="P139" s="200">
        <f>O139*H139</f>
        <v>0.31687500000000002</v>
      </c>
      <c r="Q139" s="200">
        <v>0</v>
      </c>
      <c r="R139" s="200">
        <f>Q139*H139</f>
        <v>0</v>
      </c>
      <c r="S139" s="200">
        <v>0</v>
      </c>
      <c r="T139" s="201">
        <f>S139*H139</f>
        <v>0</v>
      </c>
      <c r="U139" s="35"/>
      <c r="V139" s="35"/>
      <c r="W139" s="35"/>
      <c r="X139" s="35"/>
      <c r="Y139" s="35"/>
      <c r="Z139" s="35"/>
      <c r="AA139" s="35"/>
      <c r="AB139" s="35"/>
      <c r="AC139" s="35"/>
      <c r="AD139" s="35"/>
      <c r="AE139" s="35"/>
      <c r="AR139" s="202" t="s">
        <v>129</v>
      </c>
      <c r="AT139" s="202" t="s">
        <v>125</v>
      </c>
      <c r="AU139" s="202" t="s">
        <v>130</v>
      </c>
      <c r="AY139" s="20" t="s">
        <v>123</v>
      </c>
      <c r="BE139" s="203">
        <f>IF(N139="základní",J139,0)</f>
        <v>0</v>
      </c>
      <c r="BF139" s="203">
        <f>IF(N139="snížená",J139,0)</f>
        <v>1463.96</v>
      </c>
      <c r="BG139" s="203">
        <f>IF(N139="zákl. přenesená",J139,0)</f>
        <v>0</v>
      </c>
      <c r="BH139" s="203">
        <f>IF(N139="sníž. přenesená",J139,0)</f>
        <v>0</v>
      </c>
      <c r="BI139" s="203">
        <f>IF(N139="nulová",J139,0)</f>
        <v>0</v>
      </c>
      <c r="BJ139" s="20" t="s">
        <v>130</v>
      </c>
      <c r="BK139" s="203">
        <f>ROUND(I139*H139,2)</f>
        <v>1463.96</v>
      </c>
      <c r="BL139" s="20" t="s">
        <v>129</v>
      </c>
      <c r="BM139" s="202" t="s">
        <v>203</v>
      </c>
    </row>
    <row r="140" s="2" customFormat="1">
      <c r="A140" s="35"/>
      <c r="B140" s="36"/>
      <c r="C140" s="37"/>
      <c r="D140" s="204" t="s">
        <v>137</v>
      </c>
      <c r="E140" s="37"/>
      <c r="F140" s="205" t="s">
        <v>204</v>
      </c>
      <c r="G140" s="37"/>
      <c r="H140" s="37"/>
      <c r="I140" s="37"/>
      <c r="J140" s="37"/>
      <c r="K140" s="37"/>
      <c r="L140" s="41"/>
      <c r="M140" s="206"/>
      <c r="N140" s="207"/>
      <c r="O140" s="80"/>
      <c r="P140" s="80"/>
      <c r="Q140" s="80"/>
      <c r="R140" s="80"/>
      <c r="S140" s="80"/>
      <c r="T140" s="81"/>
      <c r="U140" s="35"/>
      <c r="V140" s="35"/>
      <c r="W140" s="35"/>
      <c r="X140" s="35"/>
      <c r="Y140" s="35"/>
      <c r="Z140" s="35"/>
      <c r="AA140" s="35"/>
      <c r="AB140" s="35"/>
      <c r="AC140" s="35"/>
      <c r="AD140" s="35"/>
      <c r="AE140" s="35"/>
      <c r="AT140" s="20" t="s">
        <v>137</v>
      </c>
      <c r="AU140" s="20" t="s">
        <v>130</v>
      </c>
    </row>
    <row r="141" s="2" customFormat="1">
      <c r="A141" s="35"/>
      <c r="B141" s="36"/>
      <c r="C141" s="37"/>
      <c r="D141" s="208" t="s">
        <v>139</v>
      </c>
      <c r="E141" s="37"/>
      <c r="F141" s="209" t="s">
        <v>199</v>
      </c>
      <c r="G141" s="37"/>
      <c r="H141" s="37"/>
      <c r="I141" s="37"/>
      <c r="J141" s="37"/>
      <c r="K141" s="37"/>
      <c r="L141" s="41"/>
      <c r="M141" s="206"/>
      <c r="N141" s="207"/>
      <c r="O141" s="80"/>
      <c r="P141" s="80"/>
      <c r="Q141" s="80"/>
      <c r="R141" s="80"/>
      <c r="S141" s="80"/>
      <c r="T141" s="81"/>
      <c r="U141" s="35"/>
      <c r="V141" s="35"/>
      <c r="W141" s="35"/>
      <c r="X141" s="35"/>
      <c r="Y141" s="35"/>
      <c r="Z141" s="35"/>
      <c r="AA141" s="35"/>
      <c r="AB141" s="35"/>
      <c r="AC141" s="35"/>
      <c r="AD141" s="35"/>
      <c r="AE141" s="35"/>
      <c r="AT141" s="20" t="s">
        <v>139</v>
      </c>
      <c r="AU141" s="20" t="s">
        <v>130</v>
      </c>
    </row>
    <row r="142" s="14" customFormat="1">
      <c r="A142" s="14"/>
      <c r="B142" s="219"/>
      <c r="C142" s="220"/>
      <c r="D142" s="208" t="s">
        <v>153</v>
      </c>
      <c r="E142" s="221" t="s">
        <v>17</v>
      </c>
      <c r="F142" s="222" t="s">
        <v>205</v>
      </c>
      <c r="G142" s="220"/>
      <c r="H142" s="223">
        <v>63.375</v>
      </c>
      <c r="I142" s="220"/>
      <c r="J142" s="220"/>
      <c r="K142" s="220"/>
      <c r="L142" s="224"/>
      <c r="M142" s="225"/>
      <c r="N142" s="226"/>
      <c r="O142" s="226"/>
      <c r="P142" s="226"/>
      <c r="Q142" s="226"/>
      <c r="R142" s="226"/>
      <c r="S142" s="226"/>
      <c r="T142" s="227"/>
      <c r="U142" s="14"/>
      <c r="V142" s="14"/>
      <c r="W142" s="14"/>
      <c r="X142" s="14"/>
      <c r="Y142" s="14"/>
      <c r="Z142" s="14"/>
      <c r="AA142" s="14"/>
      <c r="AB142" s="14"/>
      <c r="AC142" s="14"/>
      <c r="AD142" s="14"/>
      <c r="AE142" s="14"/>
      <c r="AT142" s="228" t="s">
        <v>153</v>
      </c>
      <c r="AU142" s="228" t="s">
        <v>130</v>
      </c>
      <c r="AV142" s="14" t="s">
        <v>130</v>
      </c>
      <c r="AW142" s="14" t="s">
        <v>31</v>
      </c>
      <c r="AX142" s="14" t="s">
        <v>75</v>
      </c>
      <c r="AY142" s="228" t="s">
        <v>123</v>
      </c>
    </row>
    <row r="143" s="2" customFormat="1" ht="24.15" customHeight="1">
      <c r="A143" s="35"/>
      <c r="B143" s="36"/>
      <c r="C143" s="192" t="s">
        <v>8</v>
      </c>
      <c r="D143" s="192" t="s">
        <v>125</v>
      </c>
      <c r="E143" s="193" t="s">
        <v>206</v>
      </c>
      <c r="F143" s="194" t="s">
        <v>207</v>
      </c>
      <c r="G143" s="195" t="s">
        <v>165</v>
      </c>
      <c r="H143" s="196">
        <v>21.125</v>
      </c>
      <c r="I143" s="197">
        <v>21.399999999999999</v>
      </c>
      <c r="J143" s="197">
        <f>ROUND(I143*H143,2)</f>
        <v>452.07999999999998</v>
      </c>
      <c r="K143" s="194" t="s">
        <v>135</v>
      </c>
      <c r="L143" s="41"/>
      <c r="M143" s="198" t="s">
        <v>17</v>
      </c>
      <c r="N143" s="199" t="s">
        <v>42</v>
      </c>
      <c r="O143" s="200">
        <v>0.0089999999999999993</v>
      </c>
      <c r="P143" s="200">
        <f>O143*H143</f>
        <v>0.19012499999999999</v>
      </c>
      <c r="Q143" s="200">
        <v>0</v>
      </c>
      <c r="R143" s="200">
        <f>Q143*H143</f>
        <v>0</v>
      </c>
      <c r="S143" s="200">
        <v>0</v>
      </c>
      <c r="T143" s="201">
        <f>S143*H143</f>
        <v>0</v>
      </c>
      <c r="U143" s="35"/>
      <c r="V143" s="35"/>
      <c r="W143" s="35"/>
      <c r="X143" s="35"/>
      <c r="Y143" s="35"/>
      <c r="Z143" s="35"/>
      <c r="AA143" s="35"/>
      <c r="AB143" s="35"/>
      <c r="AC143" s="35"/>
      <c r="AD143" s="35"/>
      <c r="AE143" s="35"/>
      <c r="AR143" s="202" t="s">
        <v>129</v>
      </c>
      <c r="AT143" s="202" t="s">
        <v>125</v>
      </c>
      <c r="AU143" s="202" t="s">
        <v>130</v>
      </c>
      <c r="AY143" s="20" t="s">
        <v>123</v>
      </c>
      <c r="BE143" s="203">
        <f>IF(N143="základní",J143,0)</f>
        <v>0</v>
      </c>
      <c r="BF143" s="203">
        <f>IF(N143="snížená",J143,0)</f>
        <v>452.07999999999998</v>
      </c>
      <c r="BG143" s="203">
        <f>IF(N143="zákl. přenesená",J143,0)</f>
        <v>0</v>
      </c>
      <c r="BH143" s="203">
        <f>IF(N143="sníž. přenesená",J143,0)</f>
        <v>0</v>
      </c>
      <c r="BI143" s="203">
        <f>IF(N143="nulová",J143,0)</f>
        <v>0</v>
      </c>
      <c r="BJ143" s="20" t="s">
        <v>130</v>
      </c>
      <c r="BK143" s="203">
        <f>ROUND(I143*H143,2)</f>
        <v>452.07999999999998</v>
      </c>
      <c r="BL143" s="20" t="s">
        <v>129</v>
      </c>
      <c r="BM143" s="202" t="s">
        <v>208</v>
      </c>
    </row>
    <row r="144" s="2" customFormat="1">
      <c r="A144" s="35"/>
      <c r="B144" s="36"/>
      <c r="C144" s="37"/>
      <c r="D144" s="204" t="s">
        <v>137</v>
      </c>
      <c r="E144" s="37"/>
      <c r="F144" s="205" t="s">
        <v>209</v>
      </c>
      <c r="G144" s="37"/>
      <c r="H144" s="37"/>
      <c r="I144" s="37"/>
      <c r="J144" s="37"/>
      <c r="K144" s="37"/>
      <c r="L144" s="41"/>
      <c r="M144" s="206"/>
      <c r="N144" s="207"/>
      <c r="O144" s="80"/>
      <c r="P144" s="80"/>
      <c r="Q144" s="80"/>
      <c r="R144" s="80"/>
      <c r="S144" s="80"/>
      <c r="T144" s="81"/>
      <c r="U144" s="35"/>
      <c r="V144" s="35"/>
      <c r="W144" s="35"/>
      <c r="X144" s="35"/>
      <c r="Y144" s="35"/>
      <c r="Z144" s="35"/>
      <c r="AA144" s="35"/>
      <c r="AB144" s="35"/>
      <c r="AC144" s="35"/>
      <c r="AD144" s="35"/>
      <c r="AE144" s="35"/>
      <c r="AT144" s="20" t="s">
        <v>137</v>
      </c>
      <c r="AU144" s="20" t="s">
        <v>130</v>
      </c>
    </row>
    <row r="145" s="2" customFormat="1">
      <c r="A145" s="35"/>
      <c r="B145" s="36"/>
      <c r="C145" s="37"/>
      <c r="D145" s="208" t="s">
        <v>139</v>
      </c>
      <c r="E145" s="37"/>
      <c r="F145" s="209" t="s">
        <v>210</v>
      </c>
      <c r="G145" s="37"/>
      <c r="H145" s="37"/>
      <c r="I145" s="37"/>
      <c r="J145" s="37"/>
      <c r="K145" s="37"/>
      <c r="L145" s="41"/>
      <c r="M145" s="206"/>
      <c r="N145" s="207"/>
      <c r="O145" s="80"/>
      <c r="P145" s="80"/>
      <c r="Q145" s="80"/>
      <c r="R145" s="80"/>
      <c r="S145" s="80"/>
      <c r="T145" s="81"/>
      <c r="U145" s="35"/>
      <c r="V145" s="35"/>
      <c r="W145" s="35"/>
      <c r="X145" s="35"/>
      <c r="Y145" s="35"/>
      <c r="Z145" s="35"/>
      <c r="AA145" s="35"/>
      <c r="AB145" s="35"/>
      <c r="AC145" s="35"/>
      <c r="AD145" s="35"/>
      <c r="AE145" s="35"/>
      <c r="AT145" s="20" t="s">
        <v>139</v>
      </c>
      <c r="AU145" s="20" t="s">
        <v>130</v>
      </c>
    </row>
    <row r="146" s="2" customFormat="1" ht="24.15" customHeight="1">
      <c r="A146" s="35"/>
      <c r="B146" s="36"/>
      <c r="C146" s="192" t="s">
        <v>211</v>
      </c>
      <c r="D146" s="192" t="s">
        <v>125</v>
      </c>
      <c r="E146" s="193" t="s">
        <v>212</v>
      </c>
      <c r="F146" s="194" t="s">
        <v>213</v>
      </c>
      <c r="G146" s="195" t="s">
        <v>214</v>
      </c>
      <c r="H146" s="196">
        <v>38.024999999999999</v>
      </c>
      <c r="I146" s="197">
        <v>1700</v>
      </c>
      <c r="J146" s="197">
        <f>ROUND(I146*H146,2)</f>
        <v>64642.5</v>
      </c>
      <c r="K146" s="194" t="s">
        <v>135</v>
      </c>
      <c r="L146" s="41"/>
      <c r="M146" s="198" t="s">
        <v>17</v>
      </c>
      <c r="N146" s="199" t="s">
        <v>42</v>
      </c>
      <c r="O146" s="200">
        <v>0</v>
      </c>
      <c r="P146" s="200">
        <f>O146*H146</f>
        <v>0</v>
      </c>
      <c r="Q146" s="200">
        <v>0</v>
      </c>
      <c r="R146" s="200">
        <f>Q146*H146</f>
        <v>0</v>
      </c>
      <c r="S146" s="200">
        <v>0</v>
      </c>
      <c r="T146" s="201">
        <f>S146*H146</f>
        <v>0</v>
      </c>
      <c r="U146" s="35"/>
      <c r="V146" s="35"/>
      <c r="W146" s="35"/>
      <c r="X146" s="35"/>
      <c r="Y146" s="35"/>
      <c r="Z146" s="35"/>
      <c r="AA146" s="35"/>
      <c r="AB146" s="35"/>
      <c r="AC146" s="35"/>
      <c r="AD146" s="35"/>
      <c r="AE146" s="35"/>
      <c r="AR146" s="202" t="s">
        <v>129</v>
      </c>
      <c r="AT146" s="202" t="s">
        <v>125</v>
      </c>
      <c r="AU146" s="202" t="s">
        <v>130</v>
      </c>
      <c r="AY146" s="20" t="s">
        <v>123</v>
      </c>
      <c r="BE146" s="203">
        <f>IF(N146="základní",J146,0)</f>
        <v>0</v>
      </c>
      <c r="BF146" s="203">
        <f>IF(N146="snížená",J146,0)</f>
        <v>64642.5</v>
      </c>
      <c r="BG146" s="203">
        <f>IF(N146="zákl. přenesená",J146,0)</f>
        <v>0</v>
      </c>
      <c r="BH146" s="203">
        <f>IF(N146="sníž. přenesená",J146,0)</f>
        <v>0</v>
      </c>
      <c r="BI146" s="203">
        <f>IF(N146="nulová",J146,0)</f>
        <v>0</v>
      </c>
      <c r="BJ146" s="20" t="s">
        <v>130</v>
      </c>
      <c r="BK146" s="203">
        <f>ROUND(I146*H146,2)</f>
        <v>64642.5</v>
      </c>
      <c r="BL146" s="20" t="s">
        <v>129</v>
      </c>
      <c r="BM146" s="202" t="s">
        <v>215</v>
      </c>
    </row>
    <row r="147" s="2" customFormat="1">
      <c r="A147" s="35"/>
      <c r="B147" s="36"/>
      <c r="C147" s="37"/>
      <c r="D147" s="204" t="s">
        <v>137</v>
      </c>
      <c r="E147" s="37"/>
      <c r="F147" s="205" t="s">
        <v>216</v>
      </c>
      <c r="G147" s="37"/>
      <c r="H147" s="37"/>
      <c r="I147" s="37"/>
      <c r="J147" s="37"/>
      <c r="K147" s="37"/>
      <c r="L147" s="41"/>
      <c r="M147" s="206"/>
      <c r="N147" s="207"/>
      <c r="O147" s="80"/>
      <c r="P147" s="80"/>
      <c r="Q147" s="80"/>
      <c r="R147" s="80"/>
      <c r="S147" s="80"/>
      <c r="T147" s="81"/>
      <c r="U147" s="35"/>
      <c r="V147" s="35"/>
      <c r="W147" s="35"/>
      <c r="X147" s="35"/>
      <c r="Y147" s="35"/>
      <c r="Z147" s="35"/>
      <c r="AA147" s="35"/>
      <c r="AB147" s="35"/>
      <c r="AC147" s="35"/>
      <c r="AD147" s="35"/>
      <c r="AE147" s="35"/>
      <c r="AT147" s="20" t="s">
        <v>137</v>
      </c>
      <c r="AU147" s="20" t="s">
        <v>130</v>
      </c>
    </row>
    <row r="148" s="2" customFormat="1">
      <c r="A148" s="35"/>
      <c r="B148" s="36"/>
      <c r="C148" s="37"/>
      <c r="D148" s="208" t="s">
        <v>139</v>
      </c>
      <c r="E148" s="37"/>
      <c r="F148" s="209" t="s">
        <v>217</v>
      </c>
      <c r="G148" s="37"/>
      <c r="H148" s="37"/>
      <c r="I148" s="37"/>
      <c r="J148" s="37"/>
      <c r="K148" s="37"/>
      <c r="L148" s="41"/>
      <c r="M148" s="206"/>
      <c r="N148" s="207"/>
      <c r="O148" s="80"/>
      <c r="P148" s="80"/>
      <c r="Q148" s="80"/>
      <c r="R148" s="80"/>
      <c r="S148" s="80"/>
      <c r="T148" s="81"/>
      <c r="U148" s="35"/>
      <c r="V148" s="35"/>
      <c r="W148" s="35"/>
      <c r="X148" s="35"/>
      <c r="Y148" s="35"/>
      <c r="Z148" s="35"/>
      <c r="AA148" s="35"/>
      <c r="AB148" s="35"/>
      <c r="AC148" s="35"/>
      <c r="AD148" s="35"/>
      <c r="AE148" s="35"/>
      <c r="AT148" s="20" t="s">
        <v>139</v>
      </c>
      <c r="AU148" s="20" t="s">
        <v>130</v>
      </c>
    </row>
    <row r="149" s="14" customFormat="1">
      <c r="A149" s="14"/>
      <c r="B149" s="219"/>
      <c r="C149" s="220"/>
      <c r="D149" s="208" t="s">
        <v>153</v>
      </c>
      <c r="E149" s="221" t="s">
        <v>17</v>
      </c>
      <c r="F149" s="222" t="s">
        <v>218</v>
      </c>
      <c r="G149" s="220"/>
      <c r="H149" s="223">
        <v>38.024999999999999</v>
      </c>
      <c r="I149" s="220"/>
      <c r="J149" s="220"/>
      <c r="K149" s="220"/>
      <c r="L149" s="224"/>
      <c r="M149" s="225"/>
      <c r="N149" s="226"/>
      <c r="O149" s="226"/>
      <c r="P149" s="226"/>
      <c r="Q149" s="226"/>
      <c r="R149" s="226"/>
      <c r="S149" s="226"/>
      <c r="T149" s="227"/>
      <c r="U149" s="14"/>
      <c r="V149" s="14"/>
      <c r="W149" s="14"/>
      <c r="X149" s="14"/>
      <c r="Y149" s="14"/>
      <c r="Z149" s="14"/>
      <c r="AA149" s="14"/>
      <c r="AB149" s="14"/>
      <c r="AC149" s="14"/>
      <c r="AD149" s="14"/>
      <c r="AE149" s="14"/>
      <c r="AT149" s="228" t="s">
        <v>153</v>
      </c>
      <c r="AU149" s="228" t="s">
        <v>130</v>
      </c>
      <c r="AV149" s="14" t="s">
        <v>130</v>
      </c>
      <c r="AW149" s="14" t="s">
        <v>31</v>
      </c>
      <c r="AX149" s="14" t="s">
        <v>75</v>
      </c>
      <c r="AY149" s="228" t="s">
        <v>123</v>
      </c>
    </row>
    <row r="150" s="2" customFormat="1" ht="37.8" customHeight="1">
      <c r="A150" s="35"/>
      <c r="B150" s="36"/>
      <c r="C150" s="192" t="s">
        <v>219</v>
      </c>
      <c r="D150" s="192" t="s">
        <v>125</v>
      </c>
      <c r="E150" s="193" t="s">
        <v>220</v>
      </c>
      <c r="F150" s="194" t="s">
        <v>221</v>
      </c>
      <c r="G150" s="195" t="s">
        <v>165</v>
      </c>
      <c r="H150" s="196">
        <v>2.6400000000000001</v>
      </c>
      <c r="I150" s="197">
        <v>230</v>
      </c>
      <c r="J150" s="197">
        <f>ROUND(I150*H150,2)</f>
        <v>607.20000000000005</v>
      </c>
      <c r="K150" s="194" t="s">
        <v>135</v>
      </c>
      <c r="L150" s="41"/>
      <c r="M150" s="198" t="s">
        <v>17</v>
      </c>
      <c r="N150" s="199" t="s">
        <v>42</v>
      </c>
      <c r="O150" s="200">
        <v>0.435</v>
      </c>
      <c r="P150" s="200">
        <f>O150*H150</f>
        <v>1.1484000000000001</v>
      </c>
      <c r="Q150" s="200">
        <v>0</v>
      </c>
      <c r="R150" s="200">
        <f>Q150*H150</f>
        <v>0</v>
      </c>
      <c r="S150" s="200">
        <v>0</v>
      </c>
      <c r="T150" s="201">
        <f>S150*H150</f>
        <v>0</v>
      </c>
      <c r="U150" s="35"/>
      <c r="V150" s="35"/>
      <c r="W150" s="35"/>
      <c r="X150" s="35"/>
      <c r="Y150" s="35"/>
      <c r="Z150" s="35"/>
      <c r="AA150" s="35"/>
      <c r="AB150" s="35"/>
      <c r="AC150" s="35"/>
      <c r="AD150" s="35"/>
      <c r="AE150" s="35"/>
      <c r="AR150" s="202" t="s">
        <v>129</v>
      </c>
      <c r="AT150" s="202" t="s">
        <v>125</v>
      </c>
      <c r="AU150" s="202" t="s">
        <v>130</v>
      </c>
      <c r="AY150" s="20" t="s">
        <v>123</v>
      </c>
      <c r="BE150" s="203">
        <f>IF(N150="základní",J150,0)</f>
        <v>0</v>
      </c>
      <c r="BF150" s="203">
        <f>IF(N150="snížená",J150,0)</f>
        <v>607.20000000000005</v>
      </c>
      <c r="BG150" s="203">
        <f>IF(N150="zákl. přenesená",J150,0)</f>
        <v>0</v>
      </c>
      <c r="BH150" s="203">
        <f>IF(N150="sníž. přenesená",J150,0)</f>
        <v>0</v>
      </c>
      <c r="BI150" s="203">
        <f>IF(N150="nulová",J150,0)</f>
        <v>0</v>
      </c>
      <c r="BJ150" s="20" t="s">
        <v>130</v>
      </c>
      <c r="BK150" s="203">
        <f>ROUND(I150*H150,2)</f>
        <v>607.20000000000005</v>
      </c>
      <c r="BL150" s="20" t="s">
        <v>129</v>
      </c>
      <c r="BM150" s="202" t="s">
        <v>222</v>
      </c>
    </row>
    <row r="151" s="2" customFormat="1">
      <c r="A151" s="35"/>
      <c r="B151" s="36"/>
      <c r="C151" s="37"/>
      <c r="D151" s="204" t="s">
        <v>137</v>
      </c>
      <c r="E151" s="37"/>
      <c r="F151" s="205" t="s">
        <v>223</v>
      </c>
      <c r="G151" s="37"/>
      <c r="H151" s="37"/>
      <c r="I151" s="37"/>
      <c r="J151" s="37"/>
      <c r="K151" s="37"/>
      <c r="L151" s="41"/>
      <c r="M151" s="206"/>
      <c r="N151" s="207"/>
      <c r="O151" s="80"/>
      <c r="P151" s="80"/>
      <c r="Q151" s="80"/>
      <c r="R151" s="80"/>
      <c r="S151" s="80"/>
      <c r="T151" s="81"/>
      <c r="U151" s="35"/>
      <c r="V151" s="35"/>
      <c r="W151" s="35"/>
      <c r="X151" s="35"/>
      <c r="Y151" s="35"/>
      <c r="Z151" s="35"/>
      <c r="AA151" s="35"/>
      <c r="AB151" s="35"/>
      <c r="AC151" s="35"/>
      <c r="AD151" s="35"/>
      <c r="AE151" s="35"/>
      <c r="AT151" s="20" t="s">
        <v>137</v>
      </c>
      <c r="AU151" s="20" t="s">
        <v>130</v>
      </c>
    </row>
    <row r="152" s="2" customFormat="1">
      <c r="A152" s="35"/>
      <c r="B152" s="36"/>
      <c r="C152" s="37"/>
      <c r="D152" s="208" t="s">
        <v>139</v>
      </c>
      <c r="E152" s="37"/>
      <c r="F152" s="209" t="s">
        <v>224</v>
      </c>
      <c r="G152" s="37"/>
      <c r="H152" s="37"/>
      <c r="I152" s="37"/>
      <c r="J152" s="37"/>
      <c r="K152" s="37"/>
      <c r="L152" s="41"/>
      <c r="M152" s="206"/>
      <c r="N152" s="207"/>
      <c r="O152" s="80"/>
      <c r="P152" s="80"/>
      <c r="Q152" s="80"/>
      <c r="R152" s="80"/>
      <c r="S152" s="80"/>
      <c r="T152" s="81"/>
      <c r="U152" s="35"/>
      <c r="V152" s="35"/>
      <c r="W152" s="35"/>
      <c r="X152" s="35"/>
      <c r="Y152" s="35"/>
      <c r="Z152" s="35"/>
      <c r="AA152" s="35"/>
      <c r="AB152" s="35"/>
      <c r="AC152" s="35"/>
      <c r="AD152" s="35"/>
      <c r="AE152" s="35"/>
      <c r="AT152" s="20" t="s">
        <v>139</v>
      </c>
      <c r="AU152" s="20" t="s">
        <v>130</v>
      </c>
    </row>
    <row r="153" s="13" customFormat="1">
      <c r="A153" s="13"/>
      <c r="B153" s="210"/>
      <c r="C153" s="211"/>
      <c r="D153" s="208" t="s">
        <v>153</v>
      </c>
      <c r="E153" s="212" t="s">
        <v>17</v>
      </c>
      <c r="F153" s="213" t="s">
        <v>185</v>
      </c>
      <c r="G153" s="211"/>
      <c r="H153" s="212" t="s">
        <v>17</v>
      </c>
      <c r="I153" s="211"/>
      <c r="J153" s="211"/>
      <c r="K153" s="211"/>
      <c r="L153" s="214"/>
      <c r="M153" s="215"/>
      <c r="N153" s="216"/>
      <c r="O153" s="216"/>
      <c r="P153" s="216"/>
      <c r="Q153" s="216"/>
      <c r="R153" s="216"/>
      <c r="S153" s="216"/>
      <c r="T153" s="217"/>
      <c r="U153" s="13"/>
      <c r="V153" s="13"/>
      <c r="W153" s="13"/>
      <c r="X153" s="13"/>
      <c r="Y153" s="13"/>
      <c r="Z153" s="13"/>
      <c r="AA153" s="13"/>
      <c r="AB153" s="13"/>
      <c r="AC153" s="13"/>
      <c r="AD153" s="13"/>
      <c r="AE153" s="13"/>
      <c r="AT153" s="218" t="s">
        <v>153</v>
      </c>
      <c r="AU153" s="218" t="s">
        <v>130</v>
      </c>
      <c r="AV153" s="13" t="s">
        <v>75</v>
      </c>
      <c r="AW153" s="13" t="s">
        <v>31</v>
      </c>
      <c r="AX153" s="13" t="s">
        <v>70</v>
      </c>
      <c r="AY153" s="218" t="s">
        <v>123</v>
      </c>
    </row>
    <row r="154" s="14" customFormat="1">
      <c r="A154" s="14"/>
      <c r="B154" s="219"/>
      <c r="C154" s="220"/>
      <c r="D154" s="208" t="s">
        <v>153</v>
      </c>
      <c r="E154" s="221" t="s">
        <v>17</v>
      </c>
      <c r="F154" s="222" t="s">
        <v>225</v>
      </c>
      <c r="G154" s="220"/>
      <c r="H154" s="223">
        <v>2.6400000000000001</v>
      </c>
      <c r="I154" s="220"/>
      <c r="J154" s="220"/>
      <c r="K154" s="220"/>
      <c r="L154" s="224"/>
      <c r="M154" s="225"/>
      <c r="N154" s="226"/>
      <c r="O154" s="226"/>
      <c r="P154" s="226"/>
      <c r="Q154" s="226"/>
      <c r="R154" s="226"/>
      <c r="S154" s="226"/>
      <c r="T154" s="227"/>
      <c r="U154" s="14"/>
      <c r="V154" s="14"/>
      <c r="W154" s="14"/>
      <c r="X154" s="14"/>
      <c r="Y154" s="14"/>
      <c r="Z154" s="14"/>
      <c r="AA154" s="14"/>
      <c r="AB154" s="14"/>
      <c r="AC154" s="14"/>
      <c r="AD154" s="14"/>
      <c r="AE154" s="14"/>
      <c r="AT154" s="228" t="s">
        <v>153</v>
      </c>
      <c r="AU154" s="228" t="s">
        <v>130</v>
      </c>
      <c r="AV154" s="14" t="s">
        <v>130</v>
      </c>
      <c r="AW154" s="14" t="s">
        <v>31</v>
      </c>
      <c r="AX154" s="14" t="s">
        <v>75</v>
      </c>
      <c r="AY154" s="228" t="s">
        <v>123</v>
      </c>
    </row>
    <row r="155" s="2" customFormat="1" ht="16.5" customHeight="1">
      <c r="A155" s="35"/>
      <c r="B155" s="36"/>
      <c r="C155" s="239" t="s">
        <v>226</v>
      </c>
      <c r="D155" s="239" t="s">
        <v>227</v>
      </c>
      <c r="E155" s="240" t="s">
        <v>228</v>
      </c>
      <c r="F155" s="241" t="s">
        <v>229</v>
      </c>
      <c r="G155" s="242" t="s">
        <v>214</v>
      </c>
      <c r="H155" s="243">
        <v>5.2800000000000002</v>
      </c>
      <c r="I155" s="244">
        <v>479</v>
      </c>
      <c r="J155" s="244">
        <f>ROUND(I155*H155,2)</f>
        <v>2529.1199999999999</v>
      </c>
      <c r="K155" s="241" t="s">
        <v>135</v>
      </c>
      <c r="L155" s="245"/>
      <c r="M155" s="246" t="s">
        <v>17</v>
      </c>
      <c r="N155" s="247" t="s">
        <v>42</v>
      </c>
      <c r="O155" s="200">
        <v>0</v>
      </c>
      <c r="P155" s="200">
        <f>O155*H155</f>
        <v>0</v>
      </c>
      <c r="Q155" s="200">
        <v>1</v>
      </c>
      <c r="R155" s="200">
        <f>Q155*H155</f>
        <v>5.2800000000000002</v>
      </c>
      <c r="S155" s="200">
        <v>0</v>
      </c>
      <c r="T155" s="201">
        <f>S155*H155</f>
        <v>0</v>
      </c>
      <c r="U155" s="35"/>
      <c r="V155" s="35"/>
      <c r="W155" s="35"/>
      <c r="X155" s="35"/>
      <c r="Y155" s="35"/>
      <c r="Z155" s="35"/>
      <c r="AA155" s="35"/>
      <c r="AB155" s="35"/>
      <c r="AC155" s="35"/>
      <c r="AD155" s="35"/>
      <c r="AE155" s="35"/>
      <c r="AR155" s="202" t="s">
        <v>179</v>
      </c>
      <c r="AT155" s="202" t="s">
        <v>227</v>
      </c>
      <c r="AU155" s="202" t="s">
        <v>130</v>
      </c>
      <c r="AY155" s="20" t="s">
        <v>123</v>
      </c>
      <c r="BE155" s="203">
        <f>IF(N155="základní",J155,0)</f>
        <v>0</v>
      </c>
      <c r="BF155" s="203">
        <f>IF(N155="snížená",J155,0)</f>
        <v>2529.1199999999999</v>
      </c>
      <c r="BG155" s="203">
        <f>IF(N155="zákl. přenesená",J155,0)</f>
        <v>0</v>
      </c>
      <c r="BH155" s="203">
        <f>IF(N155="sníž. přenesená",J155,0)</f>
        <v>0</v>
      </c>
      <c r="BI155" s="203">
        <f>IF(N155="nulová",J155,0)</f>
        <v>0</v>
      </c>
      <c r="BJ155" s="20" t="s">
        <v>130</v>
      </c>
      <c r="BK155" s="203">
        <f>ROUND(I155*H155,2)</f>
        <v>2529.1199999999999</v>
      </c>
      <c r="BL155" s="20" t="s">
        <v>129</v>
      </c>
      <c r="BM155" s="202" t="s">
        <v>230</v>
      </c>
    </row>
    <row r="156" s="14" customFormat="1">
      <c r="A156" s="14"/>
      <c r="B156" s="219"/>
      <c r="C156" s="220"/>
      <c r="D156" s="208" t="s">
        <v>153</v>
      </c>
      <c r="E156" s="220"/>
      <c r="F156" s="222" t="s">
        <v>231</v>
      </c>
      <c r="G156" s="220"/>
      <c r="H156" s="223">
        <v>5.2800000000000002</v>
      </c>
      <c r="I156" s="220"/>
      <c r="J156" s="220"/>
      <c r="K156" s="220"/>
      <c r="L156" s="224"/>
      <c r="M156" s="225"/>
      <c r="N156" s="226"/>
      <c r="O156" s="226"/>
      <c r="P156" s="226"/>
      <c r="Q156" s="226"/>
      <c r="R156" s="226"/>
      <c r="S156" s="226"/>
      <c r="T156" s="227"/>
      <c r="U156" s="14"/>
      <c r="V156" s="14"/>
      <c r="W156" s="14"/>
      <c r="X156" s="14"/>
      <c r="Y156" s="14"/>
      <c r="Z156" s="14"/>
      <c r="AA156" s="14"/>
      <c r="AB156" s="14"/>
      <c r="AC156" s="14"/>
      <c r="AD156" s="14"/>
      <c r="AE156" s="14"/>
      <c r="AT156" s="228" t="s">
        <v>153</v>
      </c>
      <c r="AU156" s="228" t="s">
        <v>130</v>
      </c>
      <c r="AV156" s="14" t="s">
        <v>130</v>
      </c>
      <c r="AW156" s="14" t="s">
        <v>4</v>
      </c>
      <c r="AX156" s="14" t="s">
        <v>75</v>
      </c>
      <c r="AY156" s="228" t="s">
        <v>123</v>
      </c>
    </row>
    <row r="157" s="2" customFormat="1" ht="24.15" customHeight="1">
      <c r="A157" s="35"/>
      <c r="B157" s="36"/>
      <c r="C157" s="192" t="s">
        <v>232</v>
      </c>
      <c r="D157" s="192" t="s">
        <v>125</v>
      </c>
      <c r="E157" s="193" t="s">
        <v>233</v>
      </c>
      <c r="F157" s="194" t="s">
        <v>234</v>
      </c>
      <c r="G157" s="195" t="s">
        <v>165</v>
      </c>
      <c r="H157" s="196">
        <v>9.4199999999999999</v>
      </c>
      <c r="I157" s="197">
        <v>155</v>
      </c>
      <c r="J157" s="197">
        <f>ROUND(I157*H157,2)</f>
        <v>1460.0999999999999</v>
      </c>
      <c r="K157" s="194" t="s">
        <v>135</v>
      </c>
      <c r="L157" s="41"/>
      <c r="M157" s="198" t="s">
        <v>17</v>
      </c>
      <c r="N157" s="199" t="s">
        <v>42</v>
      </c>
      <c r="O157" s="200">
        <v>0.32800000000000001</v>
      </c>
      <c r="P157" s="200">
        <f>O157*H157</f>
        <v>3.0897600000000001</v>
      </c>
      <c r="Q157" s="200">
        <v>0</v>
      </c>
      <c r="R157" s="200">
        <f>Q157*H157</f>
        <v>0</v>
      </c>
      <c r="S157" s="200">
        <v>0</v>
      </c>
      <c r="T157" s="201">
        <f>S157*H157</f>
        <v>0</v>
      </c>
      <c r="U157" s="35"/>
      <c r="V157" s="35"/>
      <c r="W157" s="35"/>
      <c r="X157" s="35"/>
      <c r="Y157" s="35"/>
      <c r="Z157" s="35"/>
      <c r="AA157" s="35"/>
      <c r="AB157" s="35"/>
      <c r="AC157" s="35"/>
      <c r="AD157" s="35"/>
      <c r="AE157" s="35"/>
      <c r="AR157" s="202" t="s">
        <v>129</v>
      </c>
      <c r="AT157" s="202" t="s">
        <v>125</v>
      </c>
      <c r="AU157" s="202" t="s">
        <v>130</v>
      </c>
      <c r="AY157" s="20" t="s">
        <v>123</v>
      </c>
      <c r="BE157" s="203">
        <f>IF(N157="základní",J157,0)</f>
        <v>0</v>
      </c>
      <c r="BF157" s="203">
        <f>IF(N157="snížená",J157,0)</f>
        <v>1460.0999999999999</v>
      </c>
      <c r="BG157" s="203">
        <f>IF(N157="zákl. přenesená",J157,0)</f>
        <v>0</v>
      </c>
      <c r="BH157" s="203">
        <f>IF(N157="sníž. přenesená",J157,0)</f>
        <v>0</v>
      </c>
      <c r="BI157" s="203">
        <f>IF(N157="nulová",J157,0)</f>
        <v>0</v>
      </c>
      <c r="BJ157" s="20" t="s">
        <v>130</v>
      </c>
      <c r="BK157" s="203">
        <f>ROUND(I157*H157,2)</f>
        <v>1460.0999999999999</v>
      </c>
      <c r="BL157" s="20" t="s">
        <v>129</v>
      </c>
      <c r="BM157" s="202" t="s">
        <v>235</v>
      </c>
    </row>
    <row r="158" s="2" customFormat="1">
      <c r="A158" s="35"/>
      <c r="B158" s="36"/>
      <c r="C158" s="37"/>
      <c r="D158" s="204" t="s">
        <v>137</v>
      </c>
      <c r="E158" s="37"/>
      <c r="F158" s="205" t="s">
        <v>236</v>
      </c>
      <c r="G158" s="37"/>
      <c r="H158" s="37"/>
      <c r="I158" s="37"/>
      <c r="J158" s="37"/>
      <c r="K158" s="37"/>
      <c r="L158" s="41"/>
      <c r="M158" s="206"/>
      <c r="N158" s="207"/>
      <c r="O158" s="80"/>
      <c r="P158" s="80"/>
      <c r="Q158" s="80"/>
      <c r="R158" s="80"/>
      <c r="S158" s="80"/>
      <c r="T158" s="81"/>
      <c r="U158" s="35"/>
      <c r="V158" s="35"/>
      <c r="W158" s="35"/>
      <c r="X158" s="35"/>
      <c r="Y158" s="35"/>
      <c r="Z158" s="35"/>
      <c r="AA158" s="35"/>
      <c r="AB158" s="35"/>
      <c r="AC158" s="35"/>
      <c r="AD158" s="35"/>
      <c r="AE158" s="35"/>
      <c r="AT158" s="20" t="s">
        <v>137</v>
      </c>
      <c r="AU158" s="20" t="s">
        <v>130</v>
      </c>
    </row>
    <row r="159" s="2" customFormat="1">
      <c r="A159" s="35"/>
      <c r="B159" s="36"/>
      <c r="C159" s="37"/>
      <c r="D159" s="208" t="s">
        <v>139</v>
      </c>
      <c r="E159" s="37"/>
      <c r="F159" s="209" t="s">
        <v>237</v>
      </c>
      <c r="G159" s="37"/>
      <c r="H159" s="37"/>
      <c r="I159" s="37"/>
      <c r="J159" s="37"/>
      <c r="K159" s="37"/>
      <c r="L159" s="41"/>
      <c r="M159" s="206"/>
      <c r="N159" s="207"/>
      <c r="O159" s="80"/>
      <c r="P159" s="80"/>
      <c r="Q159" s="80"/>
      <c r="R159" s="80"/>
      <c r="S159" s="80"/>
      <c r="T159" s="81"/>
      <c r="U159" s="35"/>
      <c r="V159" s="35"/>
      <c r="W159" s="35"/>
      <c r="X159" s="35"/>
      <c r="Y159" s="35"/>
      <c r="Z159" s="35"/>
      <c r="AA159" s="35"/>
      <c r="AB159" s="35"/>
      <c r="AC159" s="35"/>
      <c r="AD159" s="35"/>
      <c r="AE159" s="35"/>
      <c r="AT159" s="20" t="s">
        <v>139</v>
      </c>
      <c r="AU159" s="20" t="s">
        <v>130</v>
      </c>
    </row>
    <row r="160" s="13" customFormat="1">
      <c r="A160" s="13"/>
      <c r="B160" s="210"/>
      <c r="C160" s="211"/>
      <c r="D160" s="208" t="s">
        <v>153</v>
      </c>
      <c r="E160" s="212" t="s">
        <v>17</v>
      </c>
      <c r="F160" s="213" t="s">
        <v>238</v>
      </c>
      <c r="G160" s="211"/>
      <c r="H160" s="212" t="s">
        <v>17</v>
      </c>
      <c r="I160" s="211"/>
      <c r="J160" s="211"/>
      <c r="K160" s="211"/>
      <c r="L160" s="214"/>
      <c r="M160" s="215"/>
      <c r="N160" s="216"/>
      <c r="O160" s="216"/>
      <c r="P160" s="216"/>
      <c r="Q160" s="216"/>
      <c r="R160" s="216"/>
      <c r="S160" s="216"/>
      <c r="T160" s="217"/>
      <c r="U160" s="13"/>
      <c r="V160" s="13"/>
      <c r="W160" s="13"/>
      <c r="X160" s="13"/>
      <c r="Y160" s="13"/>
      <c r="Z160" s="13"/>
      <c r="AA160" s="13"/>
      <c r="AB160" s="13"/>
      <c r="AC160" s="13"/>
      <c r="AD160" s="13"/>
      <c r="AE160" s="13"/>
      <c r="AT160" s="218" t="s">
        <v>153</v>
      </c>
      <c r="AU160" s="218" t="s">
        <v>130</v>
      </c>
      <c r="AV160" s="13" t="s">
        <v>75</v>
      </c>
      <c r="AW160" s="13" t="s">
        <v>31</v>
      </c>
      <c r="AX160" s="13" t="s">
        <v>70</v>
      </c>
      <c r="AY160" s="218" t="s">
        <v>123</v>
      </c>
    </row>
    <row r="161" s="14" customFormat="1">
      <c r="A161" s="14"/>
      <c r="B161" s="219"/>
      <c r="C161" s="220"/>
      <c r="D161" s="208" t="s">
        <v>153</v>
      </c>
      <c r="E161" s="221" t="s">
        <v>17</v>
      </c>
      <c r="F161" s="222" t="s">
        <v>239</v>
      </c>
      <c r="G161" s="220"/>
      <c r="H161" s="223">
        <v>5.46</v>
      </c>
      <c r="I161" s="220"/>
      <c r="J161" s="220"/>
      <c r="K161" s="220"/>
      <c r="L161" s="224"/>
      <c r="M161" s="225"/>
      <c r="N161" s="226"/>
      <c r="O161" s="226"/>
      <c r="P161" s="226"/>
      <c r="Q161" s="226"/>
      <c r="R161" s="226"/>
      <c r="S161" s="226"/>
      <c r="T161" s="227"/>
      <c r="U161" s="14"/>
      <c r="V161" s="14"/>
      <c r="W161" s="14"/>
      <c r="X161" s="14"/>
      <c r="Y161" s="14"/>
      <c r="Z161" s="14"/>
      <c r="AA161" s="14"/>
      <c r="AB161" s="14"/>
      <c r="AC161" s="14"/>
      <c r="AD161" s="14"/>
      <c r="AE161" s="14"/>
      <c r="AT161" s="228" t="s">
        <v>153</v>
      </c>
      <c r="AU161" s="228" t="s">
        <v>130</v>
      </c>
      <c r="AV161" s="14" t="s">
        <v>130</v>
      </c>
      <c r="AW161" s="14" t="s">
        <v>31</v>
      </c>
      <c r="AX161" s="14" t="s">
        <v>70</v>
      </c>
      <c r="AY161" s="228" t="s">
        <v>123</v>
      </c>
    </row>
    <row r="162" s="13" customFormat="1">
      <c r="A162" s="13"/>
      <c r="B162" s="210"/>
      <c r="C162" s="211"/>
      <c r="D162" s="208" t="s">
        <v>153</v>
      </c>
      <c r="E162" s="212" t="s">
        <v>17</v>
      </c>
      <c r="F162" s="213" t="s">
        <v>185</v>
      </c>
      <c r="G162" s="211"/>
      <c r="H162" s="212" t="s">
        <v>17</v>
      </c>
      <c r="I162" s="211"/>
      <c r="J162" s="211"/>
      <c r="K162" s="211"/>
      <c r="L162" s="214"/>
      <c r="M162" s="215"/>
      <c r="N162" s="216"/>
      <c r="O162" s="216"/>
      <c r="P162" s="216"/>
      <c r="Q162" s="216"/>
      <c r="R162" s="216"/>
      <c r="S162" s="216"/>
      <c r="T162" s="217"/>
      <c r="U162" s="13"/>
      <c r="V162" s="13"/>
      <c r="W162" s="13"/>
      <c r="X162" s="13"/>
      <c r="Y162" s="13"/>
      <c r="Z162" s="13"/>
      <c r="AA162" s="13"/>
      <c r="AB162" s="13"/>
      <c r="AC162" s="13"/>
      <c r="AD162" s="13"/>
      <c r="AE162" s="13"/>
      <c r="AT162" s="218" t="s">
        <v>153</v>
      </c>
      <c r="AU162" s="218" t="s">
        <v>130</v>
      </c>
      <c r="AV162" s="13" t="s">
        <v>75</v>
      </c>
      <c r="AW162" s="13" t="s">
        <v>31</v>
      </c>
      <c r="AX162" s="13" t="s">
        <v>70</v>
      </c>
      <c r="AY162" s="218" t="s">
        <v>123</v>
      </c>
    </row>
    <row r="163" s="14" customFormat="1">
      <c r="A163" s="14"/>
      <c r="B163" s="219"/>
      <c r="C163" s="220"/>
      <c r="D163" s="208" t="s">
        <v>153</v>
      </c>
      <c r="E163" s="221" t="s">
        <v>17</v>
      </c>
      <c r="F163" s="222" t="s">
        <v>240</v>
      </c>
      <c r="G163" s="220"/>
      <c r="H163" s="223">
        <v>3.96</v>
      </c>
      <c r="I163" s="220"/>
      <c r="J163" s="220"/>
      <c r="K163" s="220"/>
      <c r="L163" s="224"/>
      <c r="M163" s="225"/>
      <c r="N163" s="226"/>
      <c r="O163" s="226"/>
      <c r="P163" s="226"/>
      <c r="Q163" s="226"/>
      <c r="R163" s="226"/>
      <c r="S163" s="226"/>
      <c r="T163" s="227"/>
      <c r="U163" s="14"/>
      <c r="V163" s="14"/>
      <c r="W163" s="14"/>
      <c r="X163" s="14"/>
      <c r="Y163" s="14"/>
      <c r="Z163" s="14"/>
      <c r="AA163" s="14"/>
      <c r="AB163" s="14"/>
      <c r="AC163" s="14"/>
      <c r="AD163" s="14"/>
      <c r="AE163" s="14"/>
      <c r="AT163" s="228" t="s">
        <v>153</v>
      </c>
      <c r="AU163" s="228" t="s">
        <v>130</v>
      </c>
      <c r="AV163" s="14" t="s">
        <v>130</v>
      </c>
      <c r="AW163" s="14" t="s">
        <v>31</v>
      </c>
      <c r="AX163" s="14" t="s">
        <v>70</v>
      </c>
      <c r="AY163" s="228" t="s">
        <v>123</v>
      </c>
    </row>
    <row r="164" s="15" customFormat="1">
      <c r="A164" s="15"/>
      <c r="B164" s="229"/>
      <c r="C164" s="230"/>
      <c r="D164" s="208" t="s">
        <v>153</v>
      </c>
      <c r="E164" s="231" t="s">
        <v>17</v>
      </c>
      <c r="F164" s="232" t="s">
        <v>178</v>
      </c>
      <c r="G164" s="230"/>
      <c r="H164" s="233">
        <v>9.4199999999999999</v>
      </c>
      <c r="I164" s="230"/>
      <c r="J164" s="230"/>
      <c r="K164" s="230"/>
      <c r="L164" s="234"/>
      <c r="M164" s="235"/>
      <c r="N164" s="236"/>
      <c r="O164" s="236"/>
      <c r="P164" s="236"/>
      <c r="Q164" s="236"/>
      <c r="R164" s="236"/>
      <c r="S164" s="236"/>
      <c r="T164" s="237"/>
      <c r="U164" s="15"/>
      <c r="V164" s="15"/>
      <c r="W164" s="15"/>
      <c r="X164" s="15"/>
      <c r="Y164" s="15"/>
      <c r="Z164" s="15"/>
      <c r="AA164" s="15"/>
      <c r="AB164" s="15"/>
      <c r="AC164" s="15"/>
      <c r="AD164" s="15"/>
      <c r="AE164" s="15"/>
      <c r="AT164" s="238" t="s">
        <v>153</v>
      </c>
      <c r="AU164" s="238" t="s">
        <v>130</v>
      </c>
      <c r="AV164" s="15" t="s">
        <v>129</v>
      </c>
      <c r="AW164" s="15" t="s">
        <v>31</v>
      </c>
      <c r="AX164" s="15" t="s">
        <v>75</v>
      </c>
      <c r="AY164" s="238" t="s">
        <v>123</v>
      </c>
    </row>
    <row r="165" s="2" customFormat="1" ht="24.15" customHeight="1">
      <c r="A165" s="35"/>
      <c r="B165" s="36"/>
      <c r="C165" s="192" t="s">
        <v>241</v>
      </c>
      <c r="D165" s="192" t="s">
        <v>125</v>
      </c>
      <c r="E165" s="193" t="s">
        <v>242</v>
      </c>
      <c r="F165" s="194" t="s">
        <v>243</v>
      </c>
      <c r="G165" s="195" t="s">
        <v>134</v>
      </c>
      <c r="H165" s="196">
        <v>200</v>
      </c>
      <c r="I165" s="197">
        <v>59.200000000000003</v>
      </c>
      <c r="J165" s="197">
        <f>ROUND(I165*H165,2)</f>
        <v>11840</v>
      </c>
      <c r="K165" s="194" t="s">
        <v>135</v>
      </c>
      <c r="L165" s="41"/>
      <c r="M165" s="198" t="s">
        <v>17</v>
      </c>
      <c r="N165" s="199" t="s">
        <v>42</v>
      </c>
      <c r="O165" s="200">
        <v>0.043999999999999997</v>
      </c>
      <c r="P165" s="200">
        <f>O165*H165</f>
        <v>8.7999999999999989</v>
      </c>
      <c r="Q165" s="200">
        <v>0</v>
      </c>
      <c r="R165" s="200">
        <f>Q165*H165</f>
        <v>0</v>
      </c>
      <c r="S165" s="200">
        <v>0</v>
      </c>
      <c r="T165" s="201">
        <f>S165*H165</f>
        <v>0</v>
      </c>
      <c r="U165" s="35"/>
      <c r="V165" s="35"/>
      <c r="W165" s="35"/>
      <c r="X165" s="35"/>
      <c r="Y165" s="35"/>
      <c r="Z165" s="35"/>
      <c r="AA165" s="35"/>
      <c r="AB165" s="35"/>
      <c r="AC165" s="35"/>
      <c r="AD165" s="35"/>
      <c r="AE165" s="35"/>
      <c r="AR165" s="202" t="s">
        <v>129</v>
      </c>
      <c r="AT165" s="202" t="s">
        <v>125</v>
      </c>
      <c r="AU165" s="202" t="s">
        <v>130</v>
      </c>
      <c r="AY165" s="20" t="s">
        <v>123</v>
      </c>
      <c r="BE165" s="203">
        <f>IF(N165="základní",J165,0)</f>
        <v>0</v>
      </c>
      <c r="BF165" s="203">
        <f>IF(N165="snížená",J165,0)</f>
        <v>11840</v>
      </c>
      <c r="BG165" s="203">
        <f>IF(N165="zákl. přenesená",J165,0)</f>
        <v>0</v>
      </c>
      <c r="BH165" s="203">
        <f>IF(N165="sníž. přenesená",J165,0)</f>
        <v>0</v>
      </c>
      <c r="BI165" s="203">
        <f>IF(N165="nulová",J165,0)</f>
        <v>0</v>
      </c>
      <c r="BJ165" s="20" t="s">
        <v>130</v>
      </c>
      <c r="BK165" s="203">
        <f>ROUND(I165*H165,2)</f>
        <v>11840</v>
      </c>
      <c r="BL165" s="20" t="s">
        <v>129</v>
      </c>
      <c r="BM165" s="202" t="s">
        <v>244</v>
      </c>
    </row>
    <row r="166" s="2" customFormat="1">
      <c r="A166" s="35"/>
      <c r="B166" s="36"/>
      <c r="C166" s="37"/>
      <c r="D166" s="204" t="s">
        <v>137</v>
      </c>
      <c r="E166" s="37"/>
      <c r="F166" s="205" t="s">
        <v>245</v>
      </c>
      <c r="G166" s="37"/>
      <c r="H166" s="37"/>
      <c r="I166" s="37"/>
      <c r="J166" s="37"/>
      <c r="K166" s="37"/>
      <c r="L166" s="41"/>
      <c r="M166" s="206"/>
      <c r="N166" s="207"/>
      <c r="O166" s="80"/>
      <c r="P166" s="80"/>
      <c r="Q166" s="80"/>
      <c r="R166" s="80"/>
      <c r="S166" s="80"/>
      <c r="T166" s="81"/>
      <c r="U166" s="35"/>
      <c r="V166" s="35"/>
      <c r="W166" s="35"/>
      <c r="X166" s="35"/>
      <c r="Y166" s="35"/>
      <c r="Z166" s="35"/>
      <c r="AA166" s="35"/>
      <c r="AB166" s="35"/>
      <c r="AC166" s="35"/>
      <c r="AD166" s="35"/>
      <c r="AE166" s="35"/>
      <c r="AT166" s="20" t="s">
        <v>137</v>
      </c>
      <c r="AU166" s="20" t="s">
        <v>130</v>
      </c>
    </row>
    <row r="167" s="2" customFormat="1">
      <c r="A167" s="35"/>
      <c r="B167" s="36"/>
      <c r="C167" s="37"/>
      <c r="D167" s="208" t="s">
        <v>139</v>
      </c>
      <c r="E167" s="37"/>
      <c r="F167" s="209" t="s">
        <v>246</v>
      </c>
      <c r="G167" s="37"/>
      <c r="H167" s="37"/>
      <c r="I167" s="37"/>
      <c r="J167" s="37"/>
      <c r="K167" s="37"/>
      <c r="L167" s="41"/>
      <c r="M167" s="206"/>
      <c r="N167" s="207"/>
      <c r="O167" s="80"/>
      <c r="P167" s="80"/>
      <c r="Q167" s="80"/>
      <c r="R167" s="80"/>
      <c r="S167" s="80"/>
      <c r="T167" s="81"/>
      <c r="U167" s="35"/>
      <c r="V167" s="35"/>
      <c r="W167" s="35"/>
      <c r="X167" s="35"/>
      <c r="Y167" s="35"/>
      <c r="Z167" s="35"/>
      <c r="AA167" s="35"/>
      <c r="AB167" s="35"/>
      <c r="AC167" s="35"/>
      <c r="AD167" s="35"/>
      <c r="AE167" s="35"/>
      <c r="AT167" s="20" t="s">
        <v>139</v>
      </c>
      <c r="AU167" s="20" t="s">
        <v>130</v>
      </c>
    </row>
    <row r="168" s="2" customFormat="1" ht="24.15" customHeight="1">
      <c r="A168" s="35"/>
      <c r="B168" s="36"/>
      <c r="C168" s="192" t="s">
        <v>247</v>
      </c>
      <c r="D168" s="192" t="s">
        <v>125</v>
      </c>
      <c r="E168" s="193" t="s">
        <v>248</v>
      </c>
      <c r="F168" s="194" t="s">
        <v>249</v>
      </c>
      <c r="G168" s="195" t="s">
        <v>134</v>
      </c>
      <c r="H168" s="196">
        <v>200</v>
      </c>
      <c r="I168" s="197">
        <v>17</v>
      </c>
      <c r="J168" s="197">
        <f>ROUND(I168*H168,2)</f>
        <v>3400</v>
      </c>
      <c r="K168" s="194" t="s">
        <v>135</v>
      </c>
      <c r="L168" s="41"/>
      <c r="M168" s="198" t="s">
        <v>17</v>
      </c>
      <c r="N168" s="199" t="s">
        <v>42</v>
      </c>
      <c r="O168" s="200">
        <v>0.044999999999999998</v>
      </c>
      <c r="P168" s="200">
        <f>O168*H168</f>
        <v>9</v>
      </c>
      <c r="Q168" s="200">
        <v>0</v>
      </c>
      <c r="R168" s="200">
        <f>Q168*H168</f>
        <v>0</v>
      </c>
      <c r="S168" s="200">
        <v>0</v>
      </c>
      <c r="T168" s="201">
        <f>S168*H168</f>
        <v>0</v>
      </c>
      <c r="U168" s="35"/>
      <c r="V168" s="35"/>
      <c r="W168" s="35"/>
      <c r="X168" s="35"/>
      <c r="Y168" s="35"/>
      <c r="Z168" s="35"/>
      <c r="AA168" s="35"/>
      <c r="AB168" s="35"/>
      <c r="AC168" s="35"/>
      <c r="AD168" s="35"/>
      <c r="AE168" s="35"/>
      <c r="AR168" s="202" t="s">
        <v>129</v>
      </c>
      <c r="AT168" s="202" t="s">
        <v>125</v>
      </c>
      <c r="AU168" s="202" t="s">
        <v>130</v>
      </c>
      <c r="AY168" s="20" t="s">
        <v>123</v>
      </c>
      <c r="BE168" s="203">
        <f>IF(N168="základní",J168,0)</f>
        <v>0</v>
      </c>
      <c r="BF168" s="203">
        <f>IF(N168="snížená",J168,0)</f>
        <v>3400</v>
      </c>
      <c r="BG168" s="203">
        <f>IF(N168="zákl. přenesená",J168,0)</f>
        <v>0</v>
      </c>
      <c r="BH168" s="203">
        <f>IF(N168="sníž. přenesená",J168,0)</f>
        <v>0</v>
      </c>
      <c r="BI168" s="203">
        <f>IF(N168="nulová",J168,0)</f>
        <v>0</v>
      </c>
      <c r="BJ168" s="20" t="s">
        <v>130</v>
      </c>
      <c r="BK168" s="203">
        <f>ROUND(I168*H168,2)</f>
        <v>3400</v>
      </c>
      <c r="BL168" s="20" t="s">
        <v>129</v>
      </c>
      <c r="BM168" s="202" t="s">
        <v>250</v>
      </c>
    </row>
    <row r="169" s="2" customFormat="1">
      <c r="A169" s="35"/>
      <c r="B169" s="36"/>
      <c r="C169" s="37"/>
      <c r="D169" s="204" t="s">
        <v>137</v>
      </c>
      <c r="E169" s="37"/>
      <c r="F169" s="205" t="s">
        <v>251</v>
      </c>
      <c r="G169" s="37"/>
      <c r="H169" s="37"/>
      <c r="I169" s="37"/>
      <c r="J169" s="37"/>
      <c r="K169" s="37"/>
      <c r="L169" s="41"/>
      <c r="M169" s="206"/>
      <c r="N169" s="207"/>
      <c r="O169" s="80"/>
      <c r="P169" s="80"/>
      <c r="Q169" s="80"/>
      <c r="R169" s="80"/>
      <c r="S169" s="80"/>
      <c r="T169" s="81"/>
      <c r="U169" s="35"/>
      <c r="V169" s="35"/>
      <c r="W169" s="35"/>
      <c r="X169" s="35"/>
      <c r="Y169" s="35"/>
      <c r="Z169" s="35"/>
      <c r="AA169" s="35"/>
      <c r="AB169" s="35"/>
      <c r="AC169" s="35"/>
      <c r="AD169" s="35"/>
      <c r="AE169" s="35"/>
      <c r="AT169" s="20" t="s">
        <v>137</v>
      </c>
      <c r="AU169" s="20" t="s">
        <v>130</v>
      </c>
    </row>
    <row r="170" s="2" customFormat="1">
      <c r="A170" s="35"/>
      <c r="B170" s="36"/>
      <c r="C170" s="37"/>
      <c r="D170" s="208" t="s">
        <v>139</v>
      </c>
      <c r="E170" s="37"/>
      <c r="F170" s="209" t="s">
        <v>252</v>
      </c>
      <c r="G170" s="37"/>
      <c r="H170" s="37"/>
      <c r="I170" s="37"/>
      <c r="J170" s="37"/>
      <c r="K170" s="37"/>
      <c r="L170" s="41"/>
      <c r="M170" s="206"/>
      <c r="N170" s="207"/>
      <c r="O170" s="80"/>
      <c r="P170" s="80"/>
      <c r="Q170" s="80"/>
      <c r="R170" s="80"/>
      <c r="S170" s="80"/>
      <c r="T170" s="81"/>
      <c r="U170" s="35"/>
      <c r="V170" s="35"/>
      <c r="W170" s="35"/>
      <c r="X170" s="35"/>
      <c r="Y170" s="35"/>
      <c r="Z170" s="35"/>
      <c r="AA170" s="35"/>
      <c r="AB170" s="35"/>
      <c r="AC170" s="35"/>
      <c r="AD170" s="35"/>
      <c r="AE170" s="35"/>
      <c r="AT170" s="20" t="s">
        <v>139</v>
      </c>
      <c r="AU170" s="20" t="s">
        <v>130</v>
      </c>
    </row>
    <row r="171" s="2" customFormat="1" ht="16.5" customHeight="1">
      <c r="A171" s="35"/>
      <c r="B171" s="36"/>
      <c r="C171" s="239" t="s">
        <v>253</v>
      </c>
      <c r="D171" s="239" t="s">
        <v>227</v>
      </c>
      <c r="E171" s="240" t="s">
        <v>254</v>
      </c>
      <c r="F171" s="241" t="s">
        <v>255</v>
      </c>
      <c r="G171" s="242" t="s">
        <v>256</v>
      </c>
      <c r="H171" s="243">
        <v>4</v>
      </c>
      <c r="I171" s="244">
        <v>101</v>
      </c>
      <c r="J171" s="244">
        <f>ROUND(I171*H171,2)</f>
        <v>404</v>
      </c>
      <c r="K171" s="241" t="s">
        <v>135</v>
      </c>
      <c r="L171" s="245"/>
      <c r="M171" s="246" t="s">
        <v>17</v>
      </c>
      <c r="N171" s="247" t="s">
        <v>42</v>
      </c>
      <c r="O171" s="200">
        <v>0</v>
      </c>
      <c r="P171" s="200">
        <f>O171*H171</f>
        <v>0</v>
      </c>
      <c r="Q171" s="200">
        <v>0.001</v>
      </c>
      <c r="R171" s="200">
        <f>Q171*H171</f>
        <v>0.0040000000000000001</v>
      </c>
      <c r="S171" s="200">
        <v>0</v>
      </c>
      <c r="T171" s="201">
        <f>S171*H171</f>
        <v>0</v>
      </c>
      <c r="U171" s="35"/>
      <c r="V171" s="35"/>
      <c r="W171" s="35"/>
      <c r="X171" s="35"/>
      <c r="Y171" s="35"/>
      <c r="Z171" s="35"/>
      <c r="AA171" s="35"/>
      <c r="AB171" s="35"/>
      <c r="AC171" s="35"/>
      <c r="AD171" s="35"/>
      <c r="AE171" s="35"/>
      <c r="AR171" s="202" t="s">
        <v>179</v>
      </c>
      <c r="AT171" s="202" t="s">
        <v>227</v>
      </c>
      <c r="AU171" s="202" t="s">
        <v>130</v>
      </c>
      <c r="AY171" s="20" t="s">
        <v>123</v>
      </c>
      <c r="BE171" s="203">
        <f>IF(N171="základní",J171,0)</f>
        <v>0</v>
      </c>
      <c r="BF171" s="203">
        <f>IF(N171="snížená",J171,0)</f>
        <v>404</v>
      </c>
      <c r="BG171" s="203">
        <f>IF(N171="zákl. přenesená",J171,0)</f>
        <v>0</v>
      </c>
      <c r="BH171" s="203">
        <f>IF(N171="sníž. přenesená",J171,0)</f>
        <v>0</v>
      </c>
      <c r="BI171" s="203">
        <f>IF(N171="nulová",J171,0)</f>
        <v>0</v>
      </c>
      <c r="BJ171" s="20" t="s">
        <v>130</v>
      </c>
      <c r="BK171" s="203">
        <f>ROUND(I171*H171,2)</f>
        <v>404</v>
      </c>
      <c r="BL171" s="20" t="s">
        <v>129</v>
      </c>
      <c r="BM171" s="202" t="s">
        <v>257</v>
      </c>
    </row>
    <row r="172" s="14" customFormat="1">
      <c r="A172" s="14"/>
      <c r="B172" s="219"/>
      <c r="C172" s="220"/>
      <c r="D172" s="208" t="s">
        <v>153</v>
      </c>
      <c r="E172" s="220"/>
      <c r="F172" s="222" t="s">
        <v>258</v>
      </c>
      <c r="G172" s="220"/>
      <c r="H172" s="223">
        <v>4</v>
      </c>
      <c r="I172" s="220"/>
      <c r="J172" s="220"/>
      <c r="K172" s="220"/>
      <c r="L172" s="224"/>
      <c r="M172" s="225"/>
      <c r="N172" s="226"/>
      <c r="O172" s="226"/>
      <c r="P172" s="226"/>
      <c r="Q172" s="226"/>
      <c r="R172" s="226"/>
      <c r="S172" s="226"/>
      <c r="T172" s="227"/>
      <c r="U172" s="14"/>
      <c r="V172" s="14"/>
      <c r="W172" s="14"/>
      <c r="X172" s="14"/>
      <c r="Y172" s="14"/>
      <c r="Z172" s="14"/>
      <c r="AA172" s="14"/>
      <c r="AB172" s="14"/>
      <c r="AC172" s="14"/>
      <c r="AD172" s="14"/>
      <c r="AE172" s="14"/>
      <c r="AT172" s="228" t="s">
        <v>153</v>
      </c>
      <c r="AU172" s="228" t="s">
        <v>130</v>
      </c>
      <c r="AV172" s="14" t="s">
        <v>130</v>
      </c>
      <c r="AW172" s="14" t="s">
        <v>4</v>
      </c>
      <c r="AX172" s="14" t="s">
        <v>75</v>
      </c>
      <c r="AY172" s="228" t="s">
        <v>123</v>
      </c>
    </row>
    <row r="173" s="12" customFormat="1" ht="22.8" customHeight="1">
      <c r="A173" s="12"/>
      <c r="B173" s="177"/>
      <c r="C173" s="178"/>
      <c r="D173" s="179" t="s">
        <v>69</v>
      </c>
      <c r="E173" s="190" t="s">
        <v>130</v>
      </c>
      <c r="F173" s="190" t="s">
        <v>259</v>
      </c>
      <c r="G173" s="178"/>
      <c r="H173" s="178"/>
      <c r="I173" s="178"/>
      <c r="J173" s="191">
        <f>BK173</f>
        <v>42582.029999999999</v>
      </c>
      <c r="K173" s="178"/>
      <c r="L173" s="182"/>
      <c r="M173" s="183"/>
      <c r="N173" s="184"/>
      <c r="O173" s="184"/>
      <c r="P173" s="185">
        <f>SUM(P174:P212)</f>
        <v>13.002324999999999</v>
      </c>
      <c r="Q173" s="184"/>
      <c r="R173" s="185">
        <f>SUM(R174:R212)</f>
        <v>18.237818860000001</v>
      </c>
      <c r="S173" s="184"/>
      <c r="T173" s="186">
        <f>SUM(T174:T212)</f>
        <v>0</v>
      </c>
      <c r="U173" s="12"/>
      <c r="V173" s="12"/>
      <c r="W173" s="12"/>
      <c r="X173" s="12"/>
      <c r="Y173" s="12"/>
      <c r="Z173" s="12"/>
      <c r="AA173" s="12"/>
      <c r="AB173" s="12"/>
      <c r="AC173" s="12"/>
      <c r="AD173" s="12"/>
      <c r="AE173" s="12"/>
      <c r="AR173" s="187" t="s">
        <v>75</v>
      </c>
      <c r="AT173" s="188" t="s">
        <v>69</v>
      </c>
      <c r="AU173" s="188" t="s">
        <v>75</v>
      </c>
      <c r="AY173" s="187" t="s">
        <v>123</v>
      </c>
      <c r="BK173" s="189">
        <f>SUM(BK174:BK212)</f>
        <v>42582.029999999999</v>
      </c>
    </row>
    <row r="174" s="2" customFormat="1" ht="16.5" customHeight="1">
      <c r="A174" s="35"/>
      <c r="B174" s="36"/>
      <c r="C174" s="192" t="s">
        <v>260</v>
      </c>
      <c r="D174" s="192" t="s">
        <v>125</v>
      </c>
      <c r="E174" s="193" t="s">
        <v>261</v>
      </c>
      <c r="F174" s="194" t="s">
        <v>262</v>
      </c>
      <c r="G174" s="195" t="s">
        <v>134</v>
      </c>
      <c r="H174" s="196">
        <v>0.95999999999999996</v>
      </c>
      <c r="I174" s="197">
        <v>401</v>
      </c>
      <c r="J174" s="197">
        <f>ROUND(I174*H174,2)</f>
        <v>384.95999999999998</v>
      </c>
      <c r="K174" s="194" t="s">
        <v>135</v>
      </c>
      <c r="L174" s="41"/>
      <c r="M174" s="198" t="s">
        <v>17</v>
      </c>
      <c r="N174" s="199" t="s">
        <v>42</v>
      </c>
      <c r="O174" s="200">
        <v>0.247</v>
      </c>
      <c r="P174" s="200">
        <f>O174*H174</f>
        <v>0.23712</v>
      </c>
      <c r="Q174" s="200">
        <v>0.0026900000000000001</v>
      </c>
      <c r="R174" s="200">
        <f>Q174*H174</f>
        <v>0.0025823999999999999</v>
      </c>
      <c r="S174" s="200">
        <v>0</v>
      </c>
      <c r="T174" s="201">
        <f>S174*H174</f>
        <v>0</v>
      </c>
      <c r="U174" s="35"/>
      <c r="V174" s="35"/>
      <c r="W174" s="35"/>
      <c r="X174" s="35"/>
      <c r="Y174" s="35"/>
      <c r="Z174" s="35"/>
      <c r="AA174" s="35"/>
      <c r="AB174" s="35"/>
      <c r="AC174" s="35"/>
      <c r="AD174" s="35"/>
      <c r="AE174" s="35"/>
      <c r="AR174" s="202" t="s">
        <v>129</v>
      </c>
      <c r="AT174" s="202" t="s">
        <v>125</v>
      </c>
      <c r="AU174" s="202" t="s">
        <v>130</v>
      </c>
      <c r="AY174" s="20" t="s">
        <v>123</v>
      </c>
      <c r="BE174" s="203">
        <f>IF(N174="základní",J174,0)</f>
        <v>0</v>
      </c>
      <c r="BF174" s="203">
        <f>IF(N174="snížená",J174,0)</f>
        <v>384.95999999999998</v>
      </c>
      <c r="BG174" s="203">
        <f>IF(N174="zákl. přenesená",J174,0)</f>
        <v>0</v>
      </c>
      <c r="BH174" s="203">
        <f>IF(N174="sníž. přenesená",J174,0)</f>
        <v>0</v>
      </c>
      <c r="BI174" s="203">
        <f>IF(N174="nulová",J174,0)</f>
        <v>0</v>
      </c>
      <c r="BJ174" s="20" t="s">
        <v>130</v>
      </c>
      <c r="BK174" s="203">
        <f>ROUND(I174*H174,2)</f>
        <v>384.95999999999998</v>
      </c>
      <c r="BL174" s="20" t="s">
        <v>129</v>
      </c>
      <c r="BM174" s="202" t="s">
        <v>263</v>
      </c>
    </row>
    <row r="175" s="2" customFormat="1">
      <c r="A175" s="35"/>
      <c r="B175" s="36"/>
      <c r="C175" s="37"/>
      <c r="D175" s="204" t="s">
        <v>137</v>
      </c>
      <c r="E175" s="37"/>
      <c r="F175" s="205" t="s">
        <v>264</v>
      </c>
      <c r="G175" s="37"/>
      <c r="H175" s="37"/>
      <c r="I175" s="37"/>
      <c r="J175" s="37"/>
      <c r="K175" s="37"/>
      <c r="L175" s="41"/>
      <c r="M175" s="206"/>
      <c r="N175" s="207"/>
      <c r="O175" s="80"/>
      <c r="P175" s="80"/>
      <c r="Q175" s="80"/>
      <c r="R175" s="80"/>
      <c r="S175" s="80"/>
      <c r="T175" s="81"/>
      <c r="U175" s="35"/>
      <c r="V175" s="35"/>
      <c r="W175" s="35"/>
      <c r="X175" s="35"/>
      <c r="Y175" s="35"/>
      <c r="Z175" s="35"/>
      <c r="AA175" s="35"/>
      <c r="AB175" s="35"/>
      <c r="AC175" s="35"/>
      <c r="AD175" s="35"/>
      <c r="AE175" s="35"/>
      <c r="AT175" s="20" t="s">
        <v>137</v>
      </c>
      <c r="AU175" s="20" t="s">
        <v>130</v>
      </c>
    </row>
    <row r="176" s="14" customFormat="1">
      <c r="A176" s="14"/>
      <c r="B176" s="219"/>
      <c r="C176" s="220"/>
      <c r="D176" s="208" t="s">
        <v>153</v>
      </c>
      <c r="E176" s="221" t="s">
        <v>17</v>
      </c>
      <c r="F176" s="222" t="s">
        <v>265</v>
      </c>
      <c r="G176" s="220"/>
      <c r="H176" s="223">
        <v>0.95999999999999996</v>
      </c>
      <c r="I176" s="220"/>
      <c r="J176" s="220"/>
      <c r="K176" s="220"/>
      <c r="L176" s="224"/>
      <c r="M176" s="225"/>
      <c r="N176" s="226"/>
      <c r="O176" s="226"/>
      <c r="P176" s="226"/>
      <c r="Q176" s="226"/>
      <c r="R176" s="226"/>
      <c r="S176" s="226"/>
      <c r="T176" s="227"/>
      <c r="U176" s="14"/>
      <c r="V176" s="14"/>
      <c r="W176" s="14"/>
      <c r="X176" s="14"/>
      <c r="Y176" s="14"/>
      <c r="Z176" s="14"/>
      <c r="AA176" s="14"/>
      <c r="AB176" s="14"/>
      <c r="AC176" s="14"/>
      <c r="AD176" s="14"/>
      <c r="AE176" s="14"/>
      <c r="AT176" s="228" t="s">
        <v>153</v>
      </c>
      <c r="AU176" s="228" t="s">
        <v>130</v>
      </c>
      <c r="AV176" s="14" t="s">
        <v>130</v>
      </c>
      <c r="AW176" s="14" t="s">
        <v>31</v>
      </c>
      <c r="AX176" s="14" t="s">
        <v>75</v>
      </c>
      <c r="AY176" s="228" t="s">
        <v>123</v>
      </c>
    </row>
    <row r="177" s="2" customFormat="1" ht="16.5" customHeight="1">
      <c r="A177" s="35"/>
      <c r="B177" s="36"/>
      <c r="C177" s="192" t="s">
        <v>7</v>
      </c>
      <c r="D177" s="192" t="s">
        <v>125</v>
      </c>
      <c r="E177" s="193" t="s">
        <v>266</v>
      </c>
      <c r="F177" s="194" t="s">
        <v>267</v>
      </c>
      <c r="G177" s="195" t="s">
        <v>134</v>
      </c>
      <c r="H177" s="196">
        <v>0.95999999999999996</v>
      </c>
      <c r="I177" s="197">
        <v>77.5</v>
      </c>
      <c r="J177" s="197">
        <f>ROUND(I177*H177,2)</f>
        <v>74.400000000000006</v>
      </c>
      <c r="K177" s="194" t="s">
        <v>135</v>
      </c>
      <c r="L177" s="41"/>
      <c r="M177" s="198" t="s">
        <v>17</v>
      </c>
      <c r="N177" s="199" t="s">
        <v>42</v>
      </c>
      <c r="O177" s="200">
        <v>0.083000000000000004</v>
      </c>
      <c r="P177" s="200">
        <f>O177*H177</f>
        <v>0.079680000000000001</v>
      </c>
      <c r="Q177" s="200">
        <v>0</v>
      </c>
      <c r="R177" s="200">
        <f>Q177*H177</f>
        <v>0</v>
      </c>
      <c r="S177" s="200">
        <v>0</v>
      </c>
      <c r="T177" s="201">
        <f>S177*H177</f>
        <v>0</v>
      </c>
      <c r="U177" s="35"/>
      <c r="V177" s="35"/>
      <c r="W177" s="35"/>
      <c r="X177" s="35"/>
      <c r="Y177" s="35"/>
      <c r="Z177" s="35"/>
      <c r="AA177" s="35"/>
      <c r="AB177" s="35"/>
      <c r="AC177" s="35"/>
      <c r="AD177" s="35"/>
      <c r="AE177" s="35"/>
      <c r="AR177" s="202" t="s">
        <v>129</v>
      </c>
      <c r="AT177" s="202" t="s">
        <v>125</v>
      </c>
      <c r="AU177" s="202" t="s">
        <v>130</v>
      </c>
      <c r="AY177" s="20" t="s">
        <v>123</v>
      </c>
      <c r="BE177" s="203">
        <f>IF(N177="základní",J177,0)</f>
        <v>0</v>
      </c>
      <c r="BF177" s="203">
        <f>IF(N177="snížená",J177,0)</f>
        <v>74.400000000000006</v>
      </c>
      <c r="BG177" s="203">
        <f>IF(N177="zákl. přenesená",J177,0)</f>
        <v>0</v>
      </c>
      <c r="BH177" s="203">
        <f>IF(N177="sníž. přenesená",J177,0)</f>
        <v>0</v>
      </c>
      <c r="BI177" s="203">
        <f>IF(N177="nulová",J177,0)</f>
        <v>0</v>
      </c>
      <c r="BJ177" s="20" t="s">
        <v>130</v>
      </c>
      <c r="BK177" s="203">
        <f>ROUND(I177*H177,2)</f>
        <v>74.400000000000006</v>
      </c>
      <c r="BL177" s="20" t="s">
        <v>129</v>
      </c>
      <c r="BM177" s="202" t="s">
        <v>268</v>
      </c>
    </row>
    <row r="178" s="2" customFormat="1">
      <c r="A178" s="35"/>
      <c r="B178" s="36"/>
      <c r="C178" s="37"/>
      <c r="D178" s="204" t="s">
        <v>137</v>
      </c>
      <c r="E178" s="37"/>
      <c r="F178" s="205" t="s">
        <v>269</v>
      </c>
      <c r="G178" s="37"/>
      <c r="H178" s="37"/>
      <c r="I178" s="37"/>
      <c r="J178" s="37"/>
      <c r="K178" s="37"/>
      <c r="L178" s="41"/>
      <c r="M178" s="206"/>
      <c r="N178" s="207"/>
      <c r="O178" s="80"/>
      <c r="P178" s="80"/>
      <c r="Q178" s="80"/>
      <c r="R178" s="80"/>
      <c r="S178" s="80"/>
      <c r="T178" s="81"/>
      <c r="U178" s="35"/>
      <c r="V178" s="35"/>
      <c r="W178" s="35"/>
      <c r="X178" s="35"/>
      <c r="Y178" s="35"/>
      <c r="Z178" s="35"/>
      <c r="AA178" s="35"/>
      <c r="AB178" s="35"/>
      <c r="AC178" s="35"/>
      <c r="AD178" s="35"/>
      <c r="AE178" s="35"/>
      <c r="AT178" s="20" t="s">
        <v>137</v>
      </c>
      <c r="AU178" s="20" t="s">
        <v>130</v>
      </c>
    </row>
    <row r="179" s="2" customFormat="1" ht="16.5" customHeight="1">
      <c r="A179" s="35"/>
      <c r="B179" s="36"/>
      <c r="C179" s="192" t="s">
        <v>270</v>
      </c>
      <c r="D179" s="192" t="s">
        <v>125</v>
      </c>
      <c r="E179" s="193" t="s">
        <v>271</v>
      </c>
      <c r="F179" s="194" t="s">
        <v>272</v>
      </c>
      <c r="G179" s="195" t="s">
        <v>165</v>
      </c>
      <c r="H179" s="196">
        <v>4.875</v>
      </c>
      <c r="I179" s="197">
        <v>3990</v>
      </c>
      <c r="J179" s="197">
        <f>ROUND(I179*H179,2)</f>
        <v>19451.25</v>
      </c>
      <c r="K179" s="194" t="s">
        <v>135</v>
      </c>
      <c r="L179" s="41"/>
      <c r="M179" s="198" t="s">
        <v>17</v>
      </c>
      <c r="N179" s="199" t="s">
        <v>42</v>
      </c>
      <c r="O179" s="200">
        <v>0.58399999999999996</v>
      </c>
      <c r="P179" s="200">
        <f>O179*H179</f>
        <v>2.847</v>
      </c>
      <c r="Q179" s="200">
        <v>2.2563399999999998</v>
      </c>
      <c r="R179" s="200">
        <f>Q179*H179</f>
        <v>10.9996575</v>
      </c>
      <c r="S179" s="200">
        <v>0</v>
      </c>
      <c r="T179" s="201">
        <f>S179*H179</f>
        <v>0</v>
      </c>
      <c r="U179" s="35"/>
      <c r="V179" s="35"/>
      <c r="W179" s="35"/>
      <c r="X179" s="35"/>
      <c r="Y179" s="35"/>
      <c r="Z179" s="35"/>
      <c r="AA179" s="35"/>
      <c r="AB179" s="35"/>
      <c r="AC179" s="35"/>
      <c r="AD179" s="35"/>
      <c r="AE179" s="35"/>
      <c r="AR179" s="202" t="s">
        <v>129</v>
      </c>
      <c r="AT179" s="202" t="s">
        <v>125</v>
      </c>
      <c r="AU179" s="202" t="s">
        <v>130</v>
      </c>
      <c r="AY179" s="20" t="s">
        <v>123</v>
      </c>
      <c r="BE179" s="203">
        <f>IF(N179="základní",J179,0)</f>
        <v>0</v>
      </c>
      <c r="BF179" s="203">
        <f>IF(N179="snížená",J179,0)</f>
        <v>19451.25</v>
      </c>
      <c r="BG179" s="203">
        <f>IF(N179="zákl. přenesená",J179,0)</f>
        <v>0</v>
      </c>
      <c r="BH179" s="203">
        <f>IF(N179="sníž. přenesená",J179,0)</f>
        <v>0</v>
      </c>
      <c r="BI179" s="203">
        <f>IF(N179="nulová",J179,0)</f>
        <v>0</v>
      </c>
      <c r="BJ179" s="20" t="s">
        <v>130</v>
      </c>
      <c r="BK179" s="203">
        <f>ROUND(I179*H179,2)</f>
        <v>19451.25</v>
      </c>
      <c r="BL179" s="20" t="s">
        <v>129</v>
      </c>
      <c r="BM179" s="202" t="s">
        <v>273</v>
      </c>
    </row>
    <row r="180" s="2" customFormat="1">
      <c r="A180" s="35"/>
      <c r="B180" s="36"/>
      <c r="C180" s="37"/>
      <c r="D180" s="204" t="s">
        <v>137</v>
      </c>
      <c r="E180" s="37"/>
      <c r="F180" s="205" t="s">
        <v>274</v>
      </c>
      <c r="G180" s="37"/>
      <c r="H180" s="37"/>
      <c r="I180" s="37"/>
      <c r="J180" s="37"/>
      <c r="K180" s="37"/>
      <c r="L180" s="41"/>
      <c r="M180" s="206"/>
      <c r="N180" s="207"/>
      <c r="O180" s="80"/>
      <c r="P180" s="80"/>
      <c r="Q180" s="80"/>
      <c r="R180" s="80"/>
      <c r="S180" s="80"/>
      <c r="T180" s="81"/>
      <c r="U180" s="35"/>
      <c r="V180" s="35"/>
      <c r="W180" s="35"/>
      <c r="X180" s="35"/>
      <c r="Y180" s="35"/>
      <c r="Z180" s="35"/>
      <c r="AA180" s="35"/>
      <c r="AB180" s="35"/>
      <c r="AC180" s="35"/>
      <c r="AD180" s="35"/>
      <c r="AE180" s="35"/>
      <c r="AT180" s="20" t="s">
        <v>137</v>
      </c>
      <c r="AU180" s="20" t="s">
        <v>130</v>
      </c>
    </row>
    <row r="181" s="2" customFormat="1">
      <c r="A181" s="35"/>
      <c r="B181" s="36"/>
      <c r="C181" s="37"/>
      <c r="D181" s="208" t="s">
        <v>139</v>
      </c>
      <c r="E181" s="37"/>
      <c r="F181" s="209" t="s">
        <v>275</v>
      </c>
      <c r="G181" s="37"/>
      <c r="H181" s="37"/>
      <c r="I181" s="37"/>
      <c r="J181" s="37"/>
      <c r="K181" s="37"/>
      <c r="L181" s="41"/>
      <c r="M181" s="206"/>
      <c r="N181" s="207"/>
      <c r="O181" s="80"/>
      <c r="P181" s="80"/>
      <c r="Q181" s="80"/>
      <c r="R181" s="80"/>
      <c r="S181" s="80"/>
      <c r="T181" s="81"/>
      <c r="U181" s="35"/>
      <c r="V181" s="35"/>
      <c r="W181" s="35"/>
      <c r="X181" s="35"/>
      <c r="Y181" s="35"/>
      <c r="Z181" s="35"/>
      <c r="AA181" s="35"/>
      <c r="AB181" s="35"/>
      <c r="AC181" s="35"/>
      <c r="AD181" s="35"/>
      <c r="AE181" s="35"/>
      <c r="AT181" s="20" t="s">
        <v>139</v>
      </c>
      <c r="AU181" s="20" t="s">
        <v>130</v>
      </c>
    </row>
    <row r="182" s="14" customFormat="1">
      <c r="A182" s="14"/>
      <c r="B182" s="219"/>
      <c r="C182" s="220"/>
      <c r="D182" s="208" t="s">
        <v>153</v>
      </c>
      <c r="E182" s="221" t="s">
        <v>17</v>
      </c>
      <c r="F182" s="222" t="s">
        <v>276</v>
      </c>
      <c r="G182" s="220"/>
      <c r="H182" s="223">
        <v>3.5910000000000002</v>
      </c>
      <c r="I182" s="220"/>
      <c r="J182" s="220"/>
      <c r="K182" s="220"/>
      <c r="L182" s="224"/>
      <c r="M182" s="225"/>
      <c r="N182" s="226"/>
      <c r="O182" s="226"/>
      <c r="P182" s="226"/>
      <c r="Q182" s="226"/>
      <c r="R182" s="226"/>
      <c r="S182" s="226"/>
      <c r="T182" s="227"/>
      <c r="U182" s="14"/>
      <c r="V182" s="14"/>
      <c r="W182" s="14"/>
      <c r="X182" s="14"/>
      <c r="Y182" s="14"/>
      <c r="Z182" s="14"/>
      <c r="AA182" s="14"/>
      <c r="AB182" s="14"/>
      <c r="AC182" s="14"/>
      <c r="AD182" s="14"/>
      <c r="AE182" s="14"/>
      <c r="AT182" s="228" t="s">
        <v>153</v>
      </c>
      <c r="AU182" s="228" t="s">
        <v>130</v>
      </c>
      <c r="AV182" s="14" t="s">
        <v>130</v>
      </c>
      <c r="AW182" s="14" t="s">
        <v>31</v>
      </c>
      <c r="AX182" s="14" t="s">
        <v>70</v>
      </c>
      <c r="AY182" s="228" t="s">
        <v>123</v>
      </c>
    </row>
    <row r="183" s="14" customFormat="1">
      <c r="A183" s="14"/>
      <c r="B183" s="219"/>
      <c r="C183" s="220"/>
      <c r="D183" s="208" t="s">
        <v>153</v>
      </c>
      <c r="E183" s="221" t="s">
        <v>17</v>
      </c>
      <c r="F183" s="222" t="s">
        <v>277</v>
      </c>
      <c r="G183" s="220"/>
      <c r="H183" s="223">
        <v>0.78000000000000003</v>
      </c>
      <c r="I183" s="220"/>
      <c r="J183" s="220"/>
      <c r="K183" s="220"/>
      <c r="L183" s="224"/>
      <c r="M183" s="225"/>
      <c r="N183" s="226"/>
      <c r="O183" s="226"/>
      <c r="P183" s="226"/>
      <c r="Q183" s="226"/>
      <c r="R183" s="226"/>
      <c r="S183" s="226"/>
      <c r="T183" s="227"/>
      <c r="U183" s="14"/>
      <c r="V183" s="14"/>
      <c r="W183" s="14"/>
      <c r="X183" s="14"/>
      <c r="Y183" s="14"/>
      <c r="Z183" s="14"/>
      <c r="AA183" s="14"/>
      <c r="AB183" s="14"/>
      <c r="AC183" s="14"/>
      <c r="AD183" s="14"/>
      <c r="AE183" s="14"/>
      <c r="AT183" s="228" t="s">
        <v>153</v>
      </c>
      <c r="AU183" s="228" t="s">
        <v>130</v>
      </c>
      <c r="AV183" s="14" t="s">
        <v>130</v>
      </c>
      <c r="AW183" s="14" t="s">
        <v>31</v>
      </c>
      <c r="AX183" s="14" t="s">
        <v>70</v>
      </c>
      <c r="AY183" s="228" t="s">
        <v>123</v>
      </c>
    </row>
    <row r="184" s="14" customFormat="1">
      <c r="A184" s="14"/>
      <c r="B184" s="219"/>
      <c r="C184" s="220"/>
      <c r="D184" s="208" t="s">
        <v>153</v>
      </c>
      <c r="E184" s="221" t="s">
        <v>17</v>
      </c>
      <c r="F184" s="222" t="s">
        <v>278</v>
      </c>
      <c r="G184" s="220"/>
      <c r="H184" s="223">
        <v>0.504</v>
      </c>
      <c r="I184" s="220"/>
      <c r="J184" s="220"/>
      <c r="K184" s="220"/>
      <c r="L184" s="224"/>
      <c r="M184" s="225"/>
      <c r="N184" s="226"/>
      <c r="O184" s="226"/>
      <c r="P184" s="226"/>
      <c r="Q184" s="226"/>
      <c r="R184" s="226"/>
      <c r="S184" s="226"/>
      <c r="T184" s="227"/>
      <c r="U184" s="14"/>
      <c r="V184" s="14"/>
      <c r="W184" s="14"/>
      <c r="X184" s="14"/>
      <c r="Y184" s="14"/>
      <c r="Z184" s="14"/>
      <c r="AA184" s="14"/>
      <c r="AB184" s="14"/>
      <c r="AC184" s="14"/>
      <c r="AD184" s="14"/>
      <c r="AE184" s="14"/>
      <c r="AT184" s="228" t="s">
        <v>153</v>
      </c>
      <c r="AU184" s="228" t="s">
        <v>130</v>
      </c>
      <c r="AV184" s="14" t="s">
        <v>130</v>
      </c>
      <c r="AW184" s="14" t="s">
        <v>31</v>
      </c>
      <c r="AX184" s="14" t="s">
        <v>70</v>
      </c>
      <c r="AY184" s="228" t="s">
        <v>123</v>
      </c>
    </row>
    <row r="185" s="15" customFormat="1">
      <c r="A185" s="15"/>
      <c r="B185" s="229"/>
      <c r="C185" s="230"/>
      <c r="D185" s="208" t="s">
        <v>153</v>
      </c>
      <c r="E185" s="231" t="s">
        <v>17</v>
      </c>
      <c r="F185" s="232" t="s">
        <v>178</v>
      </c>
      <c r="G185" s="230"/>
      <c r="H185" s="233">
        <v>4.875</v>
      </c>
      <c r="I185" s="230"/>
      <c r="J185" s="230"/>
      <c r="K185" s="230"/>
      <c r="L185" s="234"/>
      <c r="M185" s="235"/>
      <c r="N185" s="236"/>
      <c r="O185" s="236"/>
      <c r="P185" s="236"/>
      <c r="Q185" s="236"/>
      <c r="R185" s="236"/>
      <c r="S185" s="236"/>
      <c r="T185" s="237"/>
      <c r="U185" s="15"/>
      <c r="V185" s="15"/>
      <c r="W185" s="15"/>
      <c r="X185" s="15"/>
      <c r="Y185" s="15"/>
      <c r="Z185" s="15"/>
      <c r="AA185" s="15"/>
      <c r="AB185" s="15"/>
      <c r="AC185" s="15"/>
      <c r="AD185" s="15"/>
      <c r="AE185" s="15"/>
      <c r="AT185" s="238" t="s">
        <v>153</v>
      </c>
      <c r="AU185" s="238" t="s">
        <v>130</v>
      </c>
      <c r="AV185" s="15" t="s">
        <v>129</v>
      </c>
      <c r="AW185" s="15" t="s">
        <v>31</v>
      </c>
      <c r="AX185" s="15" t="s">
        <v>75</v>
      </c>
      <c r="AY185" s="238" t="s">
        <v>123</v>
      </c>
    </row>
    <row r="186" s="2" customFormat="1" ht="16.5" customHeight="1">
      <c r="A186" s="35"/>
      <c r="B186" s="36"/>
      <c r="C186" s="192" t="s">
        <v>279</v>
      </c>
      <c r="D186" s="192" t="s">
        <v>125</v>
      </c>
      <c r="E186" s="193" t="s">
        <v>280</v>
      </c>
      <c r="F186" s="194" t="s">
        <v>281</v>
      </c>
      <c r="G186" s="195" t="s">
        <v>165</v>
      </c>
      <c r="H186" s="196">
        <v>0.28599999999999998</v>
      </c>
      <c r="I186" s="197">
        <v>1190</v>
      </c>
      <c r="J186" s="197">
        <f>ROUND(I186*H186,2)</f>
        <v>340.33999999999997</v>
      </c>
      <c r="K186" s="194" t="s">
        <v>135</v>
      </c>
      <c r="L186" s="41"/>
      <c r="M186" s="198" t="s">
        <v>17</v>
      </c>
      <c r="N186" s="199" t="s">
        <v>42</v>
      </c>
      <c r="O186" s="200">
        <v>0.98499999999999999</v>
      </c>
      <c r="P186" s="200">
        <f>O186*H186</f>
        <v>0.28170999999999996</v>
      </c>
      <c r="Q186" s="200">
        <v>1.98</v>
      </c>
      <c r="R186" s="200">
        <f>Q186*H186</f>
        <v>0.56627999999999989</v>
      </c>
      <c r="S186" s="200">
        <v>0</v>
      </c>
      <c r="T186" s="201">
        <f>S186*H186</f>
        <v>0</v>
      </c>
      <c r="U186" s="35"/>
      <c r="V186" s="35"/>
      <c r="W186" s="35"/>
      <c r="X186" s="35"/>
      <c r="Y186" s="35"/>
      <c r="Z186" s="35"/>
      <c r="AA186" s="35"/>
      <c r="AB186" s="35"/>
      <c r="AC186" s="35"/>
      <c r="AD186" s="35"/>
      <c r="AE186" s="35"/>
      <c r="AR186" s="202" t="s">
        <v>129</v>
      </c>
      <c r="AT186" s="202" t="s">
        <v>125</v>
      </c>
      <c r="AU186" s="202" t="s">
        <v>130</v>
      </c>
      <c r="AY186" s="20" t="s">
        <v>123</v>
      </c>
      <c r="BE186" s="203">
        <f>IF(N186="základní",J186,0)</f>
        <v>0</v>
      </c>
      <c r="BF186" s="203">
        <f>IF(N186="snížená",J186,0)</f>
        <v>340.33999999999997</v>
      </c>
      <c r="BG186" s="203">
        <f>IF(N186="zákl. přenesená",J186,0)</f>
        <v>0</v>
      </c>
      <c r="BH186" s="203">
        <f>IF(N186="sníž. přenesená",J186,0)</f>
        <v>0</v>
      </c>
      <c r="BI186" s="203">
        <f>IF(N186="nulová",J186,0)</f>
        <v>0</v>
      </c>
      <c r="BJ186" s="20" t="s">
        <v>130</v>
      </c>
      <c r="BK186" s="203">
        <f>ROUND(I186*H186,2)</f>
        <v>340.33999999999997</v>
      </c>
      <c r="BL186" s="20" t="s">
        <v>129</v>
      </c>
      <c r="BM186" s="202" t="s">
        <v>282</v>
      </c>
    </row>
    <row r="187" s="2" customFormat="1">
      <c r="A187" s="35"/>
      <c r="B187" s="36"/>
      <c r="C187" s="37"/>
      <c r="D187" s="204" t="s">
        <v>137</v>
      </c>
      <c r="E187" s="37"/>
      <c r="F187" s="205" t="s">
        <v>283</v>
      </c>
      <c r="G187" s="37"/>
      <c r="H187" s="37"/>
      <c r="I187" s="37"/>
      <c r="J187" s="37"/>
      <c r="K187" s="37"/>
      <c r="L187" s="41"/>
      <c r="M187" s="206"/>
      <c r="N187" s="207"/>
      <c r="O187" s="80"/>
      <c r="P187" s="80"/>
      <c r="Q187" s="80"/>
      <c r="R187" s="80"/>
      <c r="S187" s="80"/>
      <c r="T187" s="81"/>
      <c r="U187" s="35"/>
      <c r="V187" s="35"/>
      <c r="W187" s="35"/>
      <c r="X187" s="35"/>
      <c r="Y187" s="35"/>
      <c r="Z187" s="35"/>
      <c r="AA187" s="35"/>
      <c r="AB187" s="35"/>
      <c r="AC187" s="35"/>
      <c r="AD187" s="35"/>
      <c r="AE187" s="35"/>
      <c r="AT187" s="20" t="s">
        <v>137</v>
      </c>
      <c r="AU187" s="20" t="s">
        <v>130</v>
      </c>
    </row>
    <row r="188" s="14" customFormat="1">
      <c r="A188" s="14"/>
      <c r="B188" s="219"/>
      <c r="C188" s="220"/>
      <c r="D188" s="208" t="s">
        <v>153</v>
      </c>
      <c r="E188" s="221" t="s">
        <v>17</v>
      </c>
      <c r="F188" s="222" t="s">
        <v>284</v>
      </c>
      <c r="G188" s="220"/>
      <c r="H188" s="223">
        <v>0.28599999999999998</v>
      </c>
      <c r="I188" s="220"/>
      <c r="J188" s="220"/>
      <c r="K188" s="220"/>
      <c r="L188" s="224"/>
      <c r="M188" s="225"/>
      <c r="N188" s="226"/>
      <c r="O188" s="226"/>
      <c r="P188" s="226"/>
      <c r="Q188" s="226"/>
      <c r="R188" s="226"/>
      <c r="S188" s="226"/>
      <c r="T188" s="227"/>
      <c r="U188" s="14"/>
      <c r="V188" s="14"/>
      <c r="W188" s="14"/>
      <c r="X188" s="14"/>
      <c r="Y188" s="14"/>
      <c r="Z188" s="14"/>
      <c r="AA188" s="14"/>
      <c r="AB188" s="14"/>
      <c r="AC188" s="14"/>
      <c r="AD188" s="14"/>
      <c r="AE188" s="14"/>
      <c r="AT188" s="228" t="s">
        <v>153</v>
      </c>
      <c r="AU188" s="228" t="s">
        <v>130</v>
      </c>
      <c r="AV188" s="14" t="s">
        <v>130</v>
      </c>
      <c r="AW188" s="14" t="s">
        <v>31</v>
      </c>
      <c r="AX188" s="14" t="s">
        <v>75</v>
      </c>
      <c r="AY188" s="228" t="s">
        <v>123</v>
      </c>
    </row>
    <row r="189" s="2" customFormat="1" ht="16.5" customHeight="1">
      <c r="A189" s="35"/>
      <c r="B189" s="36"/>
      <c r="C189" s="192" t="s">
        <v>285</v>
      </c>
      <c r="D189" s="192" t="s">
        <v>125</v>
      </c>
      <c r="E189" s="193" t="s">
        <v>286</v>
      </c>
      <c r="F189" s="194" t="s">
        <v>287</v>
      </c>
      <c r="G189" s="195" t="s">
        <v>134</v>
      </c>
      <c r="H189" s="196">
        <v>1.4099999999999999</v>
      </c>
      <c r="I189" s="197">
        <v>657</v>
      </c>
      <c r="J189" s="197">
        <f>ROUND(I189*H189,2)</f>
        <v>926.37</v>
      </c>
      <c r="K189" s="194" t="s">
        <v>135</v>
      </c>
      <c r="L189" s="41"/>
      <c r="M189" s="198" t="s">
        <v>17</v>
      </c>
      <c r="N189" s="199" t="s">
        <v>42</v>
      </c>
      <c r="O189" s="200">
        <v>0.29999999999999999</v>
      </c>
      <c r="P189" s="200">
        <f>O189*H189</f>
        <v>0.42299999999999999</v>
      </c>
      <c r="Q189" s="200">
        <v>0.00247</v>
      </c>
      <c r="R189" s="200">
        <f>Q189*H189</f>
        <v>0.0034826999999999996</v>
      </c>
      <c r="S189" s="200">
        <v>0</v>
      </c>
      <c r="T189" s="201">
        <f>S189*H189</f>
        <v>0</v>
      </c>
      <c r="U189" s="35"/>
      <c r="V189" s="35"/>
      <c r="W189" s="35"/>
      <c r="X189" s="35"/>
      <c r="Y189" s="35"/>
      <c r="Z189" s="35"/>
      <c r="AA189" s="35"/>
      <c r="AB189" s="35"/>
      <c r="AC189" s="35"/>
      <c r="AD189" s="35"/>
      <c r="AE189" s="35"/>
      <c r="AR189" s="202" t="s">
        <v>129</v>
      </c>
      <c r="AT189" s="202" t="s">
        <v>125</v>
      </c>
      <c r="AU189" s="202" t="s">
        <v>130</v>
      </c>
      <c r="AY189" s="20" t="s">
        <v>123</v>
      </c>
      <c r="BE189" s="203">
        <f>IF(N189="základní",J189,0)</f>
        <v>0</v>
      </c>
      <c r="BF189" s="203">
        <f>IF(N189="snížená",J189,0)</f>
        <v>926.37</v>
      </c>
      <c r="BG189" s="203">
        <f>IF(N189="zákl. přenesená",J189,0)</f>
        <v>0</v>
      </c>
      <c r="BH189" s="203">
        <f>IF(N189="sníž. přenesená",J189,0)</f>
        <v>0</v>
      </c>
      <c r="BI189" s="203">
        <f>IF(N189="nulová",J189,0)</f>
        <v>0</v>
      </c>
      <c r="BJ189" s="20" t="s">
        <v>130</v>
      </c>
      <c r="BK189" s="203">
        <f>ROUND(I189*H189,2)</f>
        <v>926.37</v>
      </c>
      <c r="BL189" s="20" t="s">
        <v>129</v>
      </c>
      <c r="BM189" s="202" t="s">
        <v>288</v>
      </c>
    </row>
    <row r="190" s="2" customFormat="1">
      <c r="A190" s="35"/>
      <c r="B190" s="36"/>
      <c r="C190" s="37"/>
      <c r="D190" s="204" t="s">
        <v>137</v>
      </c>
      <c r="E190" s="37"/>
      <c r="F190" s="205" t="s">
        <v>289</v>
      </c>
      <c r="G190" s="37"/>
      <c r="H190" s="37"/>
      <c r="I190" s="37"/>
      <c r="J190" s="37"/>
      <c r="K190" s="37"/>
      <c r="L190" s="41"/>
      <c r="M190" s="206"/>
      <c r="N190" s="207"/>
      <c r="O190" s="80"/>
      <c r="P190" s="80"/>
      <c r="Q190" s="80"/>
      <c r="R190" s="80"/>
      <c r="S190" s="80"/>
      <c r="T190" s="81"/>
      <c r="U190" s="35"/>
      <c r="V190" s="35"/>
      <c r="W190" s="35"/>
      <c r="X190" s="35"/>
      <c r="Y190" s="35"/>
      <c r="Z190" s="35"/>
      <c r="AA190" s="35"/>
      <c r="AB190" s="35"/>
      <c r="AC190" s="35"/>
      <c r="AD190" s="35"/>
      <c r="AE190" s="35"/>
      <c r="AT190" s="20" t="s">
        <v>137</v>
      </c>
      <c r="AU190" s="20" t="s">
        <v>130</v>
      </c>
    </row>
    <row r="191" s="14" customFormat="1">
      <c r="A191" s="14"/>
      <c r="B191" s="219"/>
      <c r="C191" s="220"/>
      <c r="D191" s="208" t="s">
        <v>153</v>
      </c>
      <c r="E191" s="221" t="s">
        <v>17</v>
      </c>
      <c r="F191" s="222" t="s">
        <v>290</v>
      </c>
      <c r="G191" s="220"/>
      <c r="H191" s="223">
        <v>1.4099999999999999</v>
      </c>
      <c r="I191" s="220"/>
      <c r="J191" s="220"/>
      <c r="K191" s="220"/>
      <c r="L191" s="224"/>
      <c r="M191" s="225"/>
      <c r="N191" s="226"/>
      <c r="O191" s="226"/>
      <c r="P191" s="226"/>
      <c r="Q191" s="226"/>
      <c r="R191" s="226"/>
      <c r="S191" s="226"/>
      <c r="T191" s="227"/>
      <c r="U191" s="14"/>
      <c r="V191" s="14"/>
      <c r="W191" s="14"/>
      <c r="X191" s="14"/>
      <c r="Y191" s="14"/>
      <c r="Z191" s="14"/>
      <c r="AA191" s="14"/>
      <c r="AB191" s="14"/>
      <c r="AC191" s="14"/>
      <c r="AD191" s="14"/>
      <c r="AE191" s="14"/>
      <c r="AT191" s="228" t="s">
        <v>153</v>
      </c>
      <c r="AU191" s="228" t="s">
        <v>130</v>
      </c>
      <c r="AV191" s="14" t="s">
        <v>130</v>
      </c>
      <c r="AW191" s="14" t="s">
        <v>31</v>
      </c>
      <c r="AX191" s="14" t="s">
        <v>75</v>
      </c>
      <c r="AY191" s="228" t="s">
        <v>123</v>
      </c>
    </row>
    <row r="192" s="2" customFormat="1" ht="16.5" customHeight="1">
      <c r="A192" s="35"/>
      <c r="B192" s="36"/>
      <c r="C192" s="192" t="s">
        <v>291</v>
      </c>
      <c r="D192" s="192" t="s">
        <v>125</v>
      </c>
      <c r="E192" s="193" t="s">
        <v>292</v>
      </c>
      <c r="F192" s="194" t="s">
        <v>293</v>
      </c>
      <c r="G192" s="195" t="s">
        <v>134</v>
      </c>
      <c r="H192" s="196">
        <v>1.4099999999999999</v>
      </c>
      <c r="I192" s="197">
        <v>137</v>
      </c>
      <c r="J192" s="197">
        <f>ROUND(I192*H192,2)</f>
        <v>193.16999999999999</v>
      </c>
      <c r="K192" s="194" t="s">
        <v>135</v>
      </c>
      <c r="L192" s="41"/>
      <c r="M192" s="198" t="s">
        <v>17</v>
      </c>
      <c r="N192" s="199" t="s">
        <v>42</v>
      </c>
      <c r="O192" s="200">
        <v>0.152</v>
      </c>
      <c r="P192" s="200">
        <f>O192*H192</f>
        <v>0.21431999999999998</v>
      </c>
      <c r="Q192" s="200">
        <v>0</v>
      </c>
      <c r="R192" s="200">
        <f>Q192*H192</f>
        <v>0</v>
      </c>
      <c r="S192" s="200">
        <v>0</v>
      </c>
      <c r="T192" s="201">
        <f>S192*H192</f>
        <v>0</v>
      </c>
      <c r="U192" s="35"/>
      <c r="V192" s="35"/>
      <c r="W192" s="35"/>
      <c r="X192" s="35"/>
      <c r="Y192" s="35"/>
      <c r="Z192" s="35"/>
      <c r="AA192" s="35"/>
      <c r="AB192" s="35"/>
      <c r="AC192" s="35"/>
      <c r="AD192" s="35"/>
      <c r="AE192" s="35"/>
      <c r="AR192" s="202" t="s">
        <v>129</v>
      </c>
      <c r="AT192" s="202" t="s">
        <v>125</v>
      </c>
      <c r="AU192" s="202" t="s">
        <v>130</v>
      </c>
      <c r="AY192" s="20" t="s">
        <v>123</v>
      </c>
      <c r="BE192" s="203">
        <f>IF(N192="základní",J192,0)</f>
        <v>0</v>
      </c>
      <c r="BF192" s="203">
        <f>IF(N192="snížená",J192,0)</f>
        <v>193.16999999999999</v>
      </c>
      <c r="BG192" s="203">
        <f>IF(N192="zákl. přenesená",J192,0)</f>
        <v>0</v>
      </c>
      <c r="BH192" s="203">
        <f>IF(N192="sníž. přenesená",J192,0)</f>
        <v>0</v>
      </c>
      <c r="BI192" s="203">
        <f>IF(N192="nulová",J192,0)</f>
        <v>0</v>
      </c>
      <c r="BJ192" s="20" t="s">
        <v>130</v>
      </c>
      <c r="BK192" s="203">
        <f>ROUND(I192*H192,2)</f>
        <v>193.16999999999999</v>
      </c>
      <c r="BL192" s="20" t="s">
        <v>129</v>
      </c>
      <c r="BM192" s="202" t="s">
        <v>294</v>
      </c>
    </row>
    <row r="193" s="2" customFormat="1">
      <c r="A193" s="35"/>
      <c r="B193" s="36"/>
      <c r="C193" s="37"/>
      <c r="D193" s="204" t="s">
        <v>137</v>
      </c>
      <c r="E193" s="37"/>
      <c r="F193" s="205" t="s">
        <v>295</v>
      </c>
      <c r="G193" s="37"/>
      <c r="H193" s="37"/>
      <c r="I193" s="37"/>
      <c r="J193" s="37"/>
      <c r="K193" s="37"/>
      <c r="L193" s="41"/>
      <c r="M193" s="206"/>
      <c r="N193" s="207"/>
      <c r="O193" s="80"/>
      <c r="P193" s="80"/>
      <c r="Q193" s="80"/>
      <c r="R193" s="80"/>
      <c r="S193" s="80"/>
      <c r="T193" s="81"/>
      <c r="U193" s="35"/>
      <c r="V193" s="35"/>
      <c r="W193" s="35"/>
      <c r="X193" s="35"/>
      <c r="Y193" s="35"/>
      <c r="Z193" s="35"/>
      <c r="AA193" s="35"/>
      <c r="AB193" s="35"/>
      <c r="AC193" s="35"/>
      <c r="AD193" s="35"/>
      <c r="AE193" s="35"/>
      <c r="AT193" s="20" t="s">
        <v>137</v>
      </c>
      <c r="AU193" s="20" t="s">
        <v>130</v>
      </c>
    </row>
    <row r="194" s="2" customFormat="1" ht="16.5" customHeight="1">
      <c r="A194" s="35"/>
      <c r="B194" s="36"/>
      <c r="C194" s="192" t="s">
        <v>296</v>
      </c>
      <c r="D194" s="192" t="s">
        <v>125</v>
      </c>
      <c r="E194" s="193" t="s">
        <v>297</v>
      </c>
      <c r="F194" s="194" t="s">
        <v>298</v>
      </c>
      <c r="G194" s="195" t="s">
        <v>214</v>
      </c>
      <c r="H194" s="196">
        <v>0.032000000000000001</v>
      </c>
      <c r="I194" s="197">
        <v>37400</v>
      </c>
      <c r="J194" s="197">
        <f>ROUND(I194*H194,2)</f>
        <v>1196.8</v>
      </c>
      <c r="K194" s="194" t="s">
        <v>135</v>
      </c>
      <c r="L194" s="41"/>
      <c r="M194" s="198" t="s">
        <v>17</v>
      </c>
      <c r="N194" s="199" t="s">
        <v>42</v>
      </c>
      <c r="O194" s="200">
        <v>15.231</v>
      </c>
      <c r="P194" s="200">
        <f>O194*H194</f>
        <v>0.48739199999999999</v>
      </c>
      <c r="Q194" s="200">
        <v>1.06277</v>
      </c>
      <c r="R194" s="200">
        <f>Q194*H194</f>
        <v>0.03400864</v>
      </c>
      <c r="S194" s="200">
        <v>0</v>
      </c>
      <c r="T194" s="201">
        <f>S194*H194</f>
        <v>0</v>
      </c>
      <c r="U194" s="35"/>
      <c r="V194" s="35"/>
      <c r="W194" s="35"/>
      <c r="X194" s="35"/>
      <c r="Y194" s="35"/>
      <c r="Z194" s="35"/>
      <c r="AA194" s="35"/>
      <c r="AB194" s="35"/>
      <c r="AC194" s="35"/>
      <c r="AD194" s="35"/>
      <c r="AE194" s="35"/>
      <c r="AR194" s="202" t="s">
        <v>129</v>
      </c>
      <c r="AT194" s="202" t="s">
        <v>125</v>
      </c>
      <c r="AU194" s="202" t="s">
        <v>130</v>
      </c>
      <c r="AY194" s="20" t="s">
        <v>123</v>
      </c>
      <c r="BE194" s="203">
        <f>IF(N194="základní",J194,0)</f>
        <v>0</v>
      </c>
      <c r="BF194" s="203">
        <f>IF(N194="snížená",J194,0)</f>
        <v>1196.8</v>
      </c>
      <c r="BG194" s="203">
        <f>IF(N194="zákl. přenesená",J194,0)</f>
        <v>0</v>
      </c>
      <c r="BH194" s="203">
        <f>IF(N194="sníž. přenesená",J194,0)</f>
        <v>0</v>
      </c>
      <c r="BI194" s="203">
        <f>IF(N194="nulová",J194,0)</f>
        <v>0</v>
      </c>
      <c r="BJ194" s="20" t="s">
        <v>130</v>
      </c>
      <c r="BK194" s="203">
        <f>ROUND(I194*H194,2)</f>
        <v>1196.8</v>
      </c>
      <c r="BL194" s="20" t="s">
        <v>129</v>
      </c>
      <c r="BM194" s="202" t="s">
        <v>299</v>
      </c>
    </row>
    <row r="195" s="2" customFormat="1">
      <c r="A195" s="35"/>
      <c r="B195" s="36"/>
      <c r="C195" s="37"/>
      <c r="D195" s="204" t="s">
        <v>137</v>
      </c>
      <c r="E195" s="37"/>
      <c r="F195" s="205" t="s">
        <v>300</v>
      </c>
      <c r="G195" s="37"/>
      <c r="H195" s="37"/>
      <c r="I195" s="37"/>
      <c r="J195" s="37"/>
      <c r="K195" s="37"/>
      <c r="L195" s="41"/>
      <c r="M195" s="206"/>
      <c r="N195" s="207"/>
      <c r="O195" s="80"/>
      <c r="P195" s="80"/>
      <c r="Q195" s="80"/>
      <c r="R195" s="80"/>
      <c r="S195" s="80"/>
      <c r="T195" s="81"/>
      <c r="U195" s="35"/>
      <c r="V195" s="35"/>
      <c r="W195" s="35"/>
      <c r="X195" s="35"/>
      <c r="Y195" s="35"/>
      <c r="Z195" s="35"/>
      <c r="AA195" s="35"/>
      <c r="AB195" s="35"/>
      <c r="AC195" s="35"/>
      <c r="AD195" s="35"/>
      <c r="AE195" s="35"/>
      <c r="AT195" s="20" t="s">
        <v>137</v>
      </c>
      <c r="AU195" s="20" t="s">
        <v>130</v>
      </c>
    </row>
    <row r="196" s="14" customFormat="1">
      <c r="A196" s="14"/>
      <c r="B196" s="219"/>
      <c r="C196" s="220"/>
      <c r="D196" s="208" t="s">
        <v>153</v>
      </c>
      <c r="E196" s="221" t="s">
        <v>17</v>
      </c>
      <c r="F196" s="222" t="s">
        <v>301</v>
      </c>
      <c r="G196" s="220"/>
      <c r="H196" s="223">
        <v>0.032000000000000001</v>
      </c>
      <c r="I196" s="220"/>
      <c r="J196" s="220"/>
      <c r="K196" s="220"/>
      <c r="L196" s="224"/>
      <c r="M196" s="225"/>
      <c r="N196" s="226"/>
      <c r="O196" s="226"/>
      <c r="P196" s="226"/>
      <c r="Q196" s="226"/>
      <c r="R196" s="226"/>
      <c r="S196" s="226"/>
      <c r="T196" s="227"/>
      <c r="U196" s="14"/>
      <c r="V196" s="14"/>
      <c r="W196" s="14"/>
      <c r="X196" s="14"/>
      <c r="Y196" s="14"/>
      <c r="Z196" s="14"/>
      <c r="AA196" s="14"/>
      <c r="AB196" s="14"/>
      <c r="AC196" s="14"/>
      <c r="AD196" s="14"/>
      <c r="AE196" s="14"/>
      <c r="AT196" s="228" t="s">
        <v>153</v>
      </c>
      <c r="AU196" s="228" t="s">
        <v>130</v>
      </c>
      <c r="AV196" s="14" t="s">
        <v>130</v>
      </c>
      <c r="AW196" s="14" t="s">
        <v>31</v>
      </c>
      <c r="AX196" s="14" t="s">
        <v>75</v>
      </c>
      <c r="AY196" s="228" t="s">
        <v>123</v>
      </c>
    </row>
    <row r="197" s="2" customFormat="1" ht="21.75" customHeight="1">
      <c r="A197" s="35"/>
      <c r="B197" s="36"/>
      <c r="C197" s="192" t="s">
        <v>302</v>
      </c>
      <c r="D197" s="192" t="s">
        <v>125</v>
      </c>
      <c r="E197" s="193" t="s">
        <v>303</v>
      </c>
      <c r="F197" s="194" t="s">
        <v>304</v>
      </c>
      <c r="G197" s="195" t="s">
        <v>165</v>
      </c>
      <c r="H197" s="196">
        <v>0.82499999999999996</v>
      </c>
      <c r="I197" s="197">
        <v>4020</v>
      </c>
      <c r="J197" s="197">
        <f>ROUND(I197*H197,2)</f>
        <v>3316.5</v>
      </c>
      <c r="K197" s="194" t="s">
        <v>135</v>
      </c>
      <c r="L197" s="41"/>
      <c r="M197" s="198" t="s">
        <v>17</v>
      </c>
      <c r="N197" s="199" t="s">
        <v>42</v>
      </c>
      <c r="O197" s="200">
        <v>0.629</v>
      </c>
      <c r="P197" s="200">
        <f>O197*H197</f>
        <v>0.51892499999999997</v>
      </c>
      <c r="Q197" s="200">
        <v>2.2563399999999998</v>
      </c>
      <c r="R197" s="200">
        <f>Q197*H197</f>
        <v>1.8614804999999997</v>
      </c>
      <c r="S197" s="200">
        <v>0</v>
      </c>
      <c r="T197" s="201">
        <f>S197*H197</f>
        <v>0</v>
      </c>
      <c r="U197" s="35"/>
      <c r="V197" s="35"/>
      <c r="W197" s="35"/>
      <c r="X197" s="35"/>
      <c r="Y197" s="35"/>
      <c r="Z197" s="35"/>
      <c r="AA197" s="35"/>
      <c r="AB197" s="35"/>
      <c r="AC197" s="35"/>
      <c r="AD197" s="35"/>
      <c r="AE197" s="35"/>
      <c r="AR197" s="202" t="s">
        <v>129</v>
      </c>
      <c r="AT197" s="202" t="s">
        <v>125</v>
      </c>
      <c r="AU197" s="202" t="s">
        <v>130</v>
      </c>
      <c r="AY197" s="20" t="s">
        <v>123</v>
      </c>
      <c r="BE197" s="203">
        <f>IF(N197="základní",J197,0)</f>
        <v>0</v>
      </c>
      <c r="BF197" s="203">
        <f>IF(N197="snížená",J197,0)</f>
        <v>3316.5</v>
      </c>
      <c r="BG197" s="203">
        <f>IF(N197="zákl. přenesená",J197,0)</f>
        <v>0</v>
      </c>
      <c r="BH197" s="203">
        <f>IF(N197="sníž. přenesená",J197,0)</f>
        <v>0</v>
      </c>
      <c r="BI197" s="203">
        <f>IF(N197="nulová",J197,0)</f>
        <v>0</v>
      </c>
      <c r="BJ197" s="20" t="s">
        <v>130</v>
      </c>
      <c r="BK197" s="203">
        <f>ROUND(I197*H197,2)</f>
        <v>3316.5</v>
      </c>
      <c r="BL197" s="20" t="s">
        <v>129</v>
      </c>
      <c r="BM197" s="202" t="s">
        <v>305</v>
      </c>
    </row>
    <row r="198" s="2" customFormat="1">
      <c r="A198" s="35"/>
      <c r="B198" s="36"/>
      <c r="C198" s="37"/>
      <c r="D198" s="204" t="s">
        <v>137</v>
      </c>
      <c r="E198" s="37"/>
      <c r="F198" s="205" t="s">
        <v>306</v>
      </c>
      <c r="G198" s="37"/>
      <c r="H198" s="37"/>
      <c r="I198" s="37"/>
      <c r="J198" s="37"/>
      <c r="K198" s="37"/>
      <c r="L198" s="41"/>
      <c r="M198" s="206"/>
      <c r="N198" s="207"/>
      <c r="O198" s="80"/>
      <c r="P198" s="80"/>
      <c r="Q198" s="80"/>
      <c r="R198" s="80"/>
      <c r="S198" s="80"/>
      <c r="T198" s="81"/>
      <c r="U198" s="35"/>
      <c r="V198" s="35"/>
      <c r="W198" s="35"/>
      <c r="X198" s="35"/>
      <c r="Y198" s="35"/>
      <c r="Z198" s="35"/>
      <c r="AA198" s="35"/>
      <c r="AB198" s="35"/>
      <c r="AC198" s="35"/>
      <c r="AD198" s="35"/>
      <c r="AE198" s="35"/>
      <c r="AT198" s="20" t="s">
        <v>137</v>
      </c>
      <c r="AU198" s="20" t="s">
        <v>130</v>
      </c>
    </row>
    <row r="199" s="14" customFormat="1">
      <c r="A199" s="14"/>
      <c r="B199" s="219"/>
      <c r="C199" s="220"/>
      <c r="D199" s="208" t="s">
        <v>153</v>
      </c>
      <c r="E199" s="221" t="s">
        <v>17</v>
      </c>
      <c r="F199" s="222" t="s">
        <v>307</v>
      </c>
      <c r="G199" s="220"/>
      <c r="H199" s="223">
        <v>0.82499999999999996</v>
      </c>
      <c r="I199" s="220"/>
      <c r="J199" s="220"/>
      <c r="K199" s="220"/>
      <c r="L199" s="224"/>
      <c r="M199" s="225"/>
      <c r="N199" s="226"/>
      <c r="O199" s="226"/>
      <c r="P199" s="226"/>
      <c r="Q199" s="226"/>
      <c r="R199" s="226"/>
      <c r="S199" s="226"/>
      <c r="T199" s="227"/>
      <c r="U199" s="14"/>
      <c r="V199" s="14"/>
      <c r="W199" s="14"/>
      <c r="X199" s="14"/>
      <c r="Y199" s="14"/>
      <c r="Z199" s="14"/>
      <c r="AA199" s="14"/>
      <c r="AB199" s="14"/>
      <c r="AC199" s="14"/>
      <c r="AD199" s="14"/>
      <c r="AE199" s="14"/>
      <c r="AT199" s="228" t="s">
        <v>153</v>
      </c>
      <c r="AU199" s="228" t="s">
        <v>130</v>
      </c>
      <c r="AV199" s="14" t="s">
        <v>130</v>
      </c>
      <c r="AW199" s="14" t="s">
        <v>31</v>
      </c>
      <c r="AX199" s="14" t="s">
        <v>75</v>
      </c>
      <c r="AY199" s="228" t="s">
        <v>123</v>
      </c>
    </row>
    <row r="200" s="2" customFormat="1" ht="24.15" customHeight="1">
      <c r="A200" s="35"/>
      <c r="B200" s="36"/>
      <c r="C200" s="192" t="s">
        <v>308</v>
      </c>
      <c r="D200" s="192" t="s">
        <v>125</v>
      </c>
      <c r="E200" s="193" t="s">
        <v>309</v>
      </c>
      <c r="F200" s="194" t="s">
        <v>310</v>
      </c>
      <c r="G200" s="195" t="s">
        <v>134</v>
      </c>
      <c r="H200" s="196">
        <v>6.5519999999999996</v>
      </c>
      <c r="I200" s="197">
        <v>1920</v>
      </c>
      <c r="J200" s="197">
        <f>ROUND(I200*H200,2)</f>
        <v>12579.84</v>
      </c>
      <c r="K200" s="194" t="s">
        <v>135</v>
      </c>
      <c r="L200" s="41"/>
      <c r="M200" s="198" t="s">
        <v>17</v>
      </c>
      <c r="N200" s="199" t="s">
        <v>42</v>
      </c>
      <c r="O200" s="200">
        <v>0.93999999999999995</v>
      </c>
      <c r="P200" s="200">
        <f>O200*H200</f>
        <v>6.158879999999999</v>
      </c>
      <c r="Q200" s="200">
        <v>0.71545999999999998</v>
      </c>
      <c r="R200" s="200">
        <f>Q200*H200</f>
        <v>4.6876939199999992</v>
      </c>
      <c r="S200" s="200">
        <v>0</v>
      </c>
      <c r="T200" s="201">
        <f>S200*H200</f>
        <v>0</v>
      </c>
      <c r="U200" s="35"/>
      <c r="V200" s="35"/>
      <c r="W200" s="35"/>
      <c r="X200" s="35"/>
      <c r="Y200" s="35"/>
      <c r="Z200" s="35"/>
      <c r="AA200" s="35"/>
      <c r="AB200" s="35"/>
      <c r="AC200" s="35"/>
      <c r="AD200" s="35"/>
      <c r="AE200" s="35"/>
      <c r="AR200" s="202" t="s">
        <v>129</v>
      </c>
      <c r="AT200" s="202" t="s">
        <v>125</v>
      </c>
      <c r="AU200" s="202" t="s">
        <v>130</v>
      </c>
      <c r="AY200" s="20" t="s">
        <v>123</v>
      </c>
      <c r="BE200" s="203">
        <f>IF(N200="základní",J200,0)</f>
        <v>0</v>
      </c>
      <c r="BF200" s="203">
        <f>IF(N200="snížená",J200,0)</f>
        <v>12579.84</v>
      </c>
      <c r="BG200" s="203">
        <f>IF(N200="zákl. přenesená",J200,0)</f>
        <v>0</v>
      </c>
      <c r="BH200" s="203">
        <f>IF(N200="sníž. přenesená",J200,0)</f>
        <v>0</v>
      </c>
      <c r="BI200" s="203">
        <f>IF(N200="nulová",J200,0)</f>
        <v>0</v>
      </c>
      <c r="BJ200" s="20" t="s">
        <v>130</v>
      </c>
      <c r="BK200" s="203">
        <f>ROUND(I200*H200,2)</f>
        <v>12579.84</v>
      </c>
      <c r="BL200" s="20" t="s">
        <v>129</v>
      </c>
      <c r="BM200" s="202" t="s">
        <v>311</v>
      </c>
    </row>
    <row r="201" s="2" customFormat="1">
      <c r="A201" s="35"/>
      <c r="B201" s="36"/>
      <c r="C201" s="37"/>
      <c r="D201" s="204" t="s">
        <v>137</v>
      </c>
      <c r="E201" s="37"/>
      <c r="F201" s="205" t="s">
        <v>312</v>
      </c>
      <c r="G201" s="37"/>
      <c r="H201" s="37"/>
      <c r="I201" s="37"/>
      <c r="J201" s="37"/>
      <c r="K201" s="37"/>
      <c r="L201" s="41"/>
      <c r="M201" s="206"/>
      <c r="N201" s="207"/>
      <c r="O201" s="80"/>
      <c r="P201" s="80"/>
      <c r="Q201" s="80"/>
      <c r="R201" s="80"/>
      <c r="S201" s="80"/>
      <c r="T201" s="81"/>
      <c r="U201" s="35"/>
      <c r="V201" s="35"/>
      <c r="W201" s="35"/>
      <c r="X201" s="35"/>
      <c r="Y201" s="35"/>
      <c r="Z201" s="35"/>
      <c r="AA201" s="35"/>
      <c r="AB201" s="35"/>
      <c r="AC201" s="35"/>
      <c r="AD201" s="35"/>
      <c r="AE201" s="35"/>
      <c r="AT201" s="20" t="s">
        <v>137</v>
      </c>
      <c r="AU201" s="20" t="s">
        <v>130</v>
      </c>
    </row>
    <row r="202" s="2" customFormat="1">
      <c r="A202" s="35"/>
      <c r="B202" s="36"/>
      <c r="C202" s="37"/>
      <c r="D202" s="208" t="s">
        <v>139</v>
      </c>
      <c r="E202" s="37"/>
      <c r="F202" s="209" t="s">
        <v>313</v>
      </c>
      <c r="G202" s="37"/>
      <c r="H202" s="37"/>
      <c r="I202" s="37"/>
      <c r="J202" s="37"/>
      <c r="K202" s="37"/>
      <c r="L202" s="41"/>
      <c r="M202" s="206"/>
      <c r="N202" s="207"/>
      <c r="O202" s="80"/>
      <c r="P202" s="80"/>
      <c r="Q202" s="80"/>
      <c r="R202" s="80"/>
      <c r="S202" s="80"/>
      <c r="T202" s="81"/>
      <c r="U202" s="35"/>
      <c r="V202" s="35"/>
      <c r="W202" s="35"/>
      <c r="X202" s="35"/>
      <c r="Y202" s="35"/>
      <c r="Z202" s="35"/>
      <c r="AA202" s="35"/>
      <c r="AB202" s="35"/>
      <c r="AC202" s="35"/>
      <c r="AD202" s="35"/>
      <c r="AE202" s="35"/>
      <c r="AT202" s="20" t="s">
        <v>139</v>
      </c>
      <c r="AU202" s="20" t="s">
        <v>130</v>
      </c>
    </row>
    <row r="203" s="14" customFormat="1">
      <c r="A203" s="14"/>
      <c r="B203" s="219"/>
      <c r="C203" s="220"/>
      <c r="D203" s="208" t="s">
        <v>153</v>
      </c>
      <c r="E203" s="221" t="s">
        <v>17</v>
      </c>
      <c r="F203" s="222" t="s">
        <v>314</v>
      </c>
      <c r="G203" s="220"/>
      <c r="H203" s="223">
        <v>5.952</v>
      </c>
      <c r="I203" s="220"/>
      <c r="J203" s="220"/>
      <c r="K203" s="220"/>
      <c r="L203" s="224"/>
      <c r="M203" s="225"/>
      <c r="N203" s="226"/>
      <c r="O203" s="226"/>
      <c r="P203" s="226"/>
      <c r="Q203" s="226"/>
      <c r="R203" s="226"/>
      <c r="S203" s="226"/>
      <c r="T203" s="227"/>
      <c r="U203" s="14"/>
      <c r="V203" s="14"/>
      <c r="W203" s="14"/>
      <c r="X203" s="14"/>
      <c r="Y203" s="14"/>
      <c r="Z203" s="14"/>
      <c r="AA203" s="14"/>
      <c r="AB203" s="14"/>
      <c r="AC203" s="14"/>
      <c r="AD203" s="14"/>
      <c r="AE203" s="14"/>
      <c r="AT203" s="228" t="s">
        <v>153</v>
      </c>
      <c r="AU203" s="228" t="s">
        <v>130</v>
      </c>
      <c r="AV203" s="14" t="s">
        <v>130</v>
      </c>
      <c r="AW203" s="14" t="s">
        <v>31</v>
      </c>
      <c r="AX203" s="14" t="s">
        <v>70</v>
      </c>
      <c r="AY203" s="228" t="s">
        <v>123</v>
      </c>
    </row>
    <row r="204" s="14" customFormat="1">
      <c r="A204" s="14"/>
      <c r="B204" s="219"/>
      <c r="C204" s="220"/>
      <c r="D204" s="208" t="s">
        <v>153</v>
      </c>
      <c r="E204" s="221" t="s">
        <v>17</v>
      </c>
      <c r="F204" s="222" t="s">
        <v>315</v>
      </c>
      <c r="G204" s="220"/>
      <c r="H204" s="223">
        <v>0.59999999999999998</v>
      </c>
      <c r="I204" s="220"/>
      <c r="J204" s="220"/>
      <c r="K204" s="220"/>
      <c r="L204" s="224"/>
      <c r="M204" s="225"/>
      <c r="N204" s="226"/>
      <c r="O204" s="226"/>
      <c r="P204" s="226"/>
      <c r="Q204" s="226"/>
      <c r="R204" s="226"/>
      <c r="S204" s="226"/>
      <c r="T204" s="227"/>
      <c r="U204" s="14"/>
      <c r="V204" s="14"/>
      <c r="W204" s="14"/>
      <c r="X204" s="14"/>
      <c r="Y204" s="14"/>
      <c r="Z204" s="14"/>
      <c r="AA204" s="14"/>
      <c r="AB204" s="14"/>
      <c r="AC204" s="14"/>
      <c r="AD204" s="14"/>
      <c r="AE204" s="14"/>
      <c r="AT204" s="228" t="s">
        <v>153</v>
      </c>
      <c r="AU204" s="228" t="s">
        <v>130</v>
      </c>
      <c r="AV204" s="14" t="s">
        <v>130</v>
      </c>
      <c r="AW204" s="14" t="s">
        <v>31</v>
      </c>
      <c r="AX204" s="14" t="s">
        <v>70</v>
      </c>
      <c r="AY204" s="228" t="s">
        <v>123</v>
      </c>
    </row>
    <row r="205" s="15" customFormat="1">
      <c r="A205" s="15"/>
      <c r="B205" s="229"/>
      <c r="C205" s="230"/>
      <c r="D205" s="208" t="s">
        <v>153</v>
      </c>
      <c r="E205" s="231" t="s">
        <v>17</v>
      </c>
      <c r="F205" s="232" t="s">
        <v>178</v>
      </c>
      <c r="G205" s="230"/>
      <c r="H205" s="233">
        <v>6.5519999999999996</v>
      </c>
      <c r="I205" s="230"/>
      <c r="J205" s="230"/>
      <c r="K205" s="230"/>
      <c r="L205" s="234"/>
      <c r="M205" s="235"/>
      <c r="N205" s="236"/>
      <c r="O205" s="236"/>
      <c r="P205" s="236"/>
      <c r="Q205" s="236"/>
      <c r="R205" s="236"/>
      <c r="S205" s="236"/>
      <c r="T205" s="237"/>
      <c r="U205" s="15"/>
      <c r="V205" s="15"/>
      <c r="W205" s="15"/>
      <c r="X205" s="15"/>
      <c r="Y205" s="15"/>
      <c r="Z205" s="15"/>
      <c r="AA205" s="15"/>
      <c r="AB205" s="15"/>
      <c r="AC205" s="15"/>
      <c r="AD205" s="15"/>
      <c r="AE205" s="15"/>
      <c r="AT205" s="238" t="s">
        <v>153</v>
      </c>
      <c r="AU205" s="238" t="s">
        <v>130</v>
      </c>
      <c r="AV205" s="15" t="s">
        <v>129</v>
      </c>
      <c r="AW205" s="15" t="s">
        <v>31</v>
      </c>
      <c r="AX205" s="15" t="s">
        <v>75</v>
      </c>
      <c r="AY205" s="238" t="s">
        <v>123</v>
      </c>
    </row>
    <row r="206" s="2" customFormat="1" ht="33" customHeight="1">
      <c r="A206" s="35"/>
      <c r="B206" s="36"/>
      <c r="C206" s="192" t="s">
        <v>316</v>
      </c>
      <c r="D206" s="192" t="s">
        <v>125</v>
      </c>
      <c r="E206" s="193" t="s">
        <v>317</v>
      </c>
      <c r="F206" s="194" t="s">
        <v>318</v>
      </c>
      <c r="G206" s="195" t="s">
        <v>214</v>
      </c>
      <c r="H206" s="196">
        <v>0.078</v>
      </c>
      <c r="I206" s="197">
        <v>52800</v>
      </c>
      <c r="J206" s="197">
        <f>ROUND(I206*H206,2)</f>
        <v>4118.3999999999996</v>
      </c>
      <c r="K206" s="194" t="s">
        <v>135</v>
      </c>
      <c r="L206" s="41"/>
      <c r="M206" s="198" t="s">
        <v>17</v>
      </c>
      <c r="N206" s="199" t="s">
        <v>42</v>
      </c>
      <c r="O206" s="200">
        <v>22.491</v>
      </c>
      <c r="P206" s="200">
        <f>O206*H206</f>
        <v>1.7542979999999999</v>
      </c>
      <c r="Q206" s="200">
        <v>1.0593999999999999</v>
      </c>
      <c r="R206" s="200">
        <f>Q206*H206</f>
        <v>0.08263319999999999</v>
      </c>
      <c r="S206" s="200">
        <v>0</v>
      </c>
      <c r="T206" s="201">
        <f>S206*H206</f>
        <v>0</v>
      </c>
      <c r="U206" s="35"/>
      <c r="V206" s="35"/>
      <c r="W206" s="35"/>
      <c r="X206" s="35"/>
      <c r="Y206" s="35"/>
      <c r="Z206" s="35"/>
      <c r="AA206" s="35"/>
      <c r="AB206" s="35"/>
      <c r="AC206" s="35"/>
      <c r="AD206" s="35"/>
      <c r="AE206" s="35"/>
      <c r="AR206" s="202" t="s">
        <v>129</v>
      </c>
      <c r="AT206" s="202" t="s">
        <v>125</v>
      </c>
      <c r="AU206" s="202" t="s">
        <v>130</v>
      </c>
      <c r="AY206" s="20" t="s">
        <v>123</v>
      </c>
      <c r="BE206" s="203">
        <f>IF(N206="základní",J206,0)</f>
        <v>0</v>
      </c>
      <c r="BF206" s="203">
        <f>IF(N206="snížená",J206,0)</f>
        <v>4118.3999999999996</v>
      </c>
      <c r="BG206" s="203">
        <f>IF(N206="zákl. přenesená",J206,0)</f>
        <v>0</v>
      </c>
      <c r="BH206" s="203">
        <f>IF(N206="sníž. přenesená",J206,0)</f>
        <v>0</v>
      </c>
      <c r="BI206" s="203">
        <f>IF(N206="nulová",J206,0)</f>
        <v>0</v>
      </c>
      <c r="BJ206" s="20" t="s">
        <v>130</v>
      </c>
      <c r="BK206" s="203">
        <f>ROUND(I206*H206,2)</f>
        <v>4118.3999999999996</v>
      </c>
      <c r="BL206" s="20" t="s">
        <v>129</v>
      </c>
      <c r="BM206" s="202" t="s">
        <v>319</v>
      </c>
    </row>
    <row r="207" s="2" customFormat="1">
      <c r="A207" s="35"/>
      <c r="B207" s="36"/>
      <c r="C207" s="37"/>
      <c r="D207" s="204" t="s">
        <v>137</v>
      </c>
      <c r="E207" s="37"/>
      <c r="F207" s="205" t="s">
        <v>320</v>
      </c>
      <c r="G207" s="37"/>
      <c r="H207" s="37"/>
      <c r="I207" s="37"/>
      <c r="J207" s="37"/>
      <c r="K207" s="37"/>
      <c r="L207" s="41"/>
      <c r="M207" s="206"/>
      <c r="N207" s="207"/>
      <c r="O207" s="80"/>
      <c r="P207" s="80"/>
      <c r="Q207" s="80"/>
      <c r="R207" s="80"/>
      <c r="S207" s="80"/>
      <c r="T207" s="81"/>
      <c r="U207" s="35"/>
      <c r="V207" s="35"/>
      <c r="W207" s="35"/>
      <c r="X207" s="35"/>
      <c r="Y207" s="35"/>
      <c r="Z207" s="35"/>
      <c r="AA207" s="35"/>
      <c r="AB207" s="35"/>
      <c r="AC207" s="35"/>
      <c r="AD207" s="35"/>
      <c r="AE207" s="35"/>
      <c r="AT207" s="20" t="s">
        <v>137</v>
      </c>
      <c r="AU207" s="20" t="s">
        <v>130</v>
      </c>
    </row>
    <row r="208" s="14" customFormat="1">
      <c r="A208" s="14"/>
      <c r="B208" s="219"/>
      <c r="C208" s="220"/>
      <c r="D208" s="208" t="s">
        <v>153</v>
      </c>
      <c r="E208" s="221" t="s">
        <v>17</v>
      </c>
      <c r="F208" s="222" t="s">
        <v>321</v>
      </c>
      <c r="G208" s="220"/>
      <c r="H208" s="223">
        <v>0.048000000000000001</v>
      </c>
      <c r="I208" s="220"/>
      <c r="J208" s="220"/>
      <c r="K208" s="220"/>
      <c r="L208" s="224"/>
      <c r="M208" s="225"/>
      <c r="N208" s="226"/>
      <c r="O208" s="226"/>
      <c r="P208" s="226"/>
      <c r="Q208" s="226"/>
      <c r="R208" s="226"/>
      <c r="S208" s="226"/>
      <c r="T208" s="227"/>
      <c r="U208" s="14"/>
      <c r="V208" s="14"/>
      <c r="W208" s="14"/>
      <c r="X208" s="14"/>
      <c r="Y208" s="14"/>
      <c r="Z208" s="14"/>
      <c r="AA208" s="14"/>
      <c r="AB208" s="14"/>
      <c r="AC208" s="14"/>
      <c r="AD208" s="14"/>
      <c r="AE208" s="14"/>
      <c r="AT208" s="228" t="s">
        <v>153</v>
      </c>
      <c r="AU208" s="228" t="s">
        <v>130</v>
      </c>
      <c r="AV208" s="14" t="s">
        <v>130</v>
      </c>
      <c r="AW208" s="14" t="s">
        <v>31</v>
      </c>
      <c r="AX208" s="14" t="s">
        <v>70</v>
      </c>
      <c r="AY208" s="228" t="s">
        <v>123</v>
      </c>
    </row>
    <row r="209" s="14" customFormat="1">
      <c r="A209" s="14"/>
      <c r="B209" s="219"/>
      <c r="C209" s="220"/>
      <c r="D209" s="208" t="s">
        <v>153</v>
      </c>
      <c r="E209" s="221" t="s">
        <v>17</v>
      </c>
      <c r="F209" s="222" t="s">
        <v>322</v>
      </c>
      <c r="G209" s="220"/>
      <c r="H209" s="223">
        <v>0.023</v>
      </c>
      <c r="I209" s="220"/>
      <c r="J209" s="220"/>
      <c r="K209" s="220"/>
      <c r="L209" s="224"/>
      <c r="M209" s="225"/>
      <c r="N209" s="226"/>
      <c r="O209" s="226"/>
      <c r="P209" s="226"/>
      <c r="Q209" s="226"/>
      <c r="R209" s="226"/>
      <c r="S209" s="226"/>
      <c r="T209" s="227"/>
      <c r="U209" s="14"/>
      <c r="V209" s="14"/>
      <c r="W209" s="14"/>
      <c r="X209" s="14"/>
      <c r="Y209" s="14"/>
      <c r="Z209" s="14"/>
      <c r="AA209" s="14"/>
      <c r="AB209" s="14"/>
      <c r="AC209" s="14"/>
      <c r="AD209" s="14"/>
      <c r="AE209" s="14"/>
      <c r="AT209" s="228" t="s">
        <v>153</v>
      </c>
      <c r="AU209" s="228" t="s">
        <v>130</v>
      </c>
      <c r="AV209" s="14" t="s">
        <v>130</v>
      </c>
      <c r="AW209" s="14" t="s">
        <v>31</v>
      </c>
      <c r="AX209" s="14" t="s">
        <v>70</v>
      </c>
      <c r="AY209" s="228" t="s">
        <v>123</v>
      </c>
    </row>
    <row r="210" s="14" customFormat="1">
      <c r="A210" s="14"/>
      <c r="B210" s="219"/>
      <c r="C210" s="220"/>
      <c r="D210" s="208" t="s">
        <v>153</v>
      </c>
      <c r="E210" s="221" t="s">
        <v>17</v>
      </c>
      <c r="F210" s="222" t="s">
        <v>323</v>
      </c>
      <c r="G210" s="220"/>
      <c r="H210" s="223">
        <v>0.0040000000000000001</v>
      </c>
      <c r="I210" s="220"/>
      <c r="J210" s="220"/>
      <c r="K210" s="220"/>
      <c r="L210" s="224"/>
      <c r="M210" s="225"/>
      <c r="N210" s="226"/>
      <c r="O210" s="226"/>
      <c r="P210" s="226"/>
      <c r="Q210" s="226"/>
      <c r="R210" s="226"/>
      <c r="S210" s="226"/>
      <c r="T210" s="227"/>
      <c r="U210" s="14"/>
      <c r="V210" s="14"/>
      <c r="W210" s="14"/>
      <c r="X210" s="14"/>
      <c r="Y210" s="14"/>
      <c r="Z210" s="14"/>
      <c r="AA210" s="14"/>
      <c r="AB210" s="14"/>
      <c r="AC210" s="14"/>
      <c r="AD210" s="14"/>
      <c r="AE210" s="14"/>
      <c r="AT210" s="228" t="s">
        <v>153</v>
      </c>
      <c r="AU210" s="228" t="s">
        <v>130</v>
      </c>
      <c r="AV210" s="14" t="s">
        <v>130</v>
      </c>
      <c r="AW210" s="14" t="s">
        <v>31</v>
      </c>
      <c r="AX210" s="14" t="s">
        <v>70</v>
      </c>
      <c r="AY210" s="228" t="s">
        <v>123</v>
      </c>
    </row>
    <row r="211" s="14" customFormat="1">
      <c r="A211" s="14"/>
      <c r="B211" s="219"/>
      <c r="C211" s="220"/>
      <c r="D211" s="208" t="s">
        <v>153</v>
      </c>
      <c r="E211" s="221" t="s">
        <v>17</v>
      </c>
      <c r="F211" s="222" t="s">
        <v>324</v>
      </c>
      <c r="G211" s="220"/>
      <c r="H211" s="223">
        <v>0.0030000000000000001</v>
      </c>
      <c r="I211" s="220"/>
      <c r="J211" s="220"/>
      <c r="K211" s="220"/>
      <c r="L211" s="224"/>
      <c r="M211" s="225"/>
      <c r="N211" s="226"/>
      <c r="O211" s="226"/>
      <c r="P211" s="226"/>
      <c r="Q211" s="226"/>
      <c r="R211" s="226"/>
      <c r="S211" s="226"/>
      <c r="T211" s="227"/>
      <c r="U211" s="14"/>
      <c r="V211" s="14"/>
      <c r="W211" s="14"/>
      <c r="X211" s="14"/>
      <c r="Y211" s="14"/>
      <c r="Z211" s="14"/>
      <c r="AA211" s="14"/>
      <c r="AB211" s="14"/>
      <c r="AC211" s="14"/>
      <c r="AD211" s="14"/>
      <c r="AE211" s="14"/>
      <c r="AT211" s="228" t="s">
        <v>153</v>
      </c>
      <c r="AU211" s="228" t="s">
        <v>130</v>
      </c>
      <c r="AV211" s="14" t="s">
        <v>130</v>
      </c>
      <c r="AW211" s="14" t="s">
        <v>31</v>
      </c>
      <c r="AX211" s="14" t="s">
        <v>70</v>
      </c>
      <c r="AY211" s="228" t="s">
        <v>123</v>
      </c>
    </row>
    <row r="212" s="15" customFormat="1">
      <c r="A212" s="15"/>
      <c r="B212" s="229"/>
      <c r="C212" s="230"/>
      <c r="D212" s="208" t="s">
        <v>153</v>
      </c>
      <c r="E212" s="231" t="s">
        <v>17</v>
      </c>
      <c r="F212" s="232" t="s">
        <v>178</v>
      </c>
      <c r="G212" s="230"/>
      <c r="H212" s="233">
        <v>0.078000000000000014</v>
      </c>
      <c r="I212" s="230"/>
      <c r="J212" s="230"/>
      <c r="K212" s="230"/>
      <c r="L212" s="234"/>
      <c r="M212" s="235"/>
      <c r="N212" s="236"/>
      <c r="O212" s="236"/>
      <c r="P212" s="236"/>
      <c r="Q212" s="236"/>
      <c r="R212" s="236"/>
      <c r="S212" s="236"/>
      <c r="T212" s="237"/>
      <c r="U212" s="15"/>
      <c r="V212" s="15"/>
      <c r="W212" s="15"/>
      <c r="X212" s="15"/>
      <c r="Y212" s="15"/>
      <c r="Z212" s="15"/>
      <c r="AA212" s="15"/>
      <c r="AB212" s="15"/>
      <c r="AC212" s="15"/>
      <c r="AD212" s="15"/>
      <c r="AE212" s="15"/>
      <c r="AT212" s="238" t="s">
        <v>153</v>
      </c>
      <c r="AU212" s="238" t="s">
        <v>130</v>
      </c>
      <c r="AV212" s="15" t="s">
        <v>129</v>
      </c>
      <c r="AW212" s="15" t="s">
        <v>31</v>
      </c>
      <c r="AX212" s="15" t="s">
        <v>75</v>
      </c>
      <c r="AY212" s="238" t="s">
        <v>123</v>
      </c>
    </row>
    <row r="213" s="12" customFormat="1" ht="22.8" customHeight="1">
      <c r="A213" s="12"/>
      <c r="B213" s="177"/>
      <c r="C213" s="178"/>
      <c r="D213" s="179" t="s">
        <v>69</v>
      </c>
      <c r="E213" s="190" t="s">
        <v>141</v>
      </c>
      <c r="F213" s="190" t="s">
        <v>325</v>
      </c>
      <c r="G213" s="178"/>
      <c r="H213" s="178"/>
      <c r="I213" s="178"/>
      <c r="J213" s="191">
        <f>BK213</f>
        <v>150910.46000000002</v>
      </c>
      <c r="K213" s="178"/>
      <c r="L213" s="182"/>
      <c r="M213" s="183"/>
      <c r="N213" s="184"/>
      <c r="O213" s="184"/>
      <c r="P213" s="185">
        <f>SUM(P214:P228)</f>
        <v>83.536794000000015</v>
      </c>
      <c r="Q213" s="184"/>
      <c r="R213" s="185">
        <f>SUM(R214:R228)</f>
        <v>22.836053079999999</v>
      </c>
      <c r="S213" s="184"/>
      <c r="T213" s="186">
        <f>SUM(T214:T228)</f>
        <v>0</v>
      </c>
      <c r="U213" s="12"/>
      <c r="V213" s="12"/>
      <c r="W213" s="12"/>
      <c r="X213" s="12"/>
      <c r="Y213" s="12"/>
      <c r="Z213" s="12"/>
      <c r="AA213" s="12"/>
      <c r="AB213" s="12"/>
      <c r="AC213" s="12"/>
      <c r="AD213" s="12"/>
      <c r="AE213" s="12"/>
      <c r="AR213" s="187" t="s">
        <v>75</v>
      </c>
      <c r="AT213" s="188" t="s">
        <v>69</v>
      </c>
      <c r="AU213" s="188" t="s">
        <v>75</v>
      </c>
      <c r="AY213" s="187" t="s">
        <v>123</v>
      </c>
      <c r="BK213" s="189">
        <f>SUM(BK214:BK228)</f>
        <v>150910.46000000002</v>
      </c>
    </row>
    <row r="214" s="2" customFormat="1" ht="24.15" customHeight="1">
      <c r="A214" s="35"/>
      <c r="B214" s="36"/>
      <c r="C214" s="192" t="s">
        <v>326</v>
      </c>
      <c r="D214" s="192" t="s">
        <v>125</v>
      </c>
      <c r="E214" s="193" t="s">
        <v>327</v>
      </c>
      <c r="F214" s="194" t="s">
        <v>328</v>
      </c>
      <c r="G214" s="195" t="s">
        <v>134</v>
      </c>
      <c r="H214" s="196">
        <v>71.006</v>
      </c>
      <c r="I214" s="197">
        <v>1940</v>
      </c>
      <c r="J214" s="197">
        <f>ROUND(I214*H214,2)</f>
        <v>137751.64000000001</v>
      </c>
      <c r="K214" s="194" t="s">
        <v>135</v>
      </c>
      <c r="L214" s="41"/>
      <c r="M214" s="198" t="s">
        <v>17</v>
      </c>
      <c r="N214" s="199" t="s">
        <v>42</v>
      </c>
      <c r="O214" s="200">
        <v>1.04</v>
      </c>
      <c r="P214" s="200">
        <f>O214*H214</f>
        <v>73.846240000000009</v>
      </c>
      <c r="Q214" s="200">
        <v>0.28048000000000001</v>
      </c>
      <c r="R214" s="200">
        <f>Q214*H214</f>
        <v>19.915762879999999</v>
      </c>
      <c r="S214" s="200">
        <v>0</v>
      </c>
      <c r="T214" s="201">
        <f>S214*H214</f>
        <v>0</v>
      </c>
      <c r="U214" s="35"/>
      <c r="V214" s="35"/>
      <c r="W214" s="35"/>
      <c r="X214" s="35"/>
      <c r="Y214" s="35"/>
      <c r="Z214" s="35"/>
      <c r="AA214" s="35"/>
      <c r="AB214" s="35"/>
      <c r="AC214" s="35"/>
      <c r="AD214" s="35"/>
      <c r="AE214" s="35"/>
      <c r="AR214" s="202" t="s">
        <v>129</v>
      </c>
      <c r="AT214" s="202" t="s">
        <v>125</v>
      </c>
      <c r="AU214" s="202" t="s">
        <v>130</v>
      </c>
      <c r="AY214" s="20" t="s">
        <v>123</v>
      </c>
      <c r="BE214" s="203">
        <f>IF(N214="základní",J214,0)</f>
        <v>0</v>
      </c>
      <c r="BF214" s="203">
        <f>IF(N214="snížená",J214,0)</f>
        <v>137751.64000000001</v>
      </c>
      <c r="BG214" s="203">
        <f>IF(N214="zákl. přenesená",J214,0)</f>
        <v>0</v>
      </c>
      <c r="BH214" s="203">
        <f>IF(N214="sníž. přenesená",J214,0)</f>
        <v>0</v>
      </c>
      <c r="BI214" s="203">
        <f>IF(N214="nulová",J214,0)</f>
        <v>0</v>
      </c>
      <c r="BJ214" s="20" t="s">
        <v>130</v>
      </c>
      <c r="BK214" s="203">
        <f>ROUND(I214*H214,2)</f>
        <v>137751.64000000001</v>
      </c>
      <c r="BL214" s="20" t="s">
        <v>129</v>
      </c>
      <c r="BM214" s="202" t="s">
        <v>329</v>
      </c>
    </row>
    <row r="215" s="2" customFormat="1">
      <c r="A215" s="35"/>
      <c r="B215" s="36"/>
      <c r="C215" s="37"/>
      <c r="D215" s="204" t="s">
        <v>137</v>
      </c>
      <c r="E215" s="37"/>
      <c r="F215" s="205" t="s">
        <v>330</v>
      </c>
      <c r="G215" s="37"/>
      <c r="H215" s="37"/>
      <c r="I215" s="37"/>
      <c r="J215" s="37"/>
      <c r="K215" s="37"/>
      <c r="L215" s="41"/>
      <c r="M215" s="206"/>
      <c r="N215" s="207"/>
      <c r="O215" s="80"/>
      <c r="P215" s="80"/>
      <c r="Q215" s="80"/>
      <c r="R215" s="80"/>
      <c r="S215" s="80"/>
      <c r="T215" s="81"/>
      <c r="U215" s="35"/>
      <c r="V215" s="35"/>
      <c r="W215" s="35"/>
      <c r="X215" s="35"/>
      <c r="Y215" s="35"/>
      <c r="Z215" s="35"/>
      <c r="AA215" s="35"/>
      <c r="AB215" s="35"/>
      <c r="AC215" s="35"/>
      <c r="AD215" s="35"/>
      <c r="AE215" s="35"/>
      <c r="AT215" s="20" t="s">
        <v>137</v>
      </c>
      <c r="AU215" s="20" t="s">
        <v>130</v>
      </c>
    </row>
    <row r="216" s="2" customFormat="1">
      <c r="A216" s="35"/>
      <c r="B216" s="36"/>
      <c r="C216" s="37"/>
      <c r="D216" s="208" t="s">
        <v>139</v>
      </c>
      <c r="E216" s="37"/>
      <c r="F216" s="209" t="s">
        <v>331</v>
      </c>
      <c r="G216" s="37"/>
      <c r="H216" s="37"/>
      <c r="I216" s="37"/>
      <c r="J216" s="37"/>
      <c r="K216" s="37"/>
      <c r="L216" s="41"/>
      <c r="M216" s="206"/>
      <c r="N216" s="207"/>
      <c r="O216" s="80"/>
      <c r="P216" s="80"/>
      <c r="Q216" s="80"/>
      <c r="R216" s="80"/>
      <c r="S216" s="80"/>
      <c r="T216" s="81"/>
      <c r="U216" s="35"/>
      <c r="V216" s="35"/>
      <c r="W216" s="35"/>
      <c r="X216" s="35"/>
      <c r="Y216" s="35"/>
      <c r="Z216" s="35"/>
      <c r="AA216" s="35"/>
      <c r="AB216" s="35"/>
      <c r="AC216" s="35"/>
      <c r="AD216" s="35"/>
      <c r="AE216" s="35"/>
      <c r="AT216" s="20" t="s">
        <v>139</v>
      </c>
      <c r="AU216" s="20" t="s">
        <v>130</v>
      </c>
    </row>
    <row r="217" s="14" customFormat="1">
      <c r="A217" s="14"/>
      <c r="B217" s="219"/>
      <c r="C217" s="220"/>
      <c r="D217" s="208" t="s">
        <v>153</v>
      </c>
      <c r="E217" s="221" t="s">
        <v>17</v>
      </c>
      <c r="F217" s="222" t="s">
        <v>332</v>
      </c>
      <c r="G217" s="220"/>
      <c r="H217" s="223">
        <v>70.585999999999999</v>
      </c>
      <c r="I217" s="220"/>
      <c r="J217" s="220"/>
      <c r="K217" s="220"/>
      <c r="L217" s="224"/>
      <c r="M217" s="225"/>
      <c r="N217" s="226"/>
      <c r="O217" s="226"/>
      <c r="P217" s="226"/>
      <c r="Q217" s="226"/>
      <c r="R217" s="226"/>
      <c r="S217" s="226"/>
      <c r="T217" s="227"/>
      <c r="U217" s="14"/>
      <c r="V217" s="14"/>
      <c r="W217" s="14"/>
      <c r="X217" s="14"/>
      <c r="Y217" s="14"/>
      <c r="Z217" s="14"/>
      <c r="AA217" s="14"/>
      <c r="AB217" s="14"/>
      <c r="AC217" s="14"/>
      <c r="AD217" s="14"/>
      <c r="AE217" s="14"/>
      <c r="AT217" s="228" t="s">
        <v>153</v>
      </c>
      <c r="AU217" s="228" t="s">
        <v>130</v>
      </c>
      <c r="AV217" s="14" t="s">
        <v>130</v>
      </c>
      <c r="AW217" s="14" t="s">
        <v>31</v>
      </c>
      <c r="AX217" s="14" t="s">
        <v>70</v>
      </c>
      <c r="AY217" s="228" t="s">
        <v>123</v>
      </c>
    </row>
    <row r="218" s="14" customFormat="1">
      <c r="A218" s="14"/>
      <c r="B218" s="219"/>
      <c r="C218" s="220"/>
      <c r="D218" s="208" t="s">
        <v>153</v>
      </c>
      <c r="E218" s="221" t="s">
        <v>17</v>
      </c>
      <c r="F218" s="222" t="s">
        <v>333</v>
      </c>
      <c r="G218" s="220"/>
      <c r="H218" s="223">
        <v>-2.52</v>
      </c>
      <c r="I218" s="220"/>
      <c r="J218" s="220"/>
      <c r="K218" s="220"/>
      <c r="L218" s="224"/>
      <c r="M218" s="225"/>
      <c r="N218" s="226"/>
      <c r="O218" s="226"/>
      <c r="P218" s="226"/>
      <c r="Q218" s="226"/>
      <c r="R218" s="226"/>
      <c r="S218" s="226"/>
      <c r="T218" s="227"/>
      <c r="U218" s="14"/>
      <c r="V218" s="14"/>
      <c r="W218" s="14"/>
      <c r="X218" s="14"/>
      <c r="Y218" s="14"/>
      <c r="Z218" s="14"/>
      <c r="AA218" s="14"/>
      <c r="AB218" s="14"/>
      <c r="AC218" s="14"/>
      <c r="AD218" s="14"/>
      <c r="AE218" s="14"/>
      <c r="AT218" s="228" t="s">
        <v>153</v>
      </c>
      <c r="AU218" s="228" t="s">
        <v>130</v>
      </c>
      <c r="AV218" s="14" t="s">
        <v>130</v>
      </c>
      <c r="AW218" s="14" t="s">
        <v>31</v>
      </c>
      <c r="AX218" s="14" t="s">
        <v>70</v>
      </c>
      <c r="AY218" s="228" t="s">
        <v>123</v>
      </c>
    </row>
    <row r="219" s="14" customFormat="1">
      <c r="A219" s="14"/>
      <c r="B219" s="219"/>
      <c r="C219" s="220"/>
      <c r="D219" s="208" t="s">
        <v>153</v>
      </c>
      <c r="E219" s="221" t="s">
        <v>17</v>
      </c>
      <c r="F219" s="222" t="s">
        <v>334</v>
      </c>
      <c r="G219" s="220"/>
      <c r="H219" s="223">
        <v>2.9399999999999999</v>
      </c>
      <c r="I219" s="220"/>
      <c r="J219" s="220"/>
      <c r="K219" s="220"/>
      <c r="L219" s="224"/>
      <c r="M219" s="225"/>
      <c r="N219" s="226"/>
      <c r="O219" s="226"/>
      <c r="P219" s="226"/>
      <c r="Q219" s="226"/>
      <c r="R219" s="226"/>
      <c r="S219" s="226"/>
      <c r="T219" s="227"/>
      <c r="U219" s="14"/>
      <c r="V219" s="14"/>
      <c r="W219" s="14"/>
      <c r="X219" s="14"/>
      <c r="Y219" s="14"/>
      <c r="Z219" s="14"/>
      <c r="AA219" s="14"/>
      <c r="AB219" s="14"/>
      <c r="AC219" s="14"/>
      <c r="AD219" s="14"/>
      <c r="AE219" s="14"/>
      <c r="AT219" s="228" t="s">
        <v>153</v>
      </c>
      <c r="AU219" s="228" t="s">
        <v>130</v>
      </c>
      <c r="AV219" s="14" t="s">
        <v>130</v>
      </c>
      <c r="AW219" s="14" t="s">
        <v>31</v>
      </c>
      <c r="AX219" s="14" t="s">
        <v>70</v>
      </c>
      <c r="AY219" s="228" t="s">
        <v>123</v>
      </c>
    </row>
    <row r="220" s="15" customFormat="1">
      <c r="A220" s="15"/>
      <c r="B220" s="229"/>
      <c r="C220" s="230"/>
      <c r="D220" s="208" t="s">
        <v>153</v>
      </c>
      <c r="E220" s="231" t="s">
        <v>17</v>
      </c>
      <c r="F220" s="232" t="s">
        <v>178</v>
      </c>
      <c r="G220" s="230"/>
      <c r="H220" s="233">
        <v>71.006</v>
      </c>
      <c r="I220" s="230"/>
      <c r="J220" s="230"/>
      <c r="K220" s="230"/>
      <c r="L220" s="234"/>
      <c r="M220" s="235"/>
      <c r="N220" s="236"/>
      <c r="O220" s="236"/>
      <c r="P220" s="236"/>
      <c r="Q220" s="236"/>
      <c r="R220" s="236"/>
      <c r="S220" s="236"/>
      <c r="T220" s="237"/>
      <c r="U220" s="15"/>
      <c r="V220" s="15"/>
      <c r="W220" s="15"/>
      <c r="X220" s="15"/>
      <c r="Y220" s="15"/>
      <c r="Z220" s="15"/>
      <c r="AA220" s="15"/>
      <c r="AB220" s="15"/>
      <c r="AC220" s="15"/>
      <c r="AD220" s="15"/>
      <c r="AE220" s="15"/>
      <c r="AT220" s="238" t="s">
        <v>153</v>
      </c>
      <c r="AU220" s="238" t="s">
        <v>130</v>
      </c>
      <c r="AV220" s="15" t="s">
        <v>129</v>
      </c>
      <c r="AW220" s="15" t="s">
        <v>31</v>
      </c>
      <c r="AX220" s="15" t="s">
        <v>75</v>
      </c>
      <c r="AY220" s="238" t="s">
        <v>123</v>
      </c>
    </row>
    <row r="221" s="2" customFormat="1" ht="37.8" customHeight="1">
      <c r="A221" s="35"/>
      <c r="B221" s="36"/>
      <c r="C221" s="192" t="s">
        <v>335</v>
      </c>
      <c r="D221" s="192" t="s">
        <v>125</v>
      </c>
      <c r="E221" s="193" t="s">
        <v>336</v>
      </c>
      <c r="F221" s="194" t="s">
        <v>337</v>
      </c>
      <c r="G221" s="195" t="s">
        <v>134</v>
      </c>
      <c r="H221" s="196">
        <v>1.8700000000000001</v>
      </c>
      <c r="I221" s="197">
        <v>826</v>
      </c>
      <c r="J221" s="197">
        <f>ROUND(I221*H221,2)</f>
        <v>1544.6199999999999</v>
      </c>
      <c r="K221" s="194" t="s">
        <v>17</v>
      </c>
      <c r="L221" s="41"/>
      <c r="M221" s="198" t="s">
        <v>17</v>
      </c>
      <c r="N221" s="199" t="s">
        <v>42</v>
      </c>
      <c r="O221" s="200">
        <v>0.78200000000000003</v>
      </c>
      <c r="P221" s="200">
        <f>O221*H221</f>
        <v>1.4623400000000002</v>
      </c>
      <c r="Q221" s="200">
        <v>0.16039999999999999</v>
      </c>
      <c r="R221" s="200">
        <f>Q221*H221</f>
        <v>0.29994799999999999</v>
      </c>
      <c r="S221" s="200">
        <v>0</v>
      </c>
      <c r="T221" s="201">
        <f>S221*H221</f>
        <v>0</v>
      </c>
      <c r="U221" s="35"/>
      <c r="V221" s="35"/>
      <c r="W221" s="35"/>
      <c r="X221" s="35"/>
      <c r="Y221" s="35"/>
      <c r="Z221" s="35"/>
      <c r="AA221" s="35"/>
      <c r="AB221" s="35"/>
      <c r="AC221" s="35"/>
      <c r="AD221" s="35"/>
      <c r="AE221" s="35"/>
      <c r="AR221" s="202" t="s">
        <v>129</v>
      </c>
      <c r="AT221" s="202" t="s">
        <v>125</v>
      </c>
      <c r="AU221" s="202" t="s">
        <v>130</v>
      </c>
      <c r="AY221" s="20" t="s">
        <v>123</v>
      </c>
      <c r="BE221" s="203">
        <f>IF(N221="základní",J221,0)</f>
        <v>0</v>
      </c>
      <c r="BF221" s="203">
        <f>IF(N221="snížená",J221,0)</f>
        <v>1544.6199999999999</v>
      </c>
      <c r="BG221" s="203">
        <f>IF(N221="zákl. přenesená",J221,0)</f>
        <v>0</v>
      </c>
      <c r="BH221" s="203">
        <f>IF(N221="sníž. přenesená",J221,0)</f>
        <v>0</v>
      </c>
      <c r="BI221" s="203">
        <f>IF(N221="nulová",J221,0)</f>
        <v>0</v>
      </c>
      <c r="BJ221" s="20" t="s">
        <v>130</v>
      </c>
      <c r="BK221" s="203">
        <f>ROUND(I221*H221,2)</f>
        <v>1544.6199999999999</v>
      </c>
      <c r="BL221" s="20" t="s">
        <v>129</v>
      </c>
      <c r="BM221" s="202" t="s">
        <v>338</v>
      </c>
    </row>
    <row r="222" s="2" customFormat="1">
      <c r="A222" s="35"/>
      <c r="B222" s="36"/>
      <c r="C222" s="37"/>
      <c r="D222" s="208" t="s">
        <v>139</v>
      </c>
      <c r="E222" s="37"/>
      <c r="F222" s="209" t="s">
        <v>339</v>
      </c>
      <c r="G222" s="37"/>
      <c r="H222" s="37"/>
      <c r="I222" s="37"/>
      <c r="J222" s="37"/>
      <c r="K222" s="37"/>
      <c r="L222" s="41"/>
      <c r="M222" s="206"/>
      <c r="N222" s="207"/>
      <c r="O222" s="80"/>
      <c r="P222" s="80"/>
      <c r="Q222" s="80"/>
      <c r="R222" s="80"/>
      <c r="S222" s="80"/>
      <c r="T222" s="81"/>
      <c r="U222" s="35"/>
      <c r="V222" s="35"/>
      <c r="W222" s="35"/>
      <c r="X222" s="35"/>
      <c r="Y222" s="35"/>
      <c r="Z222" s="35"/>
      <c r="AA222" s="35"/>
      <c r="AB222" s="35"/>
      <c r="AC222" s="35"/>
      <c r="AD222" s="35"/>
      <c r="AE222" s="35"/>
      <c r="AT222" s="20" t="s">
        <v>139</v>
      </c>
      <c r="AU222" s="20" t="s">
        <v>130</v>
      </c>
    </row>
    <row r="223" s="14" customFormat="1">
      <c r="A223" s="14"/>
      <c r="B223" s="219"/>
      <c r="C223" s="220"/>
      <c r="D223" s="208" t="s">
        <v>153</v>
      </c>
      <c r="E223" s="221" t="s">
        <v>17</v>
      </c>
      <c r="F223" s="222" t="s">
        <v>340</v>
      </c>
      <c r="G223" s="220"/>
      <c r="H223" s="223">
        <v>1.8700000000000001</v>
      </c>
      <c r="I223" s="220"/>
      <c r="J223" s="220"/>
      <c r="K223" s="220"/>
      <c r="L223" s="224"/>
      <c r="M223" s="225"/>
      <c r="N223" s="226"/>
      <c r="O223" s="226"/>
      <c r="P223" s="226"/>
      <c r="Q223" s="226"/>
      <c r="R223" s="226"/>
      <c r="S223" s="226"/>
      <c r="T223" s="227"/>
      <c r="U223" s="14"/>
      <c r="V223" s="14"/>
      <c r="W223" s="14"/>
      <c r="X223" s="14"/>
      <c r="Y223" s="14"/>
      <c r="Z223" s="14"/>
      <c r="AA223" s="14"/>
      <c r="AB223" s="14"/>
      <c r="AC223" s="14"/>
      <c r="AD223" s="14"/>
      <c r="AE223" s="14"/>
      <c r="AT223" s="228" t="s">
        <v>153</v>
      </c>
      <c r="AU223" s="228" t="s">
        <v>130</v>
      </c>
      <c r="AV223" s="14" t="s">
        <v>130</v>
      </c>
      <c r="AW223" s="14" t="s">
        <v>31</v>
      </c>
      <c r="AX223" s="14" t="s">
        <v>75</v>
      </c>
      <c r="AY223" s="228" t="s">
        <v>123</v>
      </c>
    </row>
    <row r="224" s="2" customFormat="1" ht="37.8" customHeight="1">
      <c r="A224" s="35"/>
      <c r="B224" s="36"/>
      <c r="C224" s="192" t="s">
        <v>341</v>
      </c>
      <c r="D224" s="192" t="s">
        <v>125</v>
      </c>
      <c r="E224" s="193" t="s">
        <v>342</v>
      </c>
      <c r="F224" s="194" t="s">
        <v>343</v>
      </c>
      <c r="G224" s="195" t="s">
        <v>134</v>
      </c>
      <c r="H224" s="196">
        <v>8.9339999999999993</v>
      </c>
      <c r="I224" s="197">
        <v>1300</v>
      </c>
      <c r="J224" s="197">
        <f>ROUND(I224*H224,2)</f>
        <v>11614.200000000001</v>
      </c>
      <c r="K224" s="194" t="s">
        <v>17</v>
      </c>
      <c r="L224" s="41"/>
      <c r="M224" s="198" t="s">
        <v>17</v>
      </c>
      <c r="N224" s="199" t="s">
        <v>42</v>
      </c>
      <c r="O224" s="200">
        <v>0.92100000000000004</v>
      </c>
      <c r="P224" s="200">
        <f>O224*H224</f>
        <v>8.2282139999999995</v>
      </c>
      <c r="Q224" s="200">
        <v>0.29330000000000001</v>
      </c>
      <c r="R224" s="200">
        <f>Q224*H224</f>
        <v>2.6203421999999996</v>
      </c>
      <c r="S224" s="200">
        <v>0</v>
      </c>
      <c r="T224" s="201">
        <f>S224*H224</f>
        <v>0</v>
      </c>
      <c r="U224" s="35"/>
      <c r="V224" s="35"/>
      <c r="W224" s="35"/>
      <c r="X224" s="35"/>
      <c r="Y224" s="35"/>
      <c r="Z224" s="35"/>
      <c r="AA224" s="35"/>
      <c r="AB224" s="35"/>
      <c r="AC224" s="35"/>
      <c r="AD224" s="35"/>
      <c r="AE224" s="35"/>
      <c r="AR224" s="202" t="s">
        <v>129</v>
      </c>
      <c r="AT224" s="202" t="s">
        <v>125</v>
      </c>
      <c r="AU224" s="202" t="s">
        <v>130</v>
      </c>
      <c r="AY224" s="20" t="s">
        <v>123</v>
      </c>
      <c r="BE224" s="203">
        <f>IF(N224="základní",J224,0)</f>
        <v>0</v>
      </c>
      <c r="BF224" s="203">
        <f>IF(N224="snížená",J224,0)</f>
        <v>11614.200000000001</v>
      </c>
      <c r="BG224" s="203">
        <f>IF(N224="zákl. přenesená",J224,0)</f>
        <v>0</v>
      </c>
      <c r="BH224" s="203">
        <f>IF(N224="sníž. přenesená",J224,0)</f>
        <v>0</v>
      </c>
      <c r="BI224" s="203">
        <f>IF(N224="nulová",J224,0)</f>
        <v>0</v>
      </c>
      <c r="BJ224" s="20" t="s">
        <v>130</v>
      </c>
      <c r="BK224" s="203">
        <f>ROUND(I224*H224,2)</f>
        <v>11614.200000000001</v>
      </c>
      <c r="BL224" s="20" t="s">
        <v>129</v>
      </c>
      <c r="BM224" s="202" t="s">
        <v>344</v>
      </c>
    </row>
    <row r="225" s="2" customFormat="1">
      <c r="A225" s="35"/>
      <c r="B225" s="36"/>
      <c r="C225" s="37"/>
      <c r="D225" s="208" t="s">
        <v>139</v>
      </c>
      <c r="E225" s="37"/>
      <c r="F225" s="209" t="s">
        <v>339</v>
      </c>
      <c r="G225" s="37"/>
      <c r="H225" s="37"/>
      <c r="I225" s="37"/>
      <c r="J225" s="37"/>
      <c r="K225" s="37"/>
      <c r="L225" s="41"/>
      <c r="M225" s="206"/>
      <c r="N225" s="207"/>
      <c r="O225" s="80"/>
      <c r="P225" s="80"/>
      <c r="Q225" s="80"/>
      <c r="R225" s="80"/>
      <c r="S225" s="80"/>
      <c r="T225" s="81"/>
      <c r="U225" s="35"/>
      <c r="V225" s="35"/>
      <c r="W225" s="35"/>
      <c r="X225" s="35"/>
      <c r="Y225" s="35"/>
      <c r="Z225" s="35"/>
      <c r="AA225" s="35"/>
      <c r="AB225" s="35"/>
      <c r="AC225" s="35"/>
      <c r="AD225" s="35"/>
      <c r="AE225" s="35"/>
      <c r="AT225" s="20" t="s">
        <v>139</v>
      </c>
      <c r="AU225" s="20" t="s">
        <v>130</v>
      </c>
    </row>
    <row r="226" s="14" customFormat="1">
      <c r="A226" s="14"/>
      <c r="B226" s="219"/>
      <c r="C226" s="220"/>
      <c r="D226" s="208" t="s">
        <v>153</v>
      </c>
      <c r="E226" s="221" t="s">
        <v>17</v>
      </c>
      <c r="F226" s="222" t="s">
        <v>345</v>
      </c>
      <c r="G226" s="220"/>
      <c r="H226" s="223">
        <v>7.4340000000000002</v>
      </c>
      <c r="I226" s="220"/>
      <c r="J226" s="220"/>
      <c r="K226" s="220"/>
      <c r="L226" s="224"/>
      <c r="M226" s="225"/>
      <c r="N226" s="226"/>
      <c r="O226" s="226"/>
      <c r="P226" s="226"/>
      <c r="Q226" s="226"/>
      <c r="R226" s="226"/>
      <c r="S226" s="226"/>
      <c r="T226" s="227"/>
      <c r="U226" s="14"/>
      <c r="V226" s="14"/>
      <c r="W226" s="14"/>
      <c r="X226" s="14"/>
      <c r="Y226" s="14"/>
      <c r="Z226" s="14"/>
      <c r="AA226" s="14"/>
      <c r="AB226" s="14"/>
      <c r="AC226" s="14"/>
      <c r="AD226" s="14"/>
      <c r="AE226" s="14"/>
      <c r="AT226" s="228" t="s">
        <v>153</v>
      </c>
      <c r="AU226" s="228" t="s">
        <v>130</v>
      </c>
      <c r="AV226" s="14" t="s">
        <v>130</v>
      </c>
      <c r="AW226" s="14" t="s">
        <v>31</v>
      </c>
      <c r="AX226" s="14" t="s">
        <v>70</v>
      </c>
      <c r="AY226" s="228" t="s">
        <v>123</v>
      </c>
    </row>
    <row r="227" s="14" customFormat="1">
      <c r="A227" s="14"/>
      <c r="B227" s="219"/>
      <c r="C227" s="220"/>
      <c r="D227" s="208" t="s">
        <v>153</v>
      </c>
      <c r="E227" s="221" t="s">
        <v>17</v>
      </c>
      <c r="F227" s="222" t="s">
        <v>346</v>
      </c>
      <c r="G227" s="220"/>
      <c r="H227" s="223">
        <v>1.5</v>
      </c>
      <c r="I227" s="220"/>
      <c r="J227" s="220"/>
      <c r="K227" s="220"/>
      <c r="L227" s="224"/>
      <c r="M227" s="225"/>
      <c r="N227" s="226"/>
      <c r="O227" s="226"/>
      <c r="P227" s="226"/>
      <c r="Q227" s="226"/>
      <c r="R227" s="226"/>
      <c r="S227" s="226"/>
      <c r="T227" s="227"/>
      <c r="U227" s="14"/>
      <c r="V227" s="14"/>
      <c r="W227" s="14"/>
      <c r="X227" s="14"/>
      <c r="Y227" s="14"/>
      <c r="Z227" s="14"/>
      <c r="AA227" s="14"/>
      <c r="AB227" s="14"/>
      <c r="AC227" s="14"/>
      <c r="AD227" s="14"/>
      <c r="AE227" s="14"/>
      <c r="AT227" s="228" t="s">
        <v>153</v>
      </c>
      <c r="AU227" s="228" t="s">
        <v>130</v>
      </c>
      <c r="AV227" s="14" t="s">
        <v>130</v>
      </c>
      <c r="AW227" s="14" t="s">
        <v>31</v>
      </c>
      <c r="AX227" s="14" t="s">
        <v>70</v>
      </c>
      <c r="AY227" s="228" t="s">
        <v>123</v>
      </c>
    </row>
    <row r="228" s="15" customFormat="1">
      <c r="A228" s="15"/>
      <c r="B228" s="229"/>
      <c r="C228" s="230"/>
      <c r="D228" s="208" t="s">
        <v>153</v>
      </c>
      <c r="E228" s="231" t="s">
        <v>17</v>
      </c>
      <c r="F228" s="232" t="s">
        <v>178</v>
      </c>
      <c r="G228" s="230"/>
      <c r="H228" s="233">
        <v>8.9340000000000011</v>
      </c>
      <c r="I228" s="230"/>
      <c r="J228" s="230"/>
      <c r="K228" s="230"/>
      <c r="L228" s="234"/>
      <c r="M228" s="235"/>
      <c r="N228" s="236"/>
      <c r="O228" s="236"/>
      <c r="P228" s="236"/>
      <c r="Q228" s="236"/>
      <c r="R228" s="236"/>
      <c r="S228" s="236"/>
      <c r="T228" s="237"/>
      <c r="U228" s="15"/>
      <c r="V228" s="15"/>
      <c r="W228" s="15"/>
      <c r="X228" s="15"/>
      <c r="Y228" s="15"/>
      <c r="Z228" s="15"/>
      <c r="AA228" s="15"/>
      <c r="AB228" s="15"/>
      <c r="AC228" s="15"/>
      <c r="AD228" s="15"/>
      <c r="AE228" s="15"/>
      <c r="AT228" s="238" t="s">
        <v>153</v>
      </c>
      <c r="AU228" s="238" t="s">
        <v>130</v>
      </c>
      <c r="AV228" s="15" t="s">
        <v>129</v>
      </c>
      <c r="AW228" s="15" t="s">
        <v>31</v>
      </c>
      <c r="AX228" s="15" t="s">
        <v>75</v>
      </c>
      <c r="AY228" s="238" t="s">
        <v>123</v>
      </c>
    </row>
    <row r="229" s="12" customFormat="1" ht="22.8" customHeight="1">
      <c r="A229" s="12"/>
      <c r="B229" s="177"/>
      <c r="C229" s="178"/>
      <c r="D229" s="179" t="s">
        <v>69</v>
      </c>
      <c r="E229" s="190" t="s">
        <v>129</v>
      </c>
      <c r="F229" s="190" t="s">
        <v>347</v>
      </c>
      <c r="G229" s="178"/>
      <c r="H229" s="178"/>
      <c r="I229" s="178"/>
      <c r="J229" s="191">
        <f>BK229</f>
        <v>52777.25</v>
      </c>
      <c r="K229" s="178"/>
      <c r="L229" s="182"/>
      <c r="M229" s="183"/>
      <c r="N229" s="184"/>
      <c r="O229" s="184"/>
      <c r="P229" s="185">
        <f>SUM(P230:P254)</f>
        <v>28.774798000000001</v>
      </c>
      <c r="Q229" s="184"/>
      <c r="R229" s="185">
        <f>SUM(R230:R254)</f>
        <v>7.0649748899999985</v>
      </c>
      <c r="S229" s="184"/>
      <c r="T229" s="186">
        <f>SUM(T230:T254)</f>
        <v>0</v>
      </c>
      <c r="U229" s="12"/>
      <c r="V229" s="12"/>
      <c r="W229" s="12"/>
      <c r="X229" s="12"/>
      <c r="Y229" s="12"/>
      <c r="Z229" s="12"/>
      <c r="AA229" s="12"/>
      <c r="AB229" s="12"/>
      <c r="AC229" s="12"/>
      <c r="AD229" s="12"/>
      <c r="AE229" s="12"/>
      <c r="AR229" s="187" t="s">
        <v>75</v>
      </c>
      <c r="AT229" s="188" t="s">
        <v>69</v>
      </c>
      <c r="AU229" s="188" t="s">
        <v>75</v>
      </c>
      <c r="AY229" s="187" t="s">
        <v>123</v>
      </c>
      <c r="BK229" s="189">
        <f>SUM(BK230:BK254)</f>
        <v>52777.25</v>
      </c>
    </row>
    <row r="230" s="2" customFormat="1" ht="16.5" customHeight="1">
      <c r="A230" s="35"/>
      <c r="B230" s="36"/>
      <c r="C230" s="192" t="s">
        <v>348</v>
      </c>
      <c r="D230" s="192" t="s">
        <v>125</v>
      </c>
      <c r="E230" s="193" t="s">
        <v>349</v>
      </c>
      <c r="F230" s="194" t="s">
        <v>350</v>
      </c>
      <c r="G230" s="195" t="s">
        <v>134</v>
      </c>
      <c r="H230" s="196">
        <v>18.25</v>
      </c>
      <c r="I230" s="197">
        <v>719</v>
      </c>
      <c r="J230" s="197">
        <f>ROUND(I230*H230,2)</f>
        <v>13121.75</v>
      </c>
      <c r="K230" s="194" t="s">
        <v>135</v>
      </c>
      <c r="L230" s="41"/>
      <c r="M230" s="198" t="s">
        <v>17</v>
      </c>
      <c r="N230" s="199" t="s">
        <v>42</v>
      </c>
      <c r="O230" s="200">
        <v>0.755</v>
      </c>
      <c r="P230" s="200">
        <f>O230*H230</f>
        <v>13.778750000000001</v>
      </c>
      <c r="Q230" s="200">
        <v>0.0057600000000000004</v>
      </c>
      <c r="R230" s="200">
        <f>Q230*H230</f>
        <v>0.10512000000000001</v>
      </c>
      <c r="S230" s="200">
        <v>0</v>
      </c>
      <c r="T230" s="201">
        <f>S230*H230</f>
        <v>0</v>
      </c>
      <c r="U230" s="35"/>
      <c r="V230" s="35"/>
      <c r="W230" s="35"/>
      <c r="X230" s="35"/>
      <c r="Y230" s="35"/>
      <c r="Z230" s="35"/>
      <c r="AA230" s="35"/>
      <c r="AB230" s="35"/>
      <c r="AC230" s="35"/>
      <c r="AD230" s="35"/>
      <c r="AE230" s="35"/>
      <c r="AR230" s="202" t="s">
        <v>129</v>
      </c>
      <c r="AT230" s="202" t="s">
        <v>125</v>
      </c>
      <c r="AU230" s="202" t="s">
        <v>130</v>
      </c>
      <c r="AY230" s="20" t="s">
        <v>123</v>
      </c>
      <c r="BE230" s="203">
        <f>IF(N230="základní",J230,0)</f>
        <v>0</v>
      </c>
      <c r="BF230" s="203">
        <f>IF(N230="snížená",J230,0)</f>
        <v>13121.75</v>
      </c>
      <c r="BG230" s="203">
        <f>IF(N230="zákl. přenesená",J230,0)</f>
        <v>0</v>
      </c>
      <c r="BH230" s="203">
        <f>IF(N230="sníž. přenesená",J230,0)</f>
        <v>0</v>
      </c>
      <c r="BI230" s="203">
        <f>IF(N230="nulová",J230,0)</f>
        <v>0</v>
      </c>
      <c r="BJ230" s="20" t="s">
        <v>130</v>
      </c>
      <c r="BK230" s="203">
        <f>ROUND(I230*H230,2)</f>
        <v>13121.75</v>
      </c>
      <c r="BL230" s="20" t="s">
        <v>129</v>
      </c>
      <c r="BM230" s="202" t="s">
        <v>351</v>
      </c>
    </row>
    <row r="231" s="2" customFormat="1">
      <c r="A231" s="35"/>
      <c r="B231" s="36"/>
      <c r="C231" s="37"/>
      <c r="D231" s="204" t="s">
        <v>137</v>
      </c>
      <c r="E231" s="37"/>
      <c r="F231" s="205" t="s">
        <v>352</v>
      </c>
      <c r="G231" s="37"/>
      <c r="H231" s="37"/>
      <c r="I231" s="37"/>
      <c r="J231" s="37"/>
      <c r="K231" s="37"/>
      <c r="L231" s="41"/>
      <c r="M231" s="206"/>
      <c r="N231" s="207"/>
      <c r="O231" s="80"/>
      <c r="P231" s="80"/>
      <c r="Q231" s="80"/>
      <c r="R231" s="80"/>
      <c r="S231" s="80"/>
      <c r="T231" s="81"/>
      <c r="U231" s="35"/>
      <c r="V231" s="35"/>
      <c r="W231" s="35"/>
      <c r="X231" s="35"/>
      <c r="Y231" s="35"/>
      <c r="Z231" s="35"/>
      <c r="AA231" s="35"/>
      <c r="AB231" s="35"/>
      <c r="AC231" s="35"/>
      <c r="AD231" s="35"/>
      <c r="AE231" s="35"/>
      <c r="AT231" s="20" t="s">
        <v>137</v>
      </c>
      <c r="AU231" s="20" t="s">
        <v>130</v>
      </c>
    </row>
    <row r="232" s="14" customFormat="1">
      <c r="A232" s="14"/>
      <c r="B232" s="219"/>
      <c r="C232" s="220"/>
      <c r="D232" s="208" t="s">
        <v>153</v>
      </c>
      <c r="E232" s="221" t="s">
        <v>17</v>
      </c>
      <c r="F232" s="222" t="s">
        <v>353</v>
      </c>
      <c r="G232" s="220"/>
      <c r="H232" s="223">
        <v>17.399999999999999</v>
      </c>
      <c r="I232" s="220"/>
      <c r="J232" s="220"/>
      <c r="K232" s="220"/>
      <c r="L232" s="224"/>
      <c r="M232" s="225"/>
      <c r="N232" s="226"/>
      <c r="O232" s="226"/>
      <c r="P232" s="226"/>
      <c r="Q232" s="226"/>
      <c r="R232" s="226"/>
      <c r="S232" s="226"/>
      <c r="T232" s="227"/>
      <c r="U232" s="14"/>
      <c r="V232" s="14"/>
      <c r="W232" s="14"/>
      <c r="X232" s="14"/>
      <c r="Y232" s="14"/>
      <c r="Z232" s="14"/>
      <c r="AA232" s="14"/>
      <c r="AB232" s="14"/>
      <c r="AC232" s="14"/>
      <c r="AD232" s="14"/>
      <c r="AE232" s="14"/>
      <c r="AT232" s="228" t="s">
        <v>153</v>
      </c>
      <c r="AU232" s="228" t="s">
        <v>130</v>
      </c>
      <c r="AV232" s="14" t="s">
        <v>130</v>
      </c>
      <c r="AW232" s="14" t="s">
        <v>31</v>
      </c>
      <c r="AX232" s="14" t="s">
        <v>70</v>
      </c>
      <c r="AY232" s="228" t="s">
        <v>123</v>
      </c>
    </row>
    <row r="233" s="14" customFormat="1">
      <c r="A233" s="14"/>
      <c r="B233" s="219"/>
      <c r="C233" s="220"/>
      <c r="D233" s="208" t="s">
        <v>153</v>
      </c>
      <c r="E233" s="221" t="s">
        <v>17</v>
      </c>
      <c r="F233" s="222" t="s">
        <v>354</v>
      </c>
      <c r="G233" s="220"/>
      <c r="H233" s="223">
        <v>0.84999999999999998</v>
      </c>
      <c r="I233" s="220"/>
      <c r="J233" s="220"/>
      <c r="K233" s="220"/>
      <c r="L233" s="224"/>
      <c r="M233" s="225"/>
      <c r="N233" s="226"/>
      <c r="O233" s="226"/>
      <c r="P233" s="226"/>
      <c r="Q233" s="226"/>
      <c r="R233" s="226"/>
      <c r="S233" s="226"/>
      <c r="T233" s="227"/>
      <c r="U233" s="14"/>
      <c r="V233" s="14"/>
      <c r="W233" s="14"/>
      <c r="X233" s="14"/>
      <c r="Y233" s="14"/>
      <c r="Z233" s="14"/>
      <c r="AA233" s="14"/>
      <c r="AB233" s="14"/>
      <c r="AC233" s="14"/>
      <c r="AD233" s="14"/>
      <c r="AE233" s="14"/>
      <c r="AT233" s="228" t="s">
        <v>153</v>
      </c>
      <c r="AU233" s="228" t="s">
        <v>130</v>
      </c>
      <c r="AV233" s="14" t="s">
        <v>130</v>
      </c>
      <c r="AW233" s="14" t="s">
        <v>31</v>
      </c>
      <c r="AX233" s="14" t="s">
        <v>70</v>
      </c>
      <c r="AY233" s="228" t="s">
        <v>123</v>
      </c>
    </row>
    <row r="234" s="15" customFormat="1">
      <c r="A234" s="15"/>
      <c r="B234" s="229"/>
      <c r="C234" s="230"/>
      <c r="D234" s="208" t="s">
        <v>153</v>
      </c>
      <c r="E234" s="231" t="s">
        <v>17</v>
      </c>
      <c r="F234" s="232" t="s">
        <v>178</v>
      </c>
      <c r="G234" s="230"/>
      <c r="H234" s="233">
        <v>18.25</v>
      </c>
      <c r="I234" s="230"/>
      <c r="J234" s="230"/>
      <c r="K234" s="230"/>
      <c r="L234" s="234"/>
      <c r="M234" s="235"/>
      <c r="N234" s="236"/>
      <c r="O234" s="236"/>
      <c r="P234" s="236"/>
      <c r="Q234" s="236"/>
      <c r="R234" s="236"/>
      <c r="S234" s="236"/>
      <c r="T234" s="237"/>
      <c r="U234" s="15"/>
      <c r="V234" s="15"/>
      <c r="W234" s="15"/>
      <c r="X234" s="15"/>
      <c r="Y234" s="15"/>
      <c r="Z234" s="15"/>
      <c r="AA234" s="15"/>
      <c r="AB234" s="15"/>
      <c r="AC234" s="15"/>
      <c r="AD234" s="15"/>
      <c r="AE234" s="15"/>
      <c r="AT234" s="238" t="s">
        <v>153</v>
      </c>
      <c r="AU234" s="238" t="s">
        <v>130</v>
      </c>
      <c r="AV234" s="15" t="s">
        <v>129</v>
      </c>
      <c r="AW234" s="15" t="s">
        <v>31</v>
      </c>
      <c r="AX234" s="15" t="s">
        <v>75</v>
      </c>
      <c r="AY234" s="238" t="s">
        <v>123</v>
      </c>
    </row>
    <row r="235" s="2" customFormat="1" ht="16.5" customHeight="1">
      <c r="A235" s="35"/>
      <c r="B235" s="36"/>
      <c r="C235" s="192" t="s">
        <v>355</v>
      </c>
      <c r="D235" s="192" t="s">
        <v>125</v>
      </c>
      <c r="E235" s="193" t="s">
        <v>356</v>
      </c>
      <c r="F235" s="194" t="s">
        <v>357</v>
      </c>
      <c r="G235" s="195" t="s">
        <v>134</v>
      </c>
      <c r="H235" s="196">
        <v>18.25</v>
      </c>
      <c r="I235" s="197">
        <v>140</v>
      </c>
      <c r="J235" s="197">
        <f>ROUND(I235*H235,2)</f>
        <v>2555</v>
      </c>
      <c r="K235" s="194" t="s">
        <v>135</v>
      </c>
      <c r="L235" s="41"/>
      <c r="M235" s="198" t="s">
        <v>17</v>
      </c>
      <c r="N235" s="199" t="s">
        <v>42</v>
      </c>
      <c r="O235" s="200">
        <v>0.26000000000000001</v>
      </c>
      <c r="P235" s="200">
        <f>O235*H235</f>
        <v>4.7450000000000001</v>
      </c>
      <c r="Q235" s="200">
        <v>0</v>
      </c>
      <c r="R235" s="200">
        <f>Q235*H235</f>
        <v>0</v>
      </c>
      <c r="S235" s="200">
        <v>0</v>
      </c>
      <c r="T235" s="201">
        <f>S235*H235</f>
        <v>0</v>
      </c>
      <c r="U235" s="35"/>
      <c r="V235" s="35"/>
      <c r="W235" s="35"/>
      <c r="X235" s="35"/>
      <c r="Y235" s="35"/>
      <c r="Z235" s="35"/>
      <c r="AA235" s="35"/>
      <c r="AB235" s="35"/>
      <c r="AC235" s="35"/>
      <c r="AD235" s="35"/>
      <c r="AE235" s="35"/>
      <c r="AR235" s="202" t="s">
        <v>129</v>
      </c>
      <c r="AT235" s="202" t="s">
        <v>125</v>
      </c>
      <c r="AU235" s="202" t="s">
        <v>130</v>
      </c>
      <c r="AY235" s="20" t="s">
        <v>123</v>
      </c>
      <c r="BE235" s="203">
        <f>IF(N235="základní",J235,0)</f>
        <v>0</v>
      </c>
      <c r="BF235" s="203">
        <f>IF(N235="snížená",J235,0)</f>
        <v>2555</v>
      </c>
      <c r="BG235" s="203">
        <f>IF(N235="zákl. přenesená",J235,0)</f>
        <v>0</v>
      </c>
      <c r="BH235" s="203">
        <f>IF(N235="sníž. přenesená",J235,0)</f>
        <v>0</v>
      </c>
      <c r="BI235" s="203">
        <f>IF(N235="nulová",J235,0)</f>
        <v>0</v>
      </c>
      <c r="BJ235" s="20" t="s">
        <v>130</v>
      </c>
      <c r="BK235" s="203">
        <f>ROUND(I235*H235,2)</f>
        <v>2555</v>
      </c>
      <c r="BL235" s="20" t="s">
        <v>129</v>
      </c>
      <c r="BM235" s="202" t="s">
        <v>358</v>
      </c>
    </row>
    <row r="236" s="2" customFormat="1">
      <c r="A236" s="35"/>
      <c r="B236" s="36"/>
      <c r="C236" s="37"/>
      <c r="D236" s="204" t="s">
        <v>137</v>
      </c>
      <c r="E236" s="37"/>
      <c r="F236" s="205" t="s">
        <v>359</v>
      </c>
      <c r="G236" s="37"/>
      <c r="H236" s="37"/>
      <c r="I236" s="37"/>
      <c r="J236" s="37"/>
      <c r="K236" s="37"/>
      <c r="L236" s="41"/>
      <c r="M236" s="206"/>
      <c r="N236" s="207"/>
      <c r="O236" s="80"/>
      <c r="P236" s="80"/>
      <c r="Q236" s="80"/>
      <c r="R236" s="80"/>
      <c r="S236" s="80"/>
      <c r="T236" s="81"/>
      <c r="U236" s="35"/>
      <c r="V236" s="35"/>
      <c r="W236" s="35"/>
      <c r="X236" s="35"/>
      <c r="Y236" s="35"/>
      <c r="Z236" s="35"/>
      <c r="AA236" s="35"/>
      <c r="AB236" s="35"/>
      <c r="AC236" s="35"/>
      <c r="AD236" s="35"/>
      <c r="AE236" s="35"/>
      <c r="AT236" s="20" t="s">
        <v>137</v>
      </c>
      <c r="AU236" s="20" t="s">
        <v>130</v>
      </c>
    </row>
    <row r="237" s="2" customFormat="1" ht="16.5" customHeight="1">
      <c r="A237" s="35"/>
      <c r="B237" s="36"/>
      <c r="C237" s="192" t="s">
        <v>360</v>
      </c>
      <c r="D237" s="192" t="s">
        <v>125</v>
      </c>
      <c r="E237" s="193" t="s">
        <v>361</v>
      </c>
      <c r="F237" s="194" t="s">
        <v>362</v>
      </c>
      <c r="G237" s="195" t="s">
        <v>214</v>
      </c>
      <c r="H237" s="196">
        <v>0.17899999999999999</v>
      </c>
      <c r="I237" s="197">
        <v>55100</v>
      </c>
      <c r="J237" s="197">
        <f>ROUND(I237*H237,2)</f>
        <v>9862.8999999999996</v>
      </c>
      <c r="K237" s="194" t="s">
        <v>135</v>
      </c>
      <c r="L237" s="41"/>
      <c r="M237" s="198" t="s">
        <v>17</v>
      </c>
      <c r="N237" s="199" t="s">
        <v>42</v>
      </c>
      <c r="O237" s="200">
        <v>28.692</v>
      </c>
      <c r="P237" s="200">
        <f>O237*H237</f>
        <v>5.1358679999999994</v>
      </c>
      <c r="Q237" s="200">
        <v>1.05291</v>
      </c>
      <c r="R237" s="200">
        <f>Q237*H237</f>
        <v>0.18847089</v>
      </c>
      <c r="S237" s="200">
        <v>0</v>
      </c>
      <c r="T237" s="201">
        <f>S237*H237</f>
        <v>0</v>
      </c>
      <c r="U237" s="35"/>
      <c r="V237" s="35"/>
      <c r="W237" s="35"/>
      <c r="X237" s="35"/>
      <c r="Y237" s="35"/>
      <c r="Z237" s="35"/>
      <c r="AA237" s="35"/>
      <c r="AB237" s="35"/>
      <c r="AC237" s="35"/>
      <c r="AD237" s="35"/>
      <c r="AE237" s="35"/>
      <c r="AR237" s="202" t="s">
        <v>129</v>
      </c>
      <c r="AT237" s="202" t="s">
        <v>125</v>
      </c>
      <c r="AU237" s="202" t="s">
        <v>130</v>
      </c>
      <c r="AY237" s="20" t="s">
        <v>123</v>
      </c>
      <c r="BE237" s="203">
        <f>IF(N237="základní",J237,0)</f>
        <v>0</v>
      </c>
      <c r="BF237" s="203">
        <f>IF(N237="snížená",J237,0)</f>
        <v>9862.8999999999996</v>
      </c>
      <c r="BG237" s="203">
        <f>IF(N237="zákl. přenesená",J237,0)</f>
        <v>0</v>
      </c>
      <c r="BH237" s="203">
        <f>IF(N237="sníž. přenesená",J237,0)</f>
        <v>0</v>
      </c>
      <c r="BI237" s="203">
        <f>IF(N237="nulová",J237,0)</f>
        <v>0</v>
      </c>
      <c r="BJ237" s="20" t="s">
        <v>130</v>
      </c>
      <c r="BK237" s="203">
        <f>ROUND(I237*H237,2)</f>
        <v>9862.8999999999996</v>
      </c>
      <c r="BL237" s="20" t="s">
        <v>129</v>
      </c>
      <c r="BM237" s="202" t="s">
        <v>363</v>
      </c>
    </row>
    <row r="238" s="2" customFormat="1">
      <c r="A238" s="35"/>
      <c r="B238" s="36"/>
      <c r="C238" s="37"/>
      <c r="D238" s="204" t="s">
        <v>137</v>
      </c>
      <c r="E238" s="37"/>
      <c r="F238" s="205" t="s">
        <v>364</v>
      </c>
      <c r="G238" s="37"/>
      <c r="H238" s="37"/>
      <c r="I238" s="37"/>
      <c r="J238" s="37"/>
      <c r="K238" s="37"/>
      <c r="L238" s="41"/>
      <c r="M238" s="206"/>
      <c r="N238" s="207"/>
      <c r="O238" s="80"/>
      <c r="P238" s="80"/>
      <c r="Q238" s="80"/>
      <c r="R238" s="80"/>
      <c r="S238" s="80"/>
      <c r="T238" s="81"/>
      <c r="U238" s="35"/>
      <c r="V238" s="35"/>
      <c r="W238" s="35"/>
      <c r="X238" s="35"/>
      <c r="Y238" s="35"/>
      <c r="Z238" s="35"/>
      <c r="AA238" s="35"/>
      <c r="AB238" s="35"/>
      <c r="AC238" s="35"/>
      <c r="AD238" s="35"/>
      <c r="AE238" s="35"/>
      <c r="AT238" s="20" t="s">
        <v>137</v>
      </c>
      <c r="AU238" s="20" t="s">
        <v>130</v>
      </c>
    </row>
    <row r="239" s="14" customFormat="1">
      <c r="A239" s="14"/>
      <c r="B239" s="219"/>
      <c r="C239" s="220"/>
      <c r="D239" s="208" t="s">
        <v>153</v>
      </c>
      <c r="E239" s="221" t="s">
        <v>17</v>
      </c>
      <c r="F239" s="222" t="s">
        <v>365</v>
      </c>
      <c r="G239" s="220"/>
      <c r="H239" s="223">
        <v>0.11600000000000001</v>
      </c>
      <c r="I239" s="220"/>
      <c r="J239" s="220"/>
      <c r="K239" s="220"/>
      <c r="L239" s="224"/>
      <c r="M239" s="225"/>
      <c r="N239" s="226"/>
      <c r="O239" s="226"/>
      <c r="P239" s="226"/>
      <c r="Q239" s="226"/>
      <c r="R239" s="226"/>
      <c r="S239" s="226"/>
      <c r="T239" s="227"/>
      <c r="U239" s="14"/>
      <c r="V239" s="14"/>
      <c r="W239" s="14"/>
      <c r="X239" s="14"/>
      <c r="Y239" s="14"/>
      <c r="Z239" s="14"/>
      <c r="AA239" s="14"/>
      <c r="AB239" s="14"/>
      <c r="AC239" s="14"/>
      <c r="AD239" s="14"/>
      <c r="AE239" s="14"/>
      <c r="AT239" s="228" t="s">
        <v>153</v>
      </c>
      <c r="AU239" s="228" t="s">
        <v>130</v>
      </c>
      <c r="AV239" s="14" t="s">
        <v>130</v>
      </c>
      <c r="AW239" s="14" t="s">
        <v>31</v>
      </c>
      <c r="AX239" s="14" t="s">
        <v>70</v>
      </c>
      <c r="AY239" s="228" t="s">
        <v>123</v>
      </c>
    </row>
    <row r="240" s="14" customFormat="1">
      <c r="A240" s="14"/>
      <c r="B240" s="219"/>
      <c r="C240" s="220"/>
      <c r="D240" s="208" t="s">
        <v>153</v>
      </c>
      <c r="E240" s="221" t="s">
        <v>17</v>
      </c>
      <c r="F240" s="222" t="s">
        <v>366</v>
      </c>
      <c r="G240" s="220"/>
      <c r="H240" s="223">
        <v>0.057000000000000002</v>
      </c>
      <c r="I240" s="220"/>
      <c r="J240" s="220"/>
      <c r="K240" s="220"/>
      <c r="L240" s="224"/>
      <c r="M240" s="225"/>
      <c r="N240" s="226"/>
      <c r="O240" s="226"/>
      <c r="P240" s="226"/>
      <c r="Q240" s="226"/>
      <c r="R240" s="226"/>
      <c r="S240" s="226"/>
      <c r="T240" s="227"/>
      <c r="U240" s="14"/>
      <c r="V240" s="14"/>
      <c r="W240" s="14"/>
      <c r="X240" s="14"/>
      <c r="Y240" s="14"/>
      <c r="Z240" s="14"/>
      <c r="AA240" s="14"/>
      <c r="AB240" s="14"/>
      <c r="AC240" s="14"/>
      <c r="AD240" s="14"/>
      <c r="AE240" s="14"/>
      <c r="AT240" s="228" t="s">
        <v>153</v>
      </c>
      <c r="AU240" s="228" t="s">
        <v>130</v>
      </c>
      <c r="AV240" s="14" t="s">
        <v>130</v>
      </c>
      <c r="AW240" s="14" t="s">
        <v>31</v>
      </c>
      <c r="AX240" s="14" t="s">
        <v>70</v>
      </c>
      <c r="AY240" s="228" t="s">
        <v>123</v>
      </c>
    </row>
    <row r="241" s="14" customFormat="1">
      <c r="A241" s="14"/>
      <c r="B241" s="219"/>
      <c r="C241" s="220"/>
      <c r="D241" s="208" t="s">
        <v>153</v>
      </c>
      <c r="E241" s="221" t="s">
        <v>17</v>
      </c>
      <c r="F241" s="222" t="s">
        <v>367</v>
      </c>
      <c r="G241" s="220"/>
      <c r="H241" s="223">
        <v>0.0040000000000000001</v>
      </c>
      <c r="I241" s="220"/>
      <c r="J241" s="220"/>
      <c r="K241" s="220"/>
      <c r="L241" s="224"/>
      <c r="M241" s="225"/>
      <c r="N241" s="226"/>
      <c r="O241" s="226"/>
      <c r="P241" s="226"/>
      <c r="Q241" s="226"/>
      <c r="R241" s="226"/>
      <c r="S241" s="226"/>
      <c r="T241" s="227"/>
      <c r="U241" s="14"/>
      <c r="V241" s="14"/>
      <c r="W241" s="14"/>
      <c r="X241" s="14"/>
      <c r="Y241" s="14"/>
      <c r="Z241" s="14"/>
      <c r="AA241" s="14"/>
      <c r="AB241" s="14"/>
      <c r="AC241" s="14"/>
      <c r="AD241" s="14"/>
      <c r="AE241" s="14"/>
      <c r="AT241" s="228" t="s">
        <v>153</v>
      </c>
      <c r="AU241" s="228" t="s">
        <v>130</v>
      </c>
      <c r="AV241" s="14" t="s">
        <v>130</v>
      </c>
      <c r="AW241" s="14" t="s">
        <v>31</v>
      </c>
      <c r="AX241" s="14" t="s">
        <v>70</v>
      </c>
      <c r="AY241" s="228" t="s">
        <v>123</v>
      </c>
    </row>
    <row r="242" s="14" customFormat="1">
      <c r="A242" s="14"/>
      <c r="B242" s="219"/>
      <c r="C242" s="220"/>
      <c r="D242" s="208" t="s">
        <v>153</v>
      </c>
      <c r="E242" s="221" t="s">
        <v>17</v>
      </c>
      <c r="F242" s="222" t="s">
        <v>368</v>
      </c>
      <c r="G242" s="220"/>
      <c r="H242" s="223">
        <v>0.002</v>
      </c>
      <c r="I242" s="220"/>
      <c r="J242" s="220"/>
      <c r="K242" s="220"/>
      <c r="L242" s="224"/>
      <c r="M242" s="225"/>
      <c r="N242" s="226"/>
      <c r="O242" s="226"/>
      <c r="P242" s="226"/>
      <c r="Q242" s="226"/>
      <c r="R242" s="226"/>
      <c r="S242" s="226"/>
      <c r="T242" s="227"/>
      <c r="U242" s="14"/>
      <c r="V242" s="14"/>
      <c r="W242" s="14"/>
      <c r="X242" s="14"/>
      <c r="Y242" s="14"/>
      <c r="Z242" s="14"/>
      <c r="AA242" s="14"/>
      <c r="AB242" s="14"/>
      <c r="AC242" s="14"/>
      <c r="AD242" s="14"/>
      <c r="AE242" s="14"/>
      <c r="AT242" s="228" t="s">
        <v>153</v>
      </c>
      <c r="AU242" s="228" t="s">
        <v>130</v>
      </c>
      <c r="AV242" s="14" t="s">
        <v>130</v>
      </c>
      <c r="AW242" s="14" t="s">
        <v>31</v>
      </c>
      <c r="AX242" s="14" t="s">
        <v>70</v>
      </c>
      <c r="AY242" s="228" t="s">
        <v>123</v>
      </c>
    </row>
    <row r="243" s="15" customFormat="1">
      <c r="A243" s="15"/>
      <c r="B243" s="229"/>
      <c r="C243" s="230"/>
      <c r="D243" s="208" t="s">
        <v>153</v>
      </c>
      <c r="E243" s="231" t="s">
        <v>17</v>
      </c>
      <c r="F243" s="232" t="s">
        <v>178</v>
      </c>
      <c r="G243" s="230"/>
      <c r="H243" s="233">
        <v>0.17900000000000002</v>
      </c>
      <c r="I243" s="230"/>
      <c r="J243" s="230"/>
      <c r="K243" s="230"/>
      <c r="L243" s="234"/>
      <c r="M243" s="235"/>
      <c r="N243" s="236"/>
      <c r="O243" s="236"/>
      <c r="P243" s="236"/>
      <c r="Q243" s="236"/>
      <c r="R243" s="236"/>
      <c r="S243" s="236"/>
      <c r="T243" s="237"/>
      <c r="U243" s="15"/>
      <c r="V243" s="15"/>
      <c r="W243" s="15"/>
      <c r="X243" s="15"/>
      <c r="Y243" s="15"/>
      <c r="Z243" s="15"/>
      <c r="AA243" s="15"/>
      <c r="AB243" s="15"/>
      <c r="AC243" s="15"/>
      <c r="AD243" s="15"/>
      <c r="AE243" s="15"/>
      <c r="AT243" s="238" t="s">
        <v>153</v>
      </c>
      <c r="AU243" s="238" t="s">
        <v>130</v>
      </c>
      <c r="AV243" s="15" t="s">
        <v>129</v>
      </c>
      <c r="AW243" s="15" t="s">
        <v>31</v>
      </c>
      <c r="AX243" s="15" t="s">
        <v>75</v>
      </c>
      <c r="AY243" s="238" t="s">
        <v>123</v>
      </c>
    </row>
    <row r="244" s="2" customFormat="1" ht="16.5" customHeight="1">
      <c r="A244" s="35"/>
      <c r="B244" s="36"/>
      <c r="C244" s="192" t="s">
        <v>369</v>
      </c>
      <c r="D244" s="192" t="s">
        <v>125</v>
      </c>
      <c r="E244" s="193" t="s">
        <v>370</v>
      </c>
      <c r="F244" s="194" t="s">
        <v>371</v>
      </c>
      <c r="G244" s="195" t="s">
        <v>165</v>
      </c>
      <c r="H244" s="196">
        <v>2.7599999999999998</v>
      </c>
      <c r="I244" s="197">
        <v>5100</v>
      </c>
      <c r="J244" s="197">
        <f>ROUND(I244*H244,2)</f>
        <v>14076</v>
      </c>
      <c r="K244" s="194" t="s">
        <v>135</v>
      </c>
      <c r="L244" s="41"/>
      <c r="M244" s="198" t="s">
        <v>17</v>
      </c>
      <c r="N244" s="199" t="s">
        <v>42</v>
      </c>
      <c r="O244" s="200">
        <v>1.448</v>
      </c>
      <c r="P244" s="200">
        <f>O244*H244</f>
        <v>3.9964799999999996</v>
      </c>
      <c r="Q244" s="200">
        <v>2.4533999999999998</v>
      </c>
      <c r="R244" s="200">
        <f>Q244*H244</f>
        <v>6.7713839999999985</v>
      </c>
      <c r="S244" s="200">
        <v>0</v>
      </c>
      <c r="T244" s="201">
        <f>S244*H244</f>
        <v>0</v>
      </c>
      <c r="U244" s="35"/>
      <c r="V244" s="35"/>
      <c r="W244" s="35"/>
      <c r="X244" s="35"/>
      <c r="Y244" s="35"/>
      <c r="Z244" s="35"/>
      <c r="AA244" s="35"/>
      <c r="AB244" s="35"/>
      <c r="AC244" s="35"/>
      <c r="AD244" s="35"/>
      <c r="AE244" s="35"/>
      <c r="AR244" s="202" t="s">
        <v>129</v>
      </c>
      <c r="AT244" s="202" t="s">
        <v>125</v>
      </c>
      <c r="AU244" s="202" t="s">
        <v>130</v>
      </c>
      <c r="AY244" s="20" t="s">
        <v>123</v>
      </c>
      <c r="BE244" s="203">
        <f>IF(N244="základní",J244,0)</f>
        <v>0</v>
      </c>
      <c r="BF244" s="203">
        <f>IF(N244="snížená",J244,0)</f>
        <v>14076</v>
      </c>
      <c r="BG244" s="203">
        <f>IF(N244="zákl. přenesená",J244,0)</f>
        <v>0</v>
      </c>
      <c r="BH244" s="203">
        <f>IF(N244="sníž. přenesená",J244,0)</f>
        <v>0</v>
      </c>
      <c r="BI244" s="203">
        <f>IF(N244="nulová",J244,0)</f>
        <v>0</v>
      </c>
      <c r="BJ244" s="20" t="s">
        <v>130</v>
      </c>
      <c r="BK244" s="203">
        <f>ROUND(I244*H244,2)</f>
        <v>14076</v>
      </c>
      <c r="BL244" s="20" t="s">
        <v>129</v>
      </c>
      <c r="BM244" s="202" t="s">
        <v>372</v>
      </c>
    </row>
    <row r="245" s="2" customFormat="1">
      <c r="A245" s="35"/>
      <c r="B245" s="36"/>
      <c r="C245" s="37"/>
      <c r="D245" s="204" t="s">
        <v>137</v>
      </c>
      <c r="E245" s="37"/>
      <c r="F245" s="205" t="s">
        <v>373</v>
      </c>
      <c r="G245" s="37"/>
      <c r="H245" s="37"/>
      <c r="I245" s="37"/>
      <c r="J245" s="37"/>
      <c r="K245" s="37"/>
      <c r="L245" s="41"/>
      <c r="M245" s="206"/>
      <c r="N245" s="207"/>
      <c r="O245" s="80"/>
      <c r="P245" s="80"/>
      <c r="Q245" s="80"/>
      <c r="R245" s="80"/>
      <c r="S245" s="80"/>
      <c r="T245" s="81"/>
      <c r="U245" s="35"/>
      <c r="V245" s="35"/>
      <c r="W245" s="35"/>
      <c r="X245" s="35"/>
      <c r="Y245" s="35"/>
      <c r="Z245" s="35"/>
      <c r="AA245" s="35"/>
      <c r="AB245" s="35"/>
      <c r="AC245" s="35"/>
      <c r="AD245" s="35"/>
      <c r="AE245" s="35"/>
      <c r="AT245" s="20" t="s">
        <v>137</v>
      </c>
      <c r="AU245" s="20" t="s">
        <v>130</v>
      </c>
    </row>
    <row r="246" s="14" customFormat="1">
      <c r="A246" s="14"/>
      <c r="B246" s="219"/>
      <c r="C246" s="220"/>
      <c r="D246" s="208" t="s">
        <v>153</v>
      </c>
      <c r="E246" s="221" t="s">
        <v>17</v>
      </c>
      <c r="F246" s="222" t="s">
        <v>374</v>
      </c>
      <c r="G246" s="220"/>
      <c r="H246" s="223">
        <v>2.6549999999999998</v>
      </c>
      <c r="I246" s="220"/>
      <c r="J246" s="220"/>
      <c r="K246" s="220"/>
      <c r="L246" s="224"/>
      <c r="M246" s="225"/>
      <c r="N246" s="226"/>
      <c r="O246" s="226"/>
      <c r="P246" s="226"/>
      <c r="Q246" s="226"/>
      <c r="R246" s="226"/>
      <c r="S246" s="226"/>
      <c r="T246" s="227"/>
      <c r="U246" s="14"/>
      <c r="V246" s="14"/>
      <c r="W246" s="14"/>
      <c r="X246" s="14"/>
      <c r="Y246" s="14"/>
      <c r="Z246" s="14"/>
      <c r="AA246" s="14"/>
      <c r="AB246" s="14"/>
      <c r="AC246" s="14"/>
      <c r="AD246" s="14"/>
      <c r="AE246" s="14"/>
      <c r="AT246" s="228" t="s">
        <v>153</v>
      </c>
      <c r="AU246" s="228" t="s">
        <v>130</v>
      </c>
      <c r="AV246" s="14" t="s">
        <v>130</v>
      </c>
      <c r="AW246" s="14" t="s">
        <v>31</v>
      </c>
      <c r="AX246" s="14" t="s">
        <v>70</v>
      </c>
      <c r="AY246" s="228" t="s">
        <v>123</v>
      </c>
    </row>
    <row r="247" s="14" customFormat="1">
      <c r="A247" s="14"/>
      <c r="B247" s="219"/>
      <c r="C247" s="220"/>
      <c r="D247" s="208" t="s">
        <v>153</v>
      </c>
      <c r="E247" s="221" t="s">
        <v>17</v>
      </c>
      <c r="F247" s="222" t="s">
        <v>375</v>
      </c>
      <c r="G247" s="220"/>
      <c r="H247" s="223">
        <v>0.105</v>
      </c>
      <c r="I247" s="220"/>
      <c r="J247" s="220"/>
      <c r="K247" s="220"/>
      <c r="L247" s="224"/>
      <c r="M247" s="225"/>
      <c r="N247" s="226"/>
      <c r="O247" s="226"/>
      <c r="P247" s="226"/>
      <c r="Q247" s="226"/>
      <c r="R247" s="226"/>
      <c r="S247" s="226"/>
      <c r="T247" s="227"/>
      <c r="U247" s="14"/>
      <c r="V247" s="14"/>
      <c r="W247" s="14"/>
      <c r="X247" s="14"/>
      <c r="Y247" s="14"/>
      <c r="Z247" s="14"/>
      <c r="AA247" s="14"/>
      <c r="AB247" s="14"/>
      <c r="AC247" s="14"/>
      <c r="AD247" s="14"/>
      <c r="AE247" s="14"/>
      <c r="AT247" s="228" t="s">
        <v>153</v>
      </c>
      <c r="AU247" s="228" t="s">
        <v>130</v>
      </c>
      <c r="AV247" s="14" t="s">
        <v>130</v>
      </c>
      <c r="AW247" s="14" t="s">
        <v>31</v>
      </c>
      <c r="AX247" s="14" t="s">
        <v>70</v>
      </c>
      <c r="AY247" s="228" t="s">
        <v>123</v>
      </c>
    </row>
    <row r="248" s="15" customFormat="1">
      <c r="A248" s="15"/>
      <c r="B248" s="229"/>
      <c r="C248" s="230"/>
      <c r="D248" s="208" t="s">
        <v>153</v>
      </c>
      <c r="E248" s="231" t="s">
        <v>17</v>
      </c>
      <c r="F248" s="232" t="s">
        <v>178</v>
      </c>
      <c r="G248" s="230"/>
      <c r="H248" s="233">
        <v>2.7599999999999998</v>
      </c>
      <c r="I248" s="230"/>
      <c r="J248" s="230"/>
      <c r="K248" s="230"/>
      <c r="L248" s="234"/>
      <c r="M248" s="235"/>
      <c r="N248" s="236"/>
      <c r="O248" s="236"/>
      <c r="P248" s="236"/>
      <c r="Q248" s="236"/>
      <c r="R248" s="236"/>
      <c r="S248" s="236"/>
      <c r="T248" s="237"/>
      <c r="U248" s="15"/>
      <c r="V248" s="15"/>
      <c r="W248" s="15"/>
      <c r="X248" s="15"/>
      <c r="Y248" s="15"/>
      <c r="Z248" s="15"/>
      <c r="AA248" s="15"/>
      <c r="AB248" s="15"/>
      <c r="AC248" s="15"/>
      <c r="AD248" s="15"/>
      <c r="AE248" s="15"/>
      <c r="AT248" s="238" t="s">
        <v>153</v>
      </c>
      <c r="AU248" s="238" t="s">
        <v>130</v>
      </c>
      <c r="AV248" s="15" t="s">
        <v>129</v>
      </c>
      <c r="AW248" s="15" t="s">
        <v>31</v>
      </c>
      <c r="AX248" s="15" t="s">
        <v>75</v>
      </c>
      <c r="AY248" s="238" t="s">
        <v>123</v>
      </c>
    </row>
    <row r="249" s="2" customFormat="1" ht="16.5" customHeight="1">
      <c r="A249" s="35"/>
      <c r="B249" s="36"/>
      <c r="C249" s="192" t="s">
        <v>376</v>
      </c>
      <c r="D249" s="192" t="s">
        <v>125</v>
      </c>
      <c r="E249" s="193" t="s">
        <v>377</v>
      </c>
      <c r="F249" s="194" t="s">
        <v>378</v>
      </c>
      <c r="G249" s="195" t="s">
        <v>128</v>
      </c>
      <c r="H249" s="196">
        <v>1</v>
      </c>
      <c r="I249" s="197">
        <v>12000</v>
      </c>
      <c r="J249" s="197">
        <f>ROUND(I249*H249,2)</f>
        <v>12000</v>
      </c>
      <c r="K249" s="194" t="s">
        <v>17</v>
      </c>
      <c r="L249" s="41"/>
      <c r="M249" s="198" t="s">
        <v>17</v>
      </c>
      <c r="N249" s="199" t="s">
        <v>42</v>
      </c>
      <c r="O249" s="200">
        <v>0</v>
      </c>
      <c r="P249" s="200">
        <f>O249*H249</f>
        <v>0</v>
      </c>
      <c r="Q249" s="200">
        <v>0</v>
      </c>
      <c r="R249" s="200">
        <f>Q249*H249</f>
        <v>0</v>
      </c>
      <c r="S249" s="200">
        <v>0</v>
      </c>
      <c r="T249" s="201">
        <f>S249*H249</f>
        <v>0</v>
      </c>
      <c r="U249" s="35"/>
      <c r="V249" s="35"/>
      <c r="W249" s="35"/>
      <c r="X249" s="35"/>
      <c r="Y249" s="35"/>
      <c r="Z249" s="35"/>
      <c r="AA249" s="35"/>
      <c r="AB249" s="35"/>
      <c r="AC249" s="35"/>
      <c r="AD249" s="35"/>
      <c r="AE249" s="35"/>
      <c r="AR249" s="202" t="s">
        <v>129</v>
      </c>
      <c r="AT249" s="202" t="s">
        <v>125</v>
      </c>
      <c r="AU249" s="202" t="s">
        <v>130</v>
      </c>
      <c r="AY249" s="20" t="s">
        <v>123</v>
      </c>
      <c r="BE249" s="203">
        <f>IF(N249="základní",J249,0)</f>
        <v>0</v>
      </c>
      <c r="BF249" s="203">
        <f>IF(N249="snížená",J249,0)</f>
        <v>12000</v>
      </c>
      <c r="BG249" s="203">
        <f>IF(N249="zákl. přenesená",J249,0)</f>
        <v>0</v>
      </c>
      <c r="BH249" s="203">
        <f>IF(N249="sníž. přenesená",J249,0)</f>
        <v>0</v>
      </c>
      <c r="BI249" s="203">
        <f>IF(N249="nulová",J249,0)</f>
        <v>0</v>
      </c>
      <c r="BJ249" s="20" t="s">
        <v>130</v>
      </c>
      <c r="BK249" s="203">
        <f>ROUND(I249*H249,2)</f>
        <v>12000</v>
      </c>
      <c r="BL249" s="20" t="s">
        <v>129</v>
      </c>
      <c r="BM249" s="202" t="s">
        <v>379</v>
      </c>
    </row>
    <row r="250" s="2" customFormat="1" ht="21.75" customHeight="1">
      <c r="A250" s="35"/>
      <c r="B250" s="36"/>
      <c r="C250" s="192" t="s">
        <v>380</v>
      </c>
      <c r="D250" s="192" t="s">
        <v>125</v>
      </c>
      <c r="E250" s="193" t="s">
        <v>381</v>
      </c>
      <c r="F250" s="194" t="s">
        <v>382</v>
      </c>
      <c r="G250" s="195" t="s">
        <v>165</v>
      </c>
      <c r="H250" s="196">
        <v>0.66000000000000003</v>
      </c>
      <c r="I250" s="197">
        <v>1760</v>
      </c>
      <c r="J250" s="197">
        <f>ROUND(I250*H250,2)</f>
        <v>1161.5999999999999</v>
      </c>
      <c r="K250" s="194" t="s">
        <v>135</v>
      </c>
      <c r="L250" s="41"/>
      <c r="M250" s="198" t="s">
        <v>17</v>
      </c>
      <c r="N250" s="199" t="s">
        <v>42</v>
      </c>
      <c r="O250" s="200">
        <v>1.6950000000000001</v>
      </c>
      <c r="P250" s="200">
        <f>O250*H250</f>
        <v>1.1187</v>
      </c>
      <c r="Q250" s="200">
        <v>0</v>
      </c>
      <c r="R250" s="200">
        <f>Q250*H250</f>
        <v>0</v>
      </c>
      <c r="S250" s="200">
        <v>0</v>
      </c>
      <c r="T250" s="201">
        <f>S250*H250</f>
        <v>0</v>
      </c>
      <c r="U250" s="35"/>
      <c r="V250" s="35"/>
      <c r="W250" s="35"/>
      <c r="X250" s="35"/>
      <c r="Y250" s="35"/>
      <c r="Z250" s="35"/>
      <c r="AA250" s="35"/>
      <c r="AB250" s="35"/>
      <c r="AC250" s="35"/>
      <c r="AD250" s="35"/>
      <c r="AE250" s="35"/>
      <c r="AR250" s="202" t="s">
        <v>129</v>
      </c>
      <c r="AT250" s="202" t="s">
        <v>125</v>
      </c>
      <c r="AU250" s="202" t="s">
        <v>130</v>
      </c>
      <c r="AY250" s="20" t="s">
        <v>123</v>
      </c>
      <c r="BE250" s="203">
        <f>IF(N250="základní",J250,0)</f>
        <v>0</v>
      </c>
      <c r="BF250" s="203">
        <f>IF(N250="snížená",J250,0)</f>
        <v>1161.5999999999999</v>
      </c>
      <c r="BG250" s="203">
        <f>IF(N250="zákl. přenesená",J250,0)</f>
        <v>0</v>
      </c>
      <c r="BH250" s="203">
        <f>IF(N250="sníž. přenesená",J250,0)</f>
        <v>0</v>
      </c>
      <c r="BI250" s="203">
        <f>IF(N250="nulová",J250,0)</f>
        <v>0</v>
      </c>
      <c r="BJ250" s="20" t="s">
        <v>130</v>
      </c>
      <c r="BK250" s="203">
        <f>ROUND(I250*H250,2)</f>
        <v>1161.5999999999999</v>
      </c>
      <c r="BL250" s="20" t="s">
        <v>129</v>
      </c>
      <c r="BM250" s="202" t="s">
        <v>383</v>
      </c>
    </row>
    <row r="251" s="2" customFormat="1">
      <c r="A251" s="35"/>
      <c r="B251" s="36"/>
      <c r="C251" s="37"/>
      <c r="D251" s="204" t="s">
        <v>137</v>
      </c>
      <c r="E251" s="37"/>
      <c r="F251" s="205" t="s">
        <v>384</v>
      </c>
      <c r="G251" s="37"/>
      <c r="H251" s="37"/>
      <c r="I251" s="37"/>
      <c r="J251" s="37"/>
      <c r="K251" s="37"/>
      <c r="L251" s="41"/>
      <c r="M251" s="206"/>
      <c r="N251" s="207"/>
      <c r="O251" s="80"/>
      <c r="P251" s="80"/>
      <c r="Q251" s="80"/>
      <c r="R251" s="80"/>
      <c r="S251" s="80"/>
      <c r="T251" s="81"/>
      <c r="U251" s="35"/>
      <c r="V251" s="35"/>
      <c r="W251" s="35"/>
      <c r="X251" s="35"/>
      <c r="Y251" s="35"/>
      <c r="Z251" s="35"/>
      <c r="AA251" s="35"/>
      <c r="AB251" s="35"/>
      <c r="AC251" s="35"/>
      <c r="AD251" s="35"/>
      <c r="AE251" s="35"/>
      <c r="AT251" s="20" t="s">
        <v>137</v>
      </c>
      <c r="AU251" s="20" t="s">
        <v>130</v>
      </c>
    </row>
    <row r="252" s="2" customFormat="1">
      <c r="A252" s="35"/>
      <c r="B252" s="36"/>
      <c r="C252" s="37"/>
      <c r="D252" s="208" t="s">
        <v>139</v>
      </c>
      <c r="E252" s="37"/>
      <c r="F252" s="209" t="s">
        <v>385</v>
      </c>
      <c r="G252" s="37"/>
      <c r="H252" s="37"/>
      <c r="I252" s="37"/>
      <c r="J252" s="37"/>
      <c r="K252" s="37"/>
      <c r="L252" s="41"/>
      <c r="M252" s="206"/>
      <c r="N252" s="207"/>
      <c r="O252" s="80"/>
      <c r="P252" s="80"/>
      <c r="Q252" s="80"/>
      <c r="R252" s="80"/>
      <c r="S252" s="80"/>
      <c r="T252" s="81"/>
      <c r="U252" s="35"/>
      <c r="V252" s="35"/>
      <c r="W252" s="35"/>
      <c r="X252" s="35"/>
      <c r="Y252" s="35"/>
      <c r="Z252" s="35"/>
      <c r="AA252" s="35"/>
      <c r="AB252" s="35"/>
      <c r="AC252" s="35"/>
      <c r="AD252" s="35"/>
      <c r="AE252" s="35"/>
      <c r="AT252" s="20" t="s">
        <v>139</v>
      </c>
      <c r="AU252" s="20" t="s">
        <v>130</v>
      </c>
    </row>
    <row r="253" s="13" customFormat="1">
      <c r="A253" s="13"/>
      <c r="B253" s="210"/>
      <c r="C253" s="211"/>
      <c r="D253" s="208" t="s">
        <v>153</v>
      </c>
      <c r="E253" s="212" t="s">
        <v>17</v>
      </c>
      <c r="F253" s="213" t="s">
        <v>185</v>
      </c>
      <c r="G253" s="211"/>
      <c r="H253" s="212" t="s">
        <v>17</v>
      </c>
      <c r="I253" s="211"/>
      <c r="J253" s="211"/>
      <c r="K253" s="211"/>
      <c r="L253" s="214"/>
      <c r="M253" s="215"/>
      <c r="N253" s="216"/>
      <c r="O253" s="216"/>
      <c r="P253" s="216"/>
      <c r="Q253" s="216"/>
      <c r="R253" s="216"/>
      <c r="S253" s="216"/>
      <c r="T253" s="217"/>
      <c r="U253" s="13"/>
      <c r="V253" s="13"/>
      <c r="W253" s="13"/>
      <c r="X253" s="13"/>
      <c r="Y253" s="13"/>
      <c r="Z253" s="13"/>
      <c r="AA253" s="13"/>
      <c r="AB253" s="13"/>
      <c r="AC253" s="13"/>
      <c r="AD253" s="13"/>
      <c r="AE253" s="13"/>
      <c r="AT253" s="218" t="s">
        <v>153</v>
      </c>
      <c r="AU253" s="218" t="s">
        <v>130</v>
      </c>
      <c r="AV253" s="13" t="s">
        <v>75</v>
      </c>
      <c r="AW253" s="13" t="s">
        <v>31</v>
      </c>
      <c r="AX253" s="13" t="s">
        <v>70</v>
      </c>
      <c r="AY253" s="218" t="s">
        <v>123</v>
      </c>
    </row>
    <row r="254" s="14" customFormat="1">
      <c r="A254" s="14"/>
      <c r="B254" s="219"/>
      <c r="C254" s="220"/>
      <c r="D254" s="208" t="s">
        <v>153</v>
      </c>
      <c r="E254" s="221" t="s">
        <v>17</v>
      </c>
      <c r="F254" s="222" t="s">
        <v>386</v>
      </c>
      <c r="G254" s="220"/>
      <c r="H254" s="223">
        <v>0.66000000000000003</v>
      </c>
      <c r="I254" s="220"/>
      <c r="J254" s="220"/>
      <c r="K254" s="220"/>
      <c r="L254" s="224"/>
      <c r="M254" s="225"/>
      <c r="N254" s="226"/>
      <c r="O254" s="226"/>
      <c r="P254" s="226"/>
      <c r="Q254" s="226"/>
      <c r="R254" s="226"/>
      <c r="S254" s="226"/>
      <c r="T254" s="227"/>
      <c r="U254" s="14"/>
      <c r="V254" s="14"/>
      <c r="W254" s="14"/>
      <c r="X254" s="14"/>
      <c r="Y254" s="14"/>
      <c r="Z254" s="14"/>
      <c r="AA254" s="14"/>
      <c r="AB254" s="14"/>
      <c r="AC254" s="14"/>
      <c r="AD254" s="14"/>
      <c r="AE254" s="14"/>
      <c r="AT254" s="228" t="s">
        <v>153</v>
      </c>
      <c r="AU254" s="228" t="s">
        <v>130</v>
      </c>
      <c r="AV254" s="14" t="s">
        <v>130</v>
      </c>
      <c r="AW254" s="14" t="s">
        <v>31</v>
      </c>
      <c r="AX254" s="14" t="s">
        <v>75</v>
      </c>
      <c r="AY254" s="228" t="s">
        <v>123</v>
      </c>
    </row>
    <row r="255" s="12" customFormat="1" ht="22.8" customHeight="1">
      <c r="A255" s="12"/>
      <c r="B255" s="177"/>
      <c r="C255" s="178"/>
      <c r="D255" s="179" t="s">
        <v>69</v>
      </c>
      <c r="E255" s="190" t="s">
        <v>156</v>
      </c>
      <c r="F255" s="190" t="s">
        <v>387</v>
      </c>
      <c r="G255" s="178"/>
      <c r="H255" s="178"/>
      <c r="I255" s="178"/>
      <c r="J255" s="191">
        <f>BK255</f>
        <v>132034.92999999999</v>
      </c>
      <c r="K255" s="178"/>
      <c r="L255" s="182"/>
      <c r="M255" s="183"/>
      <c r="N255" s="184"/>
      <c r="O255" s="184"/>
      <c r="P255" s="185">
        <f>SUM(P256:P262)</f>
        <v>74.06750000000001</v>
      </c>
      <c r="Q255" s="184"/>
      <c r="R255" s="185">
        <f>SUM(R256:R262)</f>
        <v>29.041350000000001</v>
      </c>
      <c r="S255" s="184"/>
      <c r="T255" s="186">
        <f>SUM(T256:T262)</f>
        <v>0</v>
      </c>
      <c r="U255" s="12"/>
      <c r="V255" s="12"/>
      <c r="W255" s="12"/>
      <c r="X255" s="12"/>
      <c r="Y255" s="12"/>
      <c r="Z255" s="12"/>
      <c r="AA255" s="12"/>
      <c r="AB255" s="12"/>
      <c r="AC255" s="12"/>
      <c r="AD255" s="12"/>
      <c r="AE255" s="12"/>
      <c r="AR255" s="187" t="s">
        <v>75</v>
      </c>
      <c r="AT255" s="188" t="s">
        <v>69</v>
      </c>
      <c r="AU255" s="188" t="s">
        <v>75</v>
      </c>
      <c r="AY255" s="187" t="s">
        <v>123</v>
      </c>
      <c r="BK255" s="189">
        <f>SUM(BK256:BK262)</f>
        <v>132034.92999999999</v>
      </c>
    </row>
    <row r="256" s="2" customFormat="1" ht="16.5" customHeight="1">
      <c r="A256" s="35"/>
      <c r="B256" s="36"/>
      <c r="C256" s="192" t="s">
        <v>388</v>
      </c>
      <c r="D256" s="192" t="s">
        <v>125</v>
      </c>
      <c r="E256" s="193" t="s">
        <v>389</v>
      </c>
      <c r="F256" s="194" t="s">
        <v>390</v>
      </c>
      <c r="G256" s="195" t="s">
        <v>134</v>
      </c>
      <c r="H256" s="196">
        <v>132.5</v>
      </c>
      <c r="I256" s="197">
        <v>268</v>
      </c>
      <c r="J256" s="197">
        <f>ROUND(I256*H256,2)</f>
        <v>35510</v>
      </c>
      <c r="K256" s="194" t="s">
        <v>135</v>
      </c>
      <c r="L256" s="41"/>
      <c r="M256" s="198" t="s">
        <v>17</v>
      </c>
      <c r="N256" s="199" t="s">
        <v>42</v>
      </c>
      <c r="O256" s="200">
        <v>0.029000000000000001</v>
      </c>
      <c r="P256" s="200">
        <f>O256*H256</f>
        <v>3.8425000000000002</v>
      </c>
      <c r="Q256" s="200">
        <v>0</v>
      </c>
      <c r="R256" s="200">
        <f>Q256*H256</f>
        <v>0</v>
      </c>
      <c r="S256" s="200">
        <v>0</v>
      </c>
      <c r="T256" s="201">
        <f>S256*H256</f>
        <v>0</v>
      </c>
      <c r="U256" s="35"/>
      <c r="V256" s="35"/>
      <c r="W256" s="35"/>
      <c r="X256" s="35"/>
      <c r="Y256" s="35"/>
      <c r="Z256" s="35"/>
      <c r="AA256" s="35"/>
      <c r="AB256" s="35"/>
      <c r="AC256" s="35"/>
      <c r="AD256" s="35"/>
      <c r="AE256" s="35"/>
      <c r="AR256" s="202" t="s">
        <v>129</v>
      </c>
      <c r="AT256" s="202" t="s">
        <v>125</v>
      </c>
      <c r="AU256" s="202" t="s">
        <v>130</v>
      </c>
      <c r="AY256" s="20" t="s">
        <v>123</v>
      </c>
      <c r="BE256" s="203">
        <f>IF(N256="základní",J256,0)</f>
        <v>0</v>
      </c>
      <c r="BF256" s="203">
        <f>IF(N256="snížená",J256,0)</f>
        <v>35510</v>
      </c>
      <c r="BG256" s="203">
        <f>IF(N256="zákl. přenesená",J256,0)</f>
        <v>0</v>
      </c>
      <c r="BH256" s="203">
        <f>IF(N256="sníž. přenesená",J256,0)</f>
        <v>0</v>
      </c>
      <c r="BI256" s="203">
        <f>IF(N256="nulová",J256,0)</f>
        <v>0</v>
      </c>
      <c r="BJ256" s="20" t="s">
        <v>130</v>
      </c>
      <c r="BK256" s="203">
        <f>ROUND(I256*H256,2)</f>
        <v>35510</v>
      </c>
      <c r="BL256" s="20" t="s">
        <v>129</v>
      </c>
      <c r="BM256" s="202" t="s">
        <v>391</v>
      </c>
    </row>
    <row r="257" s="2" customFormat="1">
      <c r="A257" s="35"/>
      <c r="B257" s="36"/>
      <c r="C257" s="37"/>
      <c r="D257" s="204" t="s">
        <v>137</v>
      </c>
      <c r="E257" s="37"/>
      <c r="F257" s="205" t="s">
        <v>392</v>
      </c>
      <c r="G257" s="37"/>
      <c r="H257" s="37"/>
      <c r="I257" s="37"/>
      <c r="J257" s="37"/>
      <c r="K257" s="37"/>
      <c r="L257" s="41"/>
      <c r="M257" s="206"/>
      <c r="N257" s="207"/>
      <c r="O257" s="80"/>
      <c r="P257" s="80"/>
      <c r="Q257" s="80"/>
      <c r="R257" s="80"/>
      <c r="S257" s="80"/>
      <c r="T257" s="81"/>
      <c r="U257" s="35"/>
      <c r="V257" s="35"/>
      <c r="W257" s="35"/>
      <c r="X257" s="35"/>
      <c r="Y257" s="35"/>
      <c r="Z257" s="35"/>
      <c r="AA257" s="35"/>
      <c r="AB257" s="35"/>
      <c r="AC257" s="35"/>
      <c r="AD257" s="35"/>
      <c r="AE257" s="35"/>
      <c r="AT257" s="20" t="s">
        <v>137</v>
      </c>
      <c r="AU257" s="20" t="s">
        <v>130</v>
      </c>
    </row>
    <row r="258" s="2" customFormat="1" ht="44.25" customHeight="1">
      <c r="A258" s="35"/>
      <c r="B258" s="36"/>
      <c r="C258" s="192" t="s">
        <v>155</v>
      </c>
      <c r="D258" s="192" t="s">
        <v>125</v>
      </c>
      <c r="E258" s="193" t="s">
        <v>393</v>
      </c>
      <c r="F258" s="194" t="s">
        <v>394</v>
      </c>
      <c r="G258" s="195" t="s">
        <v>134</v>
      </c>
      <c r="H258" s="196">
        <v>132.5</v>
      </c>
      <c r="I258" s="197">
        <v>334</v>
      </c>
      <c r="J258" s="197">
        <f>ROUND(I258*H258,2)</f>
        <v>44255</v>
      </c>
      <c r="K258" s="194" t="s">
        <v>135</v>
      </c>
      <c r="L258" s="41"/>
      <c r="M258" s="198" t="s">
        <v>17</v>
      </c>
      <c r="N258" s="199" t="s">
        <v>42</v>
      </c>
      <c r="O258" s="200">
        <v>0.53000000000000003</v>
      </c>
      <c r="P258" s="200">
        <f>O258*H258</f>
        <v>70.225000000000009</v>
      </c>
      <c r="Q258" s="200">
        <v>0.084250000000000005</v>
      </c>
      <c r="R258" s="200">
        <f>Q258*H258</f>
        <v>11.163125000000001</v>
      </c>
      <c r="S258" s="200">
        <v>0</v>
      </c>
      <c r="T258" s="201">
        <f>S258*H258</f>
        <v>0</v>
      </c>
      <c r="U258" s="35"/>
      <c r="V258" s="35"/>
      <c r="W258" s="35"/>
      <c r="X258" s="35"/>
      <c r="Y258" s="35"/>
      <c r="Z258" s="35"/>
      <c r="AA258" s="35"/>
      <c r="AB258" s="35"/>
      <c r="AC258" s="35"/>
      <c r="AD258" s="35"/>
      <c r="AE258" s="35"/>
      <c r="AR258" s="202" t="s">
        <v>129</v>
      </c>
      <c r="AT258" s="202" t="s">
        <v>125</v>
      </c>
      <c r="AU258" s="202" t="s">
        <v>130</v>
      </c>
      <c r="AY258" s="20" t="s">
        <v>123</v>
      </c>
      <c r="BE258" s="203">
        <f>IF(N258="základní",J258,0)</f>
        <v>0</v>
      </c>
      <c r="BF258" s="203">
        <f>IF(N258="snížená",J258,0)</f>
        <v>44255</v>
      </c>
      <c r="BG258" s="203">
        <f>IF(N258="zákl. přenesená",J258,0)</f>
        <v>0</v>
      </c>
      <c r="BH258" s="203">
        <f>IF(N258="sníž. přenesená",J258,0)</f>
        <v>0</v>
      </c>
      <c r="BI258" s="203">
        <f>IF(N258="nulová",J258,0)</f>
        <v>0</v>
      </c>
      <c r="BJ258" s="20" t="s">
        <v>130</v>
      </c>
      <c r="BK258" s="203">
        <f>ROUND(I258*H258,2)</f>
        <v>44255</v>
      </c>
      <c r="BL258" s="20" t="s">
        <v>129</v>
      </c>
      <c r="BM258" s="202" t="s">
        <v>395</v>
      </c>
    </row>
    <row r="259" s="2" customFormat="1">
      <c r="A259" s="35"/>
      <c r="B259" s="36"/>
      <c r="C259" s="37"/>
      <c r="D259" s="204" t="s">
        <v>137</v>
      </c>
      <c r="E259" s="37"/>
      <c r="F259" s="205" t="s">
        <v>396</v>
      </c>
      <c r="G259" s="37"/>
      <c r="H259" s="37"/>
      <c r="I259" s="37"/>
      <c r="J259" s="37"/>
      <c r="K259" s="37"/>
      <c r="L259" s="41"/>
      <c r="M259" s="206"/>
      <c r="N259" s="207"/>
      <c r="O259" s="80"/>
      <c r="P259" s="80"/>
      <c r="Q259" s="80"/>
      <c r="R259" s="80"/>
      <c r="S259" s="80"/>
      <c r="T259" s="81"/>
      <c r="U259" s="35"/>
      <c r="V259" s="35"/>
      <c r="W259" s="35"/>
      <c r="X259" s="35"/>
      <c r="Y259" s="35"/>
      <c r="Z259" s="35"/>
      <c r="AA259" s="35"/>
      <c r="AB259" s="35"/>
      <c r="AC259" s="35"/>
      <c r="AD259" s="35"/>
      <c r="AE259" s="35"/>
      <c r="AT259" s="20" t="s">
        <v>137</v>
      </c>
      <c r="AU259" s="20" t="s">
        <v>130</v>
      </c>
    </row>
    <row r="260" s="2" customFormat="1">
      <c r="A260" s="35"/>
      <c r="B260" s="36"/>
      <c r="C260" s="37"/>
      <c r="D260" s="208" t="s">
        <v>139</v>
      </c>
      <c r="E260" s="37"/>
      <c r="F260" s="209" t="s">
        <v>397</v>
      </c>
      <c r="G260" s="37"/>
      <c r="H260" s="37"/>
      <c r="I260" s="37"/>
      <c r="J260" s="37"/>
      <c r="K260" s="37"/>
      <c r="L260" s="41"/>
      <c r="M260" s="206"/>
      <c r="N260" s="207"/>
      <c r="O260" s="80"/>
      <c r="P260" s="80"/>
      <c r="Q260" s="80"/>
      <c r="R260" s="80"/>
      <c r="S260" s="80"/>
      <c r="T260" s="81"/>
      <c r="U260" s="35"/>
      <c r="V260" s="35"/>
      <c r="W260" s="35"/>
      <c r="X260" s="35"/>
      <c r="Y260" s="35"/>
      <c r="Z260" s="35"/>
      <c r="AA260" s="35"/>
      <c r="AB260" s="35"/>
      <c r="AC260" s="35"/>
      <c r="AD260" s="35"/>
      <c r="AE260" s="35"/>
      <c r="AT260" s="20" t="s">
        <v>139</v>
      </c>
      <c r="AU260" s="20" t="s">
        <v>130</v>
      </c>
    </row>
    <row r="261" s="2" customFormat="1" ht="16.5" customHeight="1">
      <c r="A261" s="35"/>
      <c r="B261" s="36"/>
      <c r="C261" s="239" t="s">
        <v>398</v>
      </c>
      <c r="D261" s="239" t="s">
        <v>227</v>
      </c>
      <c r="E261" s="240" t="s">
        <v>399</v>
      </c>
      <c r="F261" s="241" t="s">
        <v>400</v>
      </c>
      <c r="G261" s="242" t="s">
        <v>134</v>
      </c>
      <c r="H261" s="243">
        <v>136.47499999999999</v>
      </c>
      <c r="I261" s="244">
        <v>383</v>
      </c>
      <c r="J261" s="244">
        <f>ROUND(I261*H261,2)</f>
        <v>52269.93</v>
      </c>
      <c r="K261" s="241" t="s">
        <v>135</v>
      </c>
      <c r="L261" s="245"/>
      <c r="M261" s="246" t="s">
        <v>17</v>
      </c>
      <c r="N261" s="247" t="s">
        <v>42</v>
      </c>
      <c r="O261" s="200">
        <v>0</v>
      </c>
      <c r="P261" s="200">
        <f>O261*H261</f>
        <v>0</v>
      </c>
      <c r="Q261" s="200">
        <v>0.13100000000000001</v>
      </c>
      <c r="R261" s="200">
        <f>Q261*H261</f>
        <v>17.878225</v>
      </c>
      <c r="S261" s="200">
        <v>0</v>
      </c>
      <c r="T261" s="201">
        <f>S261*H261</f>
        <v>0</v>
      </c>
      <c r="U261" s="35"/>
      <c r="V261" s="35"/>
      <c r="W261" s="35"/>
      <c r="X261" s="35"/>
      <c r="Y261" s="35"/>
      <c r="Z261" s="35"/>
      <c r="AA261" s="35"/>
      <c r="AB261" s="35"/>
      <c r="AC261" s="35"/>
      <c r="AD261" s="35"/>
      <c r="AE261" s="35"/>
      <c r="AR261" s="202" t="s">
        <v>179</v>
      </c>
      <c r="AT261" s="202" t="s">
        <v>227</v>
      </c>
      <c r="AU261" s="202" t="s">
        <v>130</v>
      </c>
      <c r="AY261" s="20" t="s">
        <v>123</v>
      </c>
      <c r="BE261" s="203">
        <f>IF(N261="základní",J261,0)</f>
        <v>0</v>
      </c>
      <c r="BF261" s="203">
        <f>IF(N261="snížená",J261,0)</f>
        <v>52269.93</v>
      </c>
      <c r="BG261" s="203">
        <f>IF(N261="zákl. přenesená",J261,0)</f>
        <v>0</v>
      </c>
      <c r="BH261" s="203">
        <f>IF(N261="sníž. přenesená",J261,0)</f>
        <v>0</v>
      </c>
      <c r="BI261" s="203">
        <f>IF(N261="nulová",J261,0)</f>
        <v>0</v>
      </c>
      <c r="BJ261" s="20" t="s">
        <v>130</v>
      </c>
      <c r="BK261" s="203">
        <f>ROUND(I261*H261,2)</f>
        <v>52269.93</v>
      </c>
      <c r="BL261" s="20" t="s">
        <v>129</v>
      </c>
      <c r="BM261" s="202" t="s">
        <v>401</v>
      </c>
    </row>
    <row r="262" s="14" customFormat="1">
      <c r="A262" s="14"/>
      <c r="B262" s="219"/>
      <c r="C262" s="220"/>
      <c r="D262" s="208" t="s">
        <v>153</v>
      </c>
      <c r="E262" s="220"/>
      <c r="F262" s="222" t="s">
        <v>402</v>
      </c>
      <c r="G262" s="220"/>
      <c r="H262" s="223">
        <v>136.47499999999999</v>
      </c>
      <c r="I262" s="220"/>
      <c r="J262" s="220"/>
      <c r="K262" s="220"/>
      <c r="L262" s="224"/>
      <c r="M262" s="225"/>
      <c r="N262" s="226"/>
      <c r="O262" s="226"/>
      <c r="P262" s="226"/>
      <c r="Q262" s="226"/>
      <c r="R262" s="226"/>
      <c r="S262" s="226"/>
      <c r="T262" s="227"/>
      <c r="U262" s="14"/>
      <c r="V262" s="14"/>
      <c r="W262" s="14"/>
      <c r="X262" s="14"/>
      <c r="Y262" s="14"/>
      <c r="Z262" s="14"/>
      <c r="AA262" s="14"/>
      <c r="AB262" s="14"/>
      <c r="AC262" s="14"/>
      <c r="AD262" s="14"/>
      <c r="AE262" s="14"/>
      <c r="AT262" s="228" t="s">
        <v>153</v>
      </c>
      <c r="AU262" s="228" t="s">
        <v>130</v>
      </c>
      <c r="AV262" s="14" t="s">
        <v>130</v>
      </c>
      <c r="AW262" s="14" t="s">
        <v>4</v>
      </c>
      <c r="AX262" s="14" t="s">
        <v>75</v>
      </c>
      <c r="AY262" s="228" t="s">
        <v>123</v>
      </c>
    </row>
    <row r="263" s="12" customFormat="1" ht="22.8" customHeight="1">
      <c r="A263" s="12"/>
      <c r="B263" s="177"/>
      <c r="C263" s="178"/>
      <c r="D263" s="179" t="s">
        <v>69</v>
      </c>
      <c r="E263" s="190" t="s">
        <v>162</v>
      </c>
      <c r="F263" s="190" t="s">
        <v>403</v>
      </c>
      <c r="G263" s="178"/>
      <c r="H263" s="178"/>
      <c r="I263" s="178"/>
      <c r="J263" s="191">
        <f>BK263</f>
        <v>288875.03999999998</v>
      </c>
      <c r="K263" s="178"/>
      <c r="L263" s="182"/>
      <c r="M263" s="183"/>
      <c r="N263" s="184"/>
      <c r="O263" s="184"/>
      <c r="P263" s="185">
        <f>SUM(P264:P370)</f>
        <v>222.74117800000005</v>
      </c>
      <c r="Q263" s="184"/>
      <c r="R263" s="185">
        <f>SUM(R264:R370)</f>
        <v>5.0364366800000013</v>
      </c>
      <c r="S263" s="184"/>
      <c r="T263" s="186">
        <f>SUM(T264:T370)</f>
        <v>0</v>
      </c>
      <c r="U263" s="12"/>
      <c r="V263" s="12"/>
      <c r="W263" s="12"/>
      <c r="X263" s="12"/>
      <c r="Y263" s="12"/>
      <c r="Z263" s="12"/>
      <c r="AA263" s="12"/>
      <c r="AB263" s="12"/>
      <c r="AC263" s="12"/>
      <c r="AD263" s="12"/>
      <c r="AE263" s="12"/>
      <c r="AR263" s="187" t="s">
        <v>75</v>
      </c>
      <c r="AT263" s="188" t="s">
        <v>69</v>
      </c>
      <c r="AU263" s="188" t="s">
        <v>75</v>
      </c>
      <c r="AY263" s="187" t="s">
        <v>123</v>
      </c>
      <c r="BK263" s="189">
        <f>SUM(BK264:BK370)</f>
        <v>288875.03999999998</v>
      </c>
    </row>
    <row r="264" s="2" customFormat="1" ht="21.75" customHeight="1">
      <c r="A264" s="35"/>
      <c r="B264" s="36"/>
      <c r="C264" s="192" t="s">
        <v>404</v>
      </c>
      <c r="D264" s="192" t="s">
        <v>125</v>
      </c>
      <c r="E264" s="193" t="s">
        <v>405</v>
      </c>
      <c r="F264" s="194" t="s">
        <v>406</v>
      </c>
      <c r="G264" s="195" t="s">
        <v>134</v>
      </c>
      <c r="H264" s="196">
        <v>20</v>
      </c>
      <c r="I264" s="197">
        <v>22.399999999999999</v>
      </c>
      <c r="J264" s="197">
        <f>ROUND(I264*H264,2)</f>
        <v>448</v>
      </c>
      <c r="K264" s="194" t="s">
        <v>135</v>
      </c>
      <c r="L264" s="41"/>
      <c r="M264" s="198" t="s">
        <v>17</v>
      </c>
      <c r="N264" s="199" t="s">
        <v>42</v>
      </c>
      <c r="O264" s="200">
        <v>0.040000000000000001</v>
      </c>
      <c r="P264" s="200">
        <f>O264*H264</f>
        <v>0.80000000000000004</v>
      </c>
      <c r="Q264" s="200">
        <v>0</v>
      </c>
      <c r="R264" s="200">
        <f>Q264*H264</f>
        <v>0</v>
      </c>
      <c r="S264" s="200">
        <v>0</v>
      </c>
      <c r="T264" s="201">
        <f>S264*H264</f>
        <v>0</v>
      </c>
      <c r="U264" s="35"/>
      <c r="V264" s="35"/>
      <c r="W264" s="35"/>
      <c r="X264" s="35"/>
      <c r="Y264" s="35"/>
      <c r="Z264" s="35"/>
      <c r="AA264" s="35"/>
      <c r="AB264" s="35"/>
      <c r="AC264" s="35"/>
      <c r="AD264" s="35"/>
      <c r="AE264" s="35"/>
      <c r="AR264" s="202" t="s">
        <v>129</v>
      </c>
      <c r="AT264" s="202" t="s">
        <v>125</v>
      </c>
      <c r="AU264" s="202" t="s">
        <v>130</v>
      </c>
      <c r="AY264" s="20" t="s">
        <v>123</v>
      </c>
      <c r="BE264" s="203">
        <f>IF(N264="základní",J264,0)</f>
        <v>0</v>
      </c>
      <c r="BF264" s="203">
        <f>IF(N264="snížená",J264,0)</f>
        <v>448</v>
      </c>
      <c r="BG264" s="203">
        <f>IF(N264="zákl. přenesená",J264,0)</f>
        <v>0</v>
      </c>
      <c r="BH264" s="203">
        <f>IF(N264="sníž. přenesená",J264,0)</f>
        <v>0</v>
      </c>
      <c r="BI264" s="203">
        <f>IF(N264="nulová",J264,0)</f>
        <v>0</v>
      </c>
      <c r="BJ264" s="20" t="s">
        <v>130</v>
      </c>
      <c r="BK264" s="203">
        <f>ROUND(I264*H264,2)</f>
        <v>448</v>
      </c>
      <c r="BL264" s="20" t="s">
        <v>129</v>
      </c>
      <c r="BM264" s="202" t="s">
        <v>407</v>
      </c>
    </row>
    <row r="265" s="2" customFormat="1">
      <c r="A265" s="35"/>
      <c r="B265" s="36"/>
      <c r="C265" s="37"/>
      <c r="D265" s="204" t="s">
        <v>137</v>
      </c>
      <c r="E265" s="37"/>
      <c r="F265" s="205" t="s">
        <v>408</v>
      </c>
      <c r="G265" s="37"/>
      <c r="H265" s="37"/>
      <c r="I265" s="37"/>
      <c r="J265" s="37"/>
      <c r="K265" s="37"/>
      <c r="L265" s="41"/>
      <c r="M265" s="206"/>
      <c r="N265" s="207"/>
      <c r="O265" s="80"/>
      <c r="P265" s="80"/>
      <c r="Q265" s="80"/>
      <c r="R265" s="80"/>
      <c r="S265" s="80"/>
      <c r="T265" s="81"/>
      <c r="U265" s="35"/>
      <c r="V265" s="35"/>
      <c r="W265" s="35"/>
      <c r="X265" s="35"/>
      <c r="Y265" s="35"/>
      <c r="Z265" s="35"/>
      <c r="AA265" s="35"/>
      <c r="AB265" s="35"/>
      <c r="AC265" s="35"/>
      <c r="AD265" s="35"/>
      <c r="AE265" s="35"/>
      <c r="AT265" s="20" t="s">
        <v>137</v>
      </c>
      <c r="AU265" s="20" t="s">
        <v>130</v>
      </c>
    </row>
    <row r="266" s="2" customFormat="1">
      <c r="A266" s="35"/>
      <c r="B266" s="36"/>
      <c r="C266" s="37"/>
      <c r="D266" s="208" t="s">
        <v>139</v>
      </c>
      <c r="E266" s="37"/>
      <c r="F266" s="209" t="s">
        <v>409</v>
      </c>
      <c r="G266" s="37"/>
      <c r="H266" s="37"/>
      <c r="I266" s="37"/>
      <c r="J266" s="37"/>
      <c r="K266" s="37"/>
      <c r="L266" s="41"/>
      <c r="M266" s="206"/>
      <c r="N266" s="207"/>
      <c r="O266" s="80"/>
      <c r="P266" s="80"/>
      <c r="Q266" s="80"/>
      <c r="R266" s="80"/>
      <c r="S266" s="80"/>
      <c r="T266" s="81"/>
      <c r="U266" s="35"/>
      <c r="V266" s="35"/>
      <c r="W266" s="35"/>
      <c r="X266" s="35"/>
      <c r="Y266" s="35"/>
      <c r="Z266" s="35"/>
      <c r="AA266" s="35"/>
      <c r="AB266" s="35"/>
      <c r="AC266" s="35"/>
      <c r="AD266" s="35"/>
      <c r="AE266" s="35"/>
      <c r="AT266" s="20" t="s">
        <v>139</v>
      </c>
      <c r="AU266" s="20" t="s">
        <v>130</v>
      </c>
    </row>
    <row r="267" s="13" customFormat="1">
      <c r="A267" s="13"/>
      <c r="B267" s="210"/>
      <c r="C267" s="211"/>
      <c r="D267" s="208" t="s">
        <v>153</v>
      </c>
      <c r="E267" s="212" t="s">
        <v>17</v>
      </c>
      <c r="F267" s="213" t="s">
        <v>410</v>
      </c>
      <c r="G267" s="211"/>
      <c r="H267" s="212" t="s">
        <v>17</v>
      </c>
      <c r="I267" s="211"/>
      <c r="J267" s="211"/>
      <c r="K267" s="211"/>
      <c r="L267" s="214"/>
      <c r="M267" s="215"/>
      <c r="N267" s="216"/>
      <c r="O267" s="216"/>
      <c r="P267" s="216"/>
      <c r="Q267" s="216"/>
      <c r="R267" s="216"/>
      <c r="S267" s="216"/>
      <c r="T267" s="217"/>
      <c r="U267" s="13"/>
      <c r="V267" s="13"/>
      <c r="W267" s="13"/>
      <c r="X267" s="13"/>
      <c r="Y267" s="13"/>
      <c r="Z267" s="13"/>
      <c r="AA267" s="13"/>
      <c r="AB267" s="13"/>
      <c r="AC267" s="13"/>
      <c r="AD267" s="13"/>
      <c r="AE267" s="13"/>
      <c r="AT267" s="218" t="s">
        <v>153</v>
      </c>
      <c r="AU267" s="218" t="s">
        <v>130</v>
      </c>
      <c r="AV267" s="13" t="s">
        <v>75</v>
      </c>
      <c r="AW267" s="13" t="s">
        <v>31</v>
      </c>
      <c r="AX267" s="13" t="s">
        <v>70</v>
      </c>
      <c r="AY267" s="218" t="s">
        <v>123</v>
      </c>
    </row>
    <row r="268" s="14" customFormat="1">
      <c r="A268" s="14"/>
      <c r="B268" s="219"/>
      <c r="C268" s="220"/>
      <c r="D268" s="208" t="s">
        <v>153</v>
      </c>
      <c r="E268" s="221" t="s">
        <v>17</v>
      </c>
      <c r="F268" s="222" t="s">
        <v>411</v>
      </c>
      <c r="G268" s="220"/>
      <c r="H268" s="223">
        <v>20</v>
      </c>
      <c r="I268" s="220"/>
      <c r="J268" s="220"/>
      <c r="K268" s="220"/>
      <c r="L268" s="224"/>
      <c r="M268" s="225"/>
      <c r="N268" s="226"/>
      <c r="O268" s="226"/>
      <c r="P268" s="226"/>
      <c r="Q268" s="226"/>
      <c r="R268" s="226"/>
      <c r="S268" s="226"/>
      <c r="T268" s="227"/>
      <c r="U268" s="14"/>
      <c r="V268" s="14"/>
      <c r="W268" s="14"/>
      <c r="X268" s="14"/>
      <c r="Y268" s="14"/>
      <c r="Z268" s="14"/>
      <c r="AA268" s="14"/>
      <c r="AB268" s="14"/>
      <c r="AC268" s="14"/>
      <c r="AD268" s="14"/>
      <c r="AE268" s="14"/>
      <c r="AT268" s="228" t="s">
        <v>153</v>
      </c>
      <c r="AU268" s="228" t="s">
        <v>130</v>
      </c>
      <c r="AV268" s="14" t="s">
        <v>130</v>
      </c>
      <c r="AW268" s="14" t="s">
        <v>31</v>
      </c>
      <c r="AX268" s="14" t="s">
        <v>75</v>
      </c>
      <c r="AY268" s="228" t="s">
        <v>123</v>
      </c>
    </row>
    <row r="269" s="2" customFormat="1" ht="21.75" customHeight="1">
      <c r="A269" s="35"/>
      <c r="B269" s="36"/>
      <c r="C269" s="192" t="s">
        <v>412</v>
      </c>
      <c r="D269" s="192" t="s">
        <v>125</v>
      </c>
      <c r="E269" s="193" t="s">
        <v>413</v>
      </c>
      <c r="F269" s="194" t="s">
        <v>414</v>
      </c>
      <c r="G269" s="195" t="s">
        <v>134</v>
      </c>
      <c r="H269" s="196">
        <v>75.834999999999994</v>
      </c>
      <c r="I269" s="197">
        <v>103</v>
      </c>
      <c r="J269" s="197">
        <f>ROUND(I269*H269,2)</f>
        <v>7811.0100000000002</v>
      </c>
      <c r="K269" s="194" t="s">
        <v>135</v>
      </c>
      <c r="L269" s="41"/>
      <c r="M269" s="198" t="s">
        <v>17</v>
      </c>
      <c r="N269" s="199" t="s">
        <v>42</v>
      </c>
      <c r="O269" s="200">
        <v>0.106</v>
      </c>
      <c r="P269" s="200">
        <f>O269*H269</f>
        <v>8.0385099999999987</v>
      </c>
      <c r="Q269" s="200">
        <v>0.0064999999999999997</v>
      </c>
      <c r="R269" s="200">
        <f>Q269*H269</f>
        <v>0.49292749999999996</v>
      </c>
      <c r="S269" s="200">
        <v>0</v>
      </c>
      <c r="T269" s="201">
        <f>S269*H269</f>
        <v>0</v>
      </c>
      <c r="U269" s="35"/>
      <c r="V269" s="35"/>
      <c r="W269" s="35"/>
      <c r="X269" s="35"/>
      <c r="Y269" s="35"/>
      <c r="Z269" s="35"/>
      <c r="AA269" s="35"/>
      <c r="AB269" s="35"/>
      <c r="AC269" s="35"/>
      <c r="AD269" s="35"/>
      <c r="AE269" s="35"/>
      <c r="AR269" s="202" t="s">
        <v>129</v>
      </c>
      <c r="AT269" s="202" t="s">
        <v>125</v>
      </c>
      <c r="AU269" s="202" t="s">
        <v>130</v>
      </c>
      <c r="AY269" s="20" t="s">
        <v>123</v>
      </c>
      <c r="BE269" s="203">
        <f>IF(N269="základní",J269,0)</f>
        <v>0</v>
      </c>
      <c r="BF269" s="203">
        <f>IF(N269="snížená",J269,0)</f>
        <v>7811.0100000000002</v>
      </c>
      <c r="BG269" s="203">
        <f>IF(N269="zákl. přenesená",J269,0)</f>
        <v>0</v>
      </c>
      <c r="BH269" s="203">
        <f>IF(N269="sníž. přenesená",J269,0)</f>
        <v>0</v>
      </c>
      <c r="BI269" s="203">
        <f>IF(N269="nulová",J269,0)</f>
        <v>0</v>
      </c>
      <c r="BJ269" s="20" t="s">
        <v>130</v>
      </c>
      <c r="BK269" s="203">
        <f>ROUND(I269*H269,2)</f>
        <v>7811.0100000000002</v>
      </c>
      <c r="BL269" s="20" t="s">
        <v>129</v>
      </c>
      <c r="BM269" s="202" t="s">
        <v>415</v>
      </c>
    </row>
    <row r="270" s="2" customFormat="1">
      <c r="A270" s="35"/>
      <c r="B270" s="36"/>
      <c r="C270" s="37"/>
      <c r="D270" s="204" t="s">
        <v>137</v>
      </c>
      <c r="E270" s="37"/>
      <c r="F270" s="205" t="s">
        <v>416</v>
      </c>
      <c r="G270" s="37"/>
      <c r="H270" s="37"/>
      <c r="I270" s="37"/>
      <c r="J270" s="37"/>
      <c r="K270" s="37"/>
      <c r="L270" s="41"/>
      <c r="M270" s="206"/>
      <c r="N270" s="207"/>
      <c r="O270" s="80"/>
      <c r="P270" s="80"/>
      <c r="Q270" s="80"/>
      <c r="R270" s="80"/>
      <c r="S270" s="80"/>
      <c r="T270" s="81"/>
      <c r="U270" s="35"/>
      <c r="V270" s="35"/>
      <c r="W270" s="35"/>
      <c r="X270" s="35"/>
      <c r="Y270" s="35"/>
      <c r="Z270" s="35"/>
      <c r="AA270" s="35"/>
      <c r="AB270" s="35"/>
      <c r="AC270" s="35"/>
      <c r="AD270" s="35"/>
      <c r="AE270" s="35"/>
      <c r="AT270" s="20" t="s">
        <v>137</v>
      </c>
      <c r="AU270" s="20" t="s">
        <v>130</v>
      </c>
    </row>
    <row r="271" s="13" customFormat="1">
      <c r="A271" s="13"/>
      <c r="B271" s="210"/>
      <c r="C271" s="211"/>
      <c r="D271" s="208" t="s">
        <v>153</v>
      </c>
      <c r="E271" s="212" t="s">
        <v>17</v>
      </c>
      <c r="F271" s="213" t="s">
        <v>417</v>
      </c>
      <c r="G271" s="211"/>
      <c r="H271" s="212" t="s">
        <v>17</v>
      </c>
      <c r="I271" s="211"/>
      <c r="J271" s="211"/>
      <c r="K271" s="211"/>
      <c r="L271" s="214"/>
      <c r="M271" s="215"/>
      <c r="N271" s="216"/>
      <c r="O271" s="216"/>
      <c r="P271" s="216"/>
      <c r="Q271" s="216"/>
      <c r="R271" s="216"/>
      <c r="S271" s="216"/>
      <c r="T271" s="217"/>
      <c r="U271" s="13"/>
      <c r="V271" s="13"/>
      <c r="W271" s="13"/>
      <c r="X271" s="13"/>
      <c r="Y271" s="13"/>
      <c r="Z271" s="13"/>
      <c r="AA271" s="13"/>
      <c r="AB271" s="13"/>
      <c r="AC271" s="13"/>
      <c r="AD271" s="13"/>
      <c r="AE271" s="13"/>
      <c r="AT271" s="218" t="s">
        <v>153</v>
      </c>
      <c r="AU271" s="218" t="s">
        <v>130</v>
      </c>
      <c r="AV271" s="13" t="s">
        <v>75</v>
      </c>
      <c r="AW271" s="13" t="s">
        <v>31</v>
      </c>
      <c r="AX271" s="13" t="s">
        <v>70</v>
      </c>
      <c r="AY271" s="218" t="s">
        <v>123</v>
      </c>
    </row>
    <row r="272" s="14" customFormat="1">
      <c r="A272" s="14"/>
      <c r="B272" s="219"/>
      <c r="C272" s="220"/>
      <c r="D272" s="208" t="s">
        <v>153</v>
      </c>
      <c r="E272" s="221" t="s">
        <v>17</v>
      </c>
      <c r="F272" s="222" t="s">
        <v>418</v>
      </c>
      <c r="G272" s="220"/>
      <c r="H272" s="223">
        <v>76.055000000000007</v>
      </c>
      <c r="I272" s="220"/>
      <c r="J272" s="220"/>
      <c r="K272" s="220"/>
      <c r="L272" s="224"/>
      <c r="M272" s="225"/>
      <c r="N272" s="226"/>
      <c r="O272" s="226"/>
      <c r="P272" s="226"/>
      <c r="Q272" s="226"/>
      <c r="R272" s="226"/>
      <c r="S272" s="226"/>
      <c r="T272" s="227"/>
      <c r="U272" s="14"/>
      <c r="V272" s="14"/>
      <c r="W272" s="14"/>
      <c r="X272" s="14"/>
      <c r="Y272" s="14"/>
      <c r="Z272" s="14"/>
      <c r="AA272" s="14"/>
      <c r="AB272" s="14"/>
      <c r="AC272" s="14"/>
      <c r="AD272" s="14"/>
      <c r="AE272" s="14"/>
      <c r="AT272" s="228" t="s">
        <v>153</v>
      </c>
      <c r="AU272" s="228" t="s">
        <v>130</v>
      </c>
      <c r="AV272" s="14" t="s">
        <v>130</v>
      </c>
      <c r="AW272" s="14" t="s">
        <v>31</v>
      </c>
      <c r="AX272" s="14" t="s">
        <v>70</v>
      </c>
      <c r="AY272" s="228" t="s">
        <v>123</v>
      </c>
    </row>
    <row r="273" s="14" customFormat="1">
      <c r="A273" s="14"/>
      <c r="B273" s="219"/>
      <c r="C273" s="220"/>
      <c r="D273" s="208" t="s">
        <v>153</v>
      </c>
      <c r="E273" s="221" t="s">
        <v>17</v>
      </c>
      <c r="F273" s="222" t="s">
        <v>419</v>
      </c>
      <c r="G273" s="220"/>
      <c r="H273" s="223">
        <v>0.68000000000000005</v>
      </c>
      <c r="I273" s="220"/>
      <c r="J273" s="220"/>
      <c r="K273" s="220"/>
      <c r="L273" s="224"/>
      <c r="M273" s="225"/>
      <c r="N273" s="226"/>
      <c r="O273" s="226"/>
      <c r="P273" s="226"/>
      <c r="Q273" s="226"/>
      <c r="R273" s="226"/>
      <c r="S273" s="226"/>
      <c r="T273" s="227"/>
      <c r="U273" s="14"/>
      <c r="V273" s="14"/>
      <c r="W273" s="14"/>
      <c r="X273" s="14"/>
      <c r="Y273" s="14"/>
      <c r="Z273" s="14"/>
      <c r="AA273" s="14"/>
      <c r="AB273" s="14"/>
      <c r="AC273" s="14"/>
      <c r="AD273" s="14"/>
      <c r="AE273" s="14"/>
      <c r="AT273" s="228" t="s">
        <v>153</v>
      </c>
      <c r="AU273" s="228" t="s">
        <v>130</v>
      </c>
      <c r="AV273" s="14" t="s">
        <v>130</v>
      </c>
      <c r="AW273" s="14" t="s">
        <v>31</v>
      </c>
      <c r="AX273" s="14" t="s">
        <v>70</v>
      </c>
      <c r="AY273" s="228" t="s">
        <v>123</v>
      </c>
    </row>
    <row r="274" s="14" customFormat="1">
      <c r="A274" s="14"/>
      <c r="B274" s="219"/>
      <c r="C274" s="220"/>
      <c r="D274" s="208" t="s">
        <v>153</v>
      </c>
      <c r="E274" s="221" t="s">
        <v>17</v>
      </c>
      <c r="F274" s="222" t="s">
        <v>333</v>
      </c>
      <c r="G274" s="220"/>
      <c r="H274" s="223">
        <v>-2.52</v>
      </c>
      <c r="I274" s="220"/>
      <c r="J274" s="220"/>
      <c r="K274" s="220"/>
      <c r="L274" s="224"/>
      <c r="M274" s="225"/>
      <c r="N274" s="226"/>
      <c r="O274" s="226"/>
      <c r="P274" s="226"/>
      <c r="Q274" s="226"/>
      <c r="R274" s="226"/>
      <c r="S274" s="226"/>
      <c r="T274" s="227"/>
      <c r="U274" s="14"/>
      <c r="V274" s="14"/>
      <c r="W274" s="14"/>
      <c r="X274" s="14"/>
      <c r="Y274" s="14"/>
      <c r="Z274" s="14"/>
      <c r="AA274" s="14"/>
      <c r="AB274" s="14"/>
      <c r="AC274" s="14"/>
      <c r="AD274" s="14"/>
      <c r="AE274" s="14"/>
      <c r="AT274" s="228" t="s">
        <v>153</v>
      </c>
      <c r="AU274" s="228" t="s">
        <v>130</v>
      </c>
      <c r="AV274" s="14" t="s">
        <v>130</v>
      </c>
      <c r="AW274" s="14" t="s">
        <v>31</v>
      </c>
      <c r="AX274" s="14" t="s">
        <v>70</v>
      </c>
      <c r="AY274" s="228" t="s">
        <v>123</v>
      </c>
    </row>
    <row r="275" s="14" customFormat="1">
      <c r="A275" s="14"/>
      <c r="B275" s="219"/>
      <c r="C275" s="220"/>
      <c r="D275" s="208" t="s">
        <v>153</v>
      </c>
      <c r="E275" s="221" t="s">
        <v>17</v>
      </c>
      <c r="F275" s="222" t="s">
        <v>420</v>
      </c>
      <c r="G275" s="220"/>
      <c r="H275" s="223">
        <v>1.6200000000000001</v>
      </c>
      <c r="I275" s="220"/>
      <c r="J275" s="220"/>
      <c r="K275" s="220"/>
      <c r="L275" s="224"/>
      <c r="M275" s="225"/>
      <c r="N275" s="226"/>
      <c r="O275" s="226"/>
      <c r="P275" s="226"/>
      <c r="Q275" s="226"/>
      <c r="R275" s="226"/>
      <c r="S275" s="226"/>
      <c r="T275" s="227"/>
      <c r="U275" s="14"/>
      <c r="V275" s="14"/>
      <c r="W275" s="14"/>
      <c r="X275" s="14"/>
      <c r="Y275" s="14"/>
      <c r="Z275" s="14"/>
      <c r="AA275" s="14"/>
      <c r="AB275" s="14"/>
      <c r="AC275" s="14"/>
      <c r="AD275" s="14"/>
      <c r="AE275" s="14"/>
      <c r="AT275" s="228" t="s">
        <v>153</v>
      </c>
      <c r="AU275" s="228" t="s">
        <v>130</v>
      </c>
      <c r="AV275" s="14" t="s">
        <v>130</v>
      </c>
      <c r="AW275" s="14" t="s">
        <v>31</v>
      </c>
      <c r="AX275" s="14" t="s">
        <v>70</v>
      </c>
      <c r="AY275" s="228" t="s">
        <v>123</v>
      </c>
    </row>
    <row r="276" s="15" customFormat="1">
      <c r="A276" s="15"/>
      <c r="B276" s="229"/>
      <c r="C276" s="230"/>
      <c r="D276" s="208" t="s">
        <v>153</v>
      </c>
      <c r="E276" s="231" t="s">
        <v>17</v>
      </c>
      <c r="F276" s="232" t="s">
        <v>178</v>
      </c>
      <c r="G276" s="230"/>
      <c r="H276" s="233">
        <v>75.835000000000022</v>
      </c>
      <c r="I276" s="230"/>
      <c r="J276" s="230"/>
      <c r="K276" s="230"/>
      <c r="L276" s="234"/>
      <c r="M276" s="235"/>
      <c r="N276" s="236"/>
      <c r="O276" s="236"/>
      <c r="P276" s="236"/>
      <c r="Q276" s="236"/>
      <c r="R276" s="236"/>
      <c r="S276" s="236"/>
      <c r="T276" s="237"/>
      <c r="U276" s="15"/>
      <c r="V276" s="15"/>
      <c r="W276" s="15"/>
      <c r="X276" s="15"/>
      <c r="Y276" s="15"/>
      <c r="Z276" s="15"/>
      <c r="AA276" s="15"/>
      <c r="AB276" s="15"/>
      <c r="AC276" s="15"/>
      <c r="AD276" s="15"/>
      <c r="AE276" s="15"/>
      <c r="AT276" s="238" t="s">
        <v>153</v>
      </c>
      <c r="AU276" s="238" t="s">
        <v>130</v>
      </c>
      <c r="AV276" s="15" t="s">
        <v>129</v>
      </c>
      <c r="AW276" s="15" t="s">
        <v>31</v>
      </c>
      <c r="AX276" s="15" t="s">
        <v>75</v>
      </c>
      <c r="AY276" s="238" t="s">
        <v>123</v>
      </c>
    </row>
    <row r="277" s="2" customFormat="1" ht="24.15" customHeight="1">
      <c r="A277" s="35"/>
      <c r="B277" s="36"/>
      <c r="C277" s="192" t="s">
        <v>421</v>
      </c>
      <c r="D277" s="192" t="s">
        <v>125</v>
      </c>
      <c r="E277" s="193" t="s">
        <v>422</v>
      </c>
      <c r="F277" s="194" t="s">
        <v>423</v>
      </c>
      <c r="G277" s="195" t="s">
        <v>134</v>
      </c>
      <c r="H277" s="196">
        <v>75.834999999999994</v>
      </c>
      <c r="I277" s="197">
        <v>295</v>
      </c>
      <c r="J277" s="197">
        <f>ROUND(I277*H277,2)</f>
        <v>22371.330000000002</v>
      </c>
      <c r="K277" s="194" t="s">
        <v>135</v>
      </c>
      <c r="L277" s="41"/>
      <c r="M277" s="198" t="s">
        <v>17</v>
      </c>
      <c r="N277" s="199" t="s">
        <v>42</v>
      </c>
      <c r="O277" s="200">
        <v>0.39000000000000001</v>
      </c>
      <c r="P277" s="200">
        <f>O277*H277</f>
        <v>29.57565</v>
      </c>
      <c r="Q277" s="200">
        <v>0.015400000000000001</v>
      </c>
      <c r="R277" s="200">
        <f>Q277*H277</f>
        <v>1.167859</v>
      </c>
      <c r="S277" s="200">
        <v>0</v>
      </c>
      <c r="T277" s="201">
        <f>S277*H277</f>
        <v>0</v>
      </c>
      <c r="U277" s="35"/>
      <c r="V277" s="35"/>
      <c r="W277" s="35"/>
      <c r="X277" s="35"/>
      <c r="Y277" s="35"/>
      <c r="Z277" s="35"/>
      <c r="AA277" s="35"/>
      <c r="AB277" s="35"/>
      <c r="AC277" s="35"/>
      <c r="AD277" s="35"/>
      <c r="AE277" s="35"/>
      <c r="AR277" s="202" t="s">
        <v>129</v>
      </c>
      <c r="AT277" s="202" t="s">
        <v>125</v>
      </c>
      <c r="AU277" s="202" t="s">
        <v>130</v>
      </c>
      <c r="AY277" s="20" t="s">
        <v>123</v>
      </c>
      <c r="BE277" s="203">
        <f>IF(N277="základní",J277,0)</f>
        <v>0</v>
      </c>
      <c r="BF277" s="203">
        <f>IF(N277="snížená",J277,0)</f>
        <v>22371.330000000002</v>
      </c>
      <c r="BG277" s="203">
        <f>IF(N277="zákl. přenesená",J277,0)</f>
        <v>0</v>
      </c>
      <c r="BH277" s="203">
        <f>IF(N277="sníž. přenesená",J277,0)</f>
        <v>0</v>
      </c>
      <c r="BI277" s="203">
        <f>IF(N277="nulová",J277,0)</f>
        <v>0</v>
      </c>
      <c r="BJ277" s="20" t="s">
        <v>130</v>
      </c>
      <c r="BK277" s="203">
        <f>ROUND(I277*H277,2)</f>
        <v>22371.330000000002</v>
      </c>
      <c r="BL277" s="20" t="s">
        <v>129</v>
      </c>
      <c r="BM277" s="202" t="s">
        <v>424</v>
      </c>
    </row>
    <row r="278" s="2" customFormat="1">
      <c r="A278" s="35"/>
      <c r="B278" s="36"/>
      <c r="C278" s="37"/>
      <c r="D278" s="204" t="s">
        <v>137</v>
      </c>
      <c r="E278" s="37"/>
      <c r="F278" s="205" t="s">
        <v>425</v>
      </c>
      <c r="G278" s="37"/>
      <c r="H278" s="37"/>
      <c r="I278" s="37"/>
      <c r="J278" s="37"/>
      <c r="K278" s="37"/>
      <c r="L278" s="41"/>
      <c r="M278" s="206"/>
      <c r="N278" s="207"/>
      <c r="O278" s="80"/>
      <c r="P278" s="80"/>
      <c r="Q278" s="80"/>
      <c r="R278" s="80"/>
      <c r="S278" s="80"/>
      <c r="T278" s="81"/>
      <c r="U278" s="35"/>
      <c r="V278" s="35"/>
      <c r="W278" s="35"/>
      <c r="X278" s="35"/>
      <c r="Y278" s="35"/>
      <c r="Z278" s="35"/>
      <c r="AA278" s="35"/>
      <c r="AB278" s="35"/>
      <c r="AC278" s="35"/>
      <c r="AD278" s="35"/>
      <c r="AE278" s="35"/>
      <c r="AT278" s="20" t="s">
        <v>137</v>
      </c>
      <c r="AU278" s="20" t="s">
        <v>130</v>
      </c>
    </row>
    <row r="279" s="2" customFormat="1">
      <c r="A279" s="35"/>
      <c r="B279" s="36"/>
      <c r="C279" s="37"/>
      <c r="D279" s="208" t="s">
        <v>139</v>
      </c>
      <c r="E279" s="37"/>
      <c r="F279" s="209" t="s">
        <v>426</v>
      </c>
      <c r="G279" s="37"/>
      <c r="H279" s="37"/>
      <c r="I279" s="37"/>
      <c r="J279" s="37"/>
      <c r="K279" s="37"/>
      <c r="L279" s="41"/>
      <c r="M279" s="206"/>
      <c r="N279" s="207"/>
      <c r="O279" s="80"/>
      <c r="P279" s="80"/>
      <c r="Q279" s="80"/>
      <c r="R279" s="80"/>
      <c r="S279" s="80"/>
      <c r="T279" s="81"/>
      <c r="U279" s="35"/>
      <c r="V279" s="35"/>
      <c r="W279" s="35"/>
      <c r="X279" s="35"/>
      <c r="Y279" s="35"/>
      <c r="Z279" s="35"/>
      <c r="AA279" s="35"/>
      <c r="AB279" s="35"/>
      <c r="AC279" s="35"/>
      <c r="AD279" s="35"/>
      <c r="AE279" s="35"/>
      <c r="AT279" s="20" t="s">
        <v>139</v>
      </c>
      <c r="AU279" s="20" t="s">
        <v>130</v>
      </c>
    </row>
    <row r="280" s="2" customFormat="1" ht="24.15" customHeight="1">
      <c r="A280" s="35"/>
      <c r="B280" s="36"/>
      <c r="C280" s="192" t="s">
        <v>427</v>
      </c>
      <c r="D280" s="192" t="s">
        <v>125</v>
      </c>
      <c r="E280" s="193" t="s">
        <v>428</v>
      </c>
      <c r="F280" s="194" t="s">
        <v>429</v>
      </c>
      <c r="G280" s="195" t="s">
        <v>134</v>
      </c>
      <c r="H280" s="196">
        <v>75.834999999999994</v>
      </c>
      <c r="I280" s="197">
        <v>89.5</v>
      </c>
      <c r="J280" s="197">
        <f>ROUND(I280*H280,2)</f>
        <v>6787.2299999999996</v>
      </c>
      <c r="K280" s="194" t="s">
        <v>135</v>
      </c>
      <c r="L280" s="41"/>
      <c r="M280" s="198" t="s">
        <v>17</v>
      </c>
      <c r="N280" s="199" t="s">
        <v>42</v>
      </c>
      <c r="O280" s="200">
        <v>0.089999999999999997</v>
      </c>
      <c r="P280" s="200">
        <f>O280*H280</f>
        <v>6.8251499999999989</v>
      </c>
      <c r="Q280" s="200">
        <v>0.0079000000000000008</v>
      </c>
      <c r="R280" s="200">
        <f>Q280*H280</f>
        <v>0.59909650000000003</v>
      </c>
      <c r="S280" s="200">
        <v>0</v>
      </c>
      <c r="T280" s="201">
        <f>S280*H280</f>
        <v>0</v>
      </c>
      <c r="U280" s="35"/>
      <c r="V280" s="35"/>
      <c r="W280" s="35"/>
      <c r="X280" s="35"/>
      <c r="Y280" s="35"/>
      <c r="Z280" s="35"/>
      <c r="AA280" s="35"/>
      <c r="AB280" s="35"/>
      <c r="AC280" s="35"/>
      <c r="AD280" s="35"/>
      <c r="AE280" s="35"/>
      <c r="AR280" s="202" t="s">
        <v>129</v>
      </c>
      <c r="AT280" s="202" t="s">
        <v>125</v>
      </c>
      <c r="AU280" s="202" t="s">
        <v>130</v>
      </c>
      <c r="AY280" s="20" t="s">
        <v>123</v>
      </c>
      <c r="BE280" s="203">
        <f>IF(N280="základní",J280,0)</f>
        <v>0</v>
      </c>
      <c r="BF280" s="203">
        <f>IF(N280="snížená",J280,0)</f>
        <v>6787.2299999999996</v>
      </c>
      <c r="BG280" s="203">
        <f>IF(N280="zákl. přenesená",J280,0)</f>
        <v>0</v>
      </c>
      <c r="BH280" s="203">
        <f>IF(N280="sníž. přenesená",J280,0)</f>
        <v>0</v>
      </c>
      <c r="BI280" s="203">
        <f>IF(N280="nulová",J280,0)</f>
        <v>0</v>
      </c>
      <c r="BJ280" s="20" t="s">
        <v>130</v>
      </c>
      <c r="BK280" s="203">
        <f>ROUND(I280*H280,2)</f>
        <v>6787.2299999999996</v>
      </c>
      <c r="BL280" s="20" t="s">
        <v>129</v>
      </c>
      <c r="BM280" s="202" t="s">
        <v>430</v>
      </c>
    </row>
    <row r="281" s="2" customFormat="1">
      <c r="A281" s="35"/>
      <c r="B281" s="36"/>
      <c r="C281" s="37"/>
      <c r="D281" s="204" t="s">
        <v>137</v>
      </c>
      <c r="E281" s="37"/>
      <c r="F281" s="205" t="s">
        <v>431</v>
      </c>
      <c r="G281" s="37"/>
      <c r="H281" s="37"/>
      <c r="I281" s="37"/>
      <c r="J281" s="37"/>
      <c r="K281" s="37"/>
      <c r="L281" s="41"/>
      <c r="M281" s="206"/>
      <c r="N281" s="207"/>
      <c r="O281" s="80"/>
      <c r="P281" s="80"/>
      <c r="Q281" s="80"/>
      <c r="R281" s="80"/>
      <c r="S281" s="80"/>
      <c r="T281" s="81"/>
      <c r="U281" s="35"/>
      <c r="V281" s="35"/>
      <c r="W281" s="35"/>
      <c r="X281" s="35"/>
      <c r="Y281" s="35"/>
      <c r="Z281" s="35"/>
      <c r="AA281" s="35"/>
      <c r="AB281" s="35"/>
      <c r="AC281" s="35"/>
      <c r="AD281" s="35"/>
      <c r="AE281" s="35"/>
      <c r="AT281" s="20" t="s">
        <v>137</v>
      </c>
      <c r="AU281" s="20" t="s">
        <v>130</v>
      </c>
    </row>
    <row r="282" s="2" customFormat="1">
      <c r="A282" s="35"/>
      <c r="B282" s="36"/>
      <c r="C282" s="37"/>
      <c r="D282" s="208" t="s">
        <v>139</v>
      </c>
      <c r="E282" s="37"/>
      <c r="F282" s="209" t="s">
        <v>426</v>
      </c>
      <c r="G282" s="37"/>
      <c r="H282" s="37"/>
      <c r="I282" s="37"/>
      <c r="J282" s="37"/>
      <c r="K282" s="37"/>
      <c r="L282" s="41"/>
      <c r="M282" s="206"/>
      <c r="N282" s="207"/>
      <c r="O282" s="80"/>
      <c r="P282" s="80"/>
      <c r="Q282" s="80"/>
      <c r="R282" s="80"/>
      <c r="S282" s="80"/>
      <c r="T282" s="81"/>
      <c r="U282" s="35"/>
      <c r="V282" s="35"/>
      <c r="W282" s="35"/>
      <c r="X282" s="35"/>
      <c r="Y282" s="35"/>
      <c r="Z282" s="35"/>
      <c r="AA282" s="35"/>
      <c r="AB282" s="35"/>
      <c r="AC282" s="35"/>
      <c r="AD282" s="35"/>
      <c r="AE282" s="35"/>
      <c r="AT282" s="20" t="s">
        <v>139</v>
      </c>
      <c r="AU282" s="20" t="s">
        <v>130</v>
      </c>
    </row>
    <row r="283" s="2" customFormat="1" ht="16.5" customHeight="1">
      <c r="A283" s="35"/>
      <c r="B283" s="36"/>
      <c r="C283" s="192" t="s">
        <v>432</v>
      </c>
      <c r="D283" s="192" t="s">
        <v>125</v>
      </c>
      <c r="E283" s="193" t="s">
        <v>433</v>
      </c>
      <c r="F283" s="194" t="s">
        <v>434</v>
      </c>
      <c r="G283" s="195" t="s">
        <v>134</v>
      </c>
      <c r="H283" s="196">
        <v>9.7200000000000006</v>
      </c>
      <c r="I283" s="197">
        <v>978</v>
      </c>
      <c r="J283" s="197">
        <f>ROUND(I283*H283,2)</f>
        <v>9506.1599999999999</v>
      </c>
      <c r="K283" s="194" t="s">
        <v>135</v>
      </c>
      <c r="L283" s="41"/>
      <c r="M283" s="198" t="s">
        <v>17</v>
      </c>
      <c r="N283" s="199" t="s">
        <v>42</v>
      </c>
      <c r="O283" s="200">
        <v>1.355</v>
      </c>
      <c r="P283" s="200">
        <f>O283*H283</f>
        <v>13.1706</v>
      </c>
      <c r="Q283" s="200">
        <v>0.033579999999999999</v>
      </c>
      <c r="R283" s="200">
        <f>Q283*H283</f>
        <v>0.32639760000000001</v>
      </c>
      <c r="S283" s="200">
        <v>0</v>
      </c>
      <c r="T283" s="201">
        <f>S283*H283</f>
        <v>0</v>
      </c>
      <c r="U283" s="35"/>
      <c r="V283" s="35"/>
      <c r="W283" s="35"/>
      <c r="X283" s="35"/>
      <c r="Y283" s="35"/>
      <c r="Z283" s="35"/>
      <c r="AA283" s="35"/>
      <c r="AB283" s="35"/>
      <c r="AC283" s="35"/>
      <c r="AD283" s="35"/>
      <c r="AE283" s="35"/>
      <c r="AR283" s="202" t="s">
        <v>129</v>
      </c>
      <c r="AT283" s="202" t="s">
        <v>125</v>
      </c>
      <c r="AU283" s="202" t="s">
        <v>130</v>
      </c>
      <c r="AY283" s="20" t="s">
        <v>123</v>
      </c>
      <c r="BE283" s="203">
        <f>IF(N283="základní",J283,0)</f>
        <v>0</v>
      </c>
      <c r="BF283" s="203">
        <f>IF(N283="snížená",J283,0)</f>
        <v>9506.1599999999999</v>
      </c>
      <c r="BG283" s="203">
        <f>IF(N283="zákl. přenesená",J283,0)</f>
        <v>0</v>
      </c>
      <c r="BH283" s="203">
        <f>IF(N283="sníž. přenesená",J283,0)</f>
        <v>0</v>
      </c>
      <c r="BI283" s="203">
        <f>IF(N283="nulová",J283,0)</f>
        <v>0</v>
      </c>
      <c r="BJ283" s="20" t="s">
        <v>130</v>
      </c>
      <c r="BK283" s="203">
        <f>ROUND(I283*H283,2)</f>
        <v>9506.1599999999999</v>
      </c>
      <c r="BL283" s="20" t="s">
        <v>129</v>
      </c>
      <c r="BM283" s="202" t="s">
        <v>435</v>
      </c>
    </row>
    <row r="284" s="2" customFormat="1">
      <c r="A284" s="35"/>
      <c r="B284" s="36"/>
      <c r="C284" s="37"/>
      <c r="D284" s="204" t="s">
        <v>137</v>
      </c>
      <c r="E284" s="37"/>
      <c r="F284" s="205" t="s">
        <v>436</v>
      </c>
      <c r="G284" s="37"/>
      <c r="H284" s="37"/>
      <c r="I284" s="37"/>
      <c r="J284" s="37"/>
      <c r="K284" s="37"/>
      <c r="L284" s="41"/>
      <c r="M284" s="206"/>
      <c r="N284" s="207"/>
      <c r="O284" s="80"/>
      <c r="P284" s="80"/>
      <c r="Q284" s="80"/>
      <c r="R284" s="80"/>
      <c r="S284" s="80"/>
      <c r="T284" s="81"/>
      <c r="U284" s="35"/>
      <c r="V284" s="35"/>
      <c r="W284" s="35"/>
      <c r="X284" s="35"/>
      <c r="Y284" s="35"/>
      <c r="Z284" s="35"/>
      <c r="AA284" s="35"/>
      <c r="AB284" s="35"/>
      <c r="AC284" s="35"/>
      <c r="AD284" s="35"/>
      <c r="AE284" s="35"/>
      <c r="AT284" s="20" t="s">
        <v>137</v>
      </c>
      <c r="AU284" s="20" t="s">
        <v>130</v>
      </c>
    </row>
    <row r="285" s="2" customFormat="1">
      <c r="A285" s="35"/>
      <c r="B285" s="36"/>
      <c r="C285" s="37"/>
      <c r="D285" s="208" t="s">
        <v>139</v>
      </c>
      <c r="E285" s="37"/>
      <c r="F285" s="209" t="s">
        <v>437</v>
      </c>
      <c r="G285" s="37"/>
      <c r="H285" s="37"/>
      <c r="I285" s="37"/>
      <c r="J285" s="37"/>
      <c r="K285" s="37"/>
      <c r="L285" s="41"/>
      <c r="M285" s="206"/>
      <c r="N285" s="207"/>
      <c r="O285" s="80"/>
      <c r="P285" s="80"/>
      <c r="Q285" s="80"/>
      <c r="R285" s="80"/>
      <c r="S285" s="80"/>
      <c r="T285" s="81"/>
      <c r="U285" s="35"/>
      <c r="V285" s="35"/>
      <c r="W285" s="35"/>
      <c r="X285" s="35"/>
      <c r="Y285" s="35"/>
      <c r="Z285" s="35"/>
      <c r="AA285" s="35"/>
      <c r="AB285" s="35"/>
      <c r="AC285" s="35"/>
      <c r="AD285" s="35"/>
      <c r="AE285" s="35"/>
      <c r="AT285" s="20" t="s">
        <v>139</v>
      </c>
      <c r="AU285" s="20" t="s">
        <v>130</v>
      </c>
    </row>
    <row r="286" s="13" customFormat="1">
      <c r="A286" s="13"/>
      <c r="B286" s="210"/>
      <c r="C286" s="211"/>
      <c r="D286" s="208" t="s">
        <v>153</v>
      </c>
      <c r="E286" s="212" t="s">
        <v>17</v>
      </c>
      <c r="F286" s="213" t="s">
        <v>438</v>
      </c>
      <c r="G286" s="211"/>
      <c r="H286" s="212" t="s">
        <v>17</v>
      </c>
      <c r="I286" s="211"/>
      <c r="J286" s="211"/>
      <c r="K286" s="211"/>
      <c r="L286" s="214"/>
      <c r="M286" s="215"/>
      <c r="N286" s="216"/>
      <c r="O286" s="216"/>
      <c r="P286" s="216"/>
      <c r="Q286" s="216"/>
      <c r="R286" s="216"/>
      <c r="S286" s="216"/>
      <c r="T286" s="217"/>
      <c r="U286" s="13"/>
      <c r="V286" s="13"/>
      <c r="W286" s="13"/>
      <c r="X286" s="13"/>
      <c r="Y286" s="13"/>
      <c r="Z286" s="13"/>
      <c r="AA286" s="13"/>
      <c r="AB286" s="13"/>
      <c r="AC286" s="13"/>
      <c r="AD286" s="13"/>
      <c r="AE286" s="13"/>
      <c r="AT286" s="218" t="s">
        <v>153</v>
      </c>
      <c r="AU286" s="218" t="s">
        <v>130</v>
      </c>
      <c r="AV286" s="13" t="s">
        <v>75</v>
      </c>
      <c r="AW286" s="13" t="s">
        <v>31</v>
      </c>
      <c r="AX286" s="13" t="s">
        <v>70</v>
      </c>
      <c r="AY286" s="218" t="s">
        <v>123</v>
      </c>
    </row>
    <row r="287" s="14" customFormat="1">
      <c r="A287" s="14"/>
      <c r="B287" s="219"/>
      <c r="C287" s="220"/>
      <c r="D287" s="208" t="s">
        <v>153</v>
      </c>
      <c r="E287" s="221" t="s">
        <v>17</v>
      </c>
      <c r="F287" s="222" t="s">
        <v>439</v>
      </c>
      <c r="G287" s="220"/>
      <c r="H287" s="223">
        <v>9.7200000000000006</v>
      </c>
      <c r="I287" s="220"/>
      <c r="J287" s="220"/>
      <c r="K287" s="220"/>
      <c r="L287" s="224"/>
      <c r="M287" s="225"/>
      <c r="N287" s="226"/>
      <c r="O287" s="226"/>
      <c r="P287" s="226"/>
      <c r="Q287" s="226"/>
      <c r="R287" s="226"/>
      <c r="S287" s="226"/>
      <c r="T287" s="227"/>
      <c r="U287" s="14"/>
      <c r="V287" s="14"/>
      <c r="W287" s="14"/>
      <c r="X287" s="14"/>
      <c r="Y287" s="14"/>
      <c r="Z287" s="14"/>
      <c r="AA287" s="14"/>
      <c r="AB287" s="14"/>
      <c r="AC287" s="14"/>
      <c r="AD287" s="14"/>
      <c r="AE287" s="14"/>
      <c r="AT287" s="228" t="s">
        <v>153</v>
      </c>
      <c r="AU287" s="228" t="s">
        <v>130</v>
      </c>
      <c r="AV287" s="14" t="s">
        <v>130</v>
      </c>
      <c r="AW287" s="14" t="s">
        <v>31</v>
      </c>
      <c r="AX287" s="14" t="s">
        <v>75</v>
      </c>
      <c r="AY287" s="228" t="s">
        <v>123</v>
      </c>
    </row>
    <row r="288" s="2" customFormat="1" ht="24.15" customHeight="1">
      <c r="A288" s="35"/>
      <c r="B288" s="36"/>
      <c r="C288" s="192" t="s">
        <v>440</v>
      </c>
      <c r="D288" s="192" t="s">
        <v>125</v>
      </c>
      <c r="E288" s="193" t="s">
        <v>441</v>
      </c>
      <c r="F288" s="194" t="s">
        <v>442</v>
      </c>
      <c r="G288" s="195" t="s">
        <v>134</v>
      </c>
      <c r="H288" s="196">
        <v>7.9199999999999999</v>
      </c>
      <c r="I288" s="197">
        <v>876</v>
      </c>
      <c r="J288" s="197">
        <f>ROUND(I288*H288,2)</f>
        <v>6937.9200000000001</v>
      </c>
      <c r="K288" s="194" t="s">
        <v>135</v>
      </c>
      <c r="L288" s="41"/>
      <c r="M288" s="198" t="s">
        <v>17</v>
      </c>
      <c r="N288" s="199" t="s">
        <v>42</v>
      </c>
      <c r="O288" s="200">
        <v>1.04</v>
      </c>
      <c r="P288" s="200">
        <f>O288*H288</f>
        <v>8.2368000000000006</v>
      </c>
      <c r="Q288" s="200">
        <v>0.0085199999999999998</v>
      </c>
      <c r="R288" s="200">
        <f>Q288*H288</f>
        <v>0.067478399999999994</v>
      </c>
      <c r="S288" s="200">
        <v>0</v>
      </c>
      <c r="T288" s="201">
        <f>S288*H288</f>
        <v>0</v>
      </c>
      <c r="U288" s="35"/>
      <c r="V288" s="35"/>
      <c r="W288" s="35"/>
      <c r="X288" s="35"/>
      <c r="Y288" s="35"/>
      <c r="Z288" s="35"/>
      <c r="AA288" s="35"/>
      <c r="AB288" s="35"/>
      <c r="AC288" s="35"/>
      <c r="AD288" s="35"/>
      <c r="AE288" s="35"/>
      <c r="AR288" s="202" t="s">
        <v>129</v>
      </c>
      <c r="AT288" s="202" t="s">
        <v>125</v>
      </c>
      <c r="AU288" s="202" t="s">
        <v>130</v>
      </c>
      <c r="AY288" s="20" t="s">
        <v>123</v>
      </c>
      <c r="BE288" s="203">
        <f>IF(N288="základní",J288,0)</f>
        <v>0</v>
      </c>
      <c r="BF288" s="203">
        <f>IF(N288="snížená",J288,0)</f>
        <v>6937.9200000000001</v>
      </c>
      <c r="BG288" s="203">
        <f>IF(N288="zákl. přenesená",J288,0)</f>
        <v>0</v>
      </c>
      <c r="BH288" s="203">
        <f>IF(N288="sníž. přenesená",J288,0)</f>
        <v>0</v>
      </c>
      <c r="BI288" s="203">
        <f>IF(N288="nulová",J288,0)</f>
        <v>0</v>
      </c>
      <c r="BJ288" s="20" t="s">
        <v>130</v>
      </c>
      <c r="BK288" s="203">
        <f>ROUND(I288*H288,2)</f>
        <v>6937.9200000000001</v>
      </c>
      <c r="BL288" s="20" t="s">
        <v>129</v>
      </c>
      <c r="BM288" s="202" t="s">
        <v>443</v>
      </c>
    </row>
    <row r="289" s="2" customFormat="1">
      <c r="A289" s="35"/>
      <c r="B289" s="36"/>
      <c r="C289" s="37"/>
      <c r="D289" s="204" t="s">
        <v>137</v>
      </c>
      <c r="E289" s="37"/>
      <c r="F289" s="205" t="s">
        <v>444</v>
      </c>
      <c r="G289" s="37"/>
      <c r="H289" s="37"/>
      <c r="I289" s="37"/>
      <c r="J289" s="37"/>
      <c r="K289" s="37"/>
      <c r="L289" s="41"/>
      <c r="M289" s="206"/>
      <c r="N289" s="207"/>
      <c r="O289" s="80"/>
      <c r="P289" s="80"/>
      <c r="Q289" s="80"/>
      <c r="R289" s="80"/>
      <c r="S289" s="80"/>
      <c r="T289" s="81"/>
      <c r="U289" s="35"/>
      <c r="V289" s="35"/>
      <c r="W289" s="35"/>
      <c r="X289" s="35"/>
      <c r="Y289" s="35"/>
      <c r="Z289" s="35"/>
      <c r="AA289" s="35"/>
      <c r="AB289" s="35"/>
      <c r="AC289" s="35"/>
      <c r="AD289" s="35"/>
      <c r="AE289" s="35"/>
      <c r="AT289" s="20" t="s">
        <v>137</v>
      </c>
      <c r="AU289" s="20" t="s">
        <v>130</v>
      </c>
    </row>
    <row r="290" s="2" customFormat="1">
      <c r="A290" s="35"/>
      <c r="B290" s="36"/>
      <c r="C290" s="37"/>
      <c r="D290" s="208" t="s">
        <v>139</v>
      </c>
      <c r="E290" s="37"/>
      <c r="F290" s="209" t="s">
        <v>445</v>
      </c>
      <c r="G290" s="37"/>
      <c r="H290" s="37"/>
      <c r="I290" s="37"/>
      <c r="J290" s="37"/>
      <c r="K290" s="37"/>
      <c r="L290" s="41"/>
      <c r="M290" s="206"/>
      <c r="N290" s="207"/>
      <c r="O290" s="80"/>
      <c r="P290" s="80"/>
      <c r="Q290" s="80"/>
      <c r="R290" s="80"/>
      <c r="S290" s="80"/>
      <c r="T290" s="81"/>
      <c r="U290" s="35"/>
      <c r="V290" s="35"/>
      <c r="W290" s="35"/>
      <c r="X290" s="35"/>
      <c r="Y290" s="35"/>
      <c r="Z290" s="35"/>
      <c r="AA290" s="35"/>
      <c r="AB290" s="35"/>
      <c r="AC290" s="35"/>
      <c r="AD290" s="35"/>
      <c r="AE290" s="35"/>
      <c r="AT290" s="20" t="s">
        <v>139</v>
      </c>
      <c r="AU290" s="20" t="s">
        <v>130</v>
      </c>
    </row>
    <row r="291" s="13" customFormat="1">
      <c r="A291" s="13"/>
      <c r="B291" s="210"/>
      <c r="C291" s="211"/>
      <c r="D291" s="208" t="s">
        <v>153</v>
      </c>
      <c r="E291" s="212" t="s">
        <v>17</v>
      </c>
      <c r="F291" s="213" t="s">
        <v>446</v>
      </c>
      <c r="G291" s="211"/>
      <c r="H291" s="212" t="s">
        <v>17</v>
      </c>
      <c r="I291" s="211"/>
      <c r="J291" s="211"/>
      <c r="K291" s="211"/>
      <c r="L291" s="214"/>
      <c r="M291" s="215"/>
      <c r="N291" s="216"/>
      <c r="O291" s="216"/>
      <c r="P291" s="216"/>
      <c r="Q291" s="216"/>
      <c r="R291" s="216"/>
      <c r="S291" s="216"/>
      <c r="T291" s="217"/>
      <c r="U291" s="13"/>
      <c r="V291" s="13"/>
      <c r="W291" s="13"/>
      <c r="X291" s="13"/>
      <c r="Y291" s="13"/>
      <c r="Z291" s="13"/>
      <c r="AA291" s="13"/>
      <c r="AB291" s="13"/>
      <c r="AC291" s="13"/>
      <c r="AD291" s="13"/>
      <c r="AE291" s="13"/>
      <c r="AT291" s="218" t="s">
        <v>153</v>
      </c>
      <c r="AU291" s="218" t="s">
        <v>130</v>
      </c>
      <c r="AV291" s="13" t="s">
        <v>75</v>
      </c>
      <c r="AW291" s="13" t="s">
        <v>31</v>
      </c>
      <c r="AX291" s="13" t="s">
        <v>70</v>
      </c>
      <c r="AY291" s="218" t="s">
        <v>123</v>
      </c>
    </row>
    <row r="292" s="14" customFormat="1">
      <c r="A292" s="14"/>
      <c r="B292" s="219"/>
      <c r="C292" s="220"/>
      <c r="D292" s="208" t="s">
        <v>153</v>
      </c>
      <c r="E292" s="221" t="s">
        <v>17</v>
      </c>
      <c r="F292" s="222" t="s">
        <v>447</v>
      </c>
      <c r="G292" s="220"/>
      <c r="H292" s="223">
        <v>7.9199999999999999</v>
      </c>
      <c r="I292" s="220"/>
      <c r="J292" s="220"/>
      <c r="K292" s="220"/>
      <c r="L292" s="224"/>
      <c r="M292" s="225"/>
      <c r="N292" s="226"/>
      <c r="O292" s="226"/>
      <c r="P292" s="226"/>
      <c r="Q292" s="226"/>
      <c r="R292" s="226"/>
      <c r="S292" s="226"/>
      <c r="T292" s="227"/>
      <c r="U292" s="14"/>
      <c r="V292" s="14"/>
      <c r="W292" s="14"/>
      <c r="X292" s="14"/>
      <c r="Y292" s="14"/>
      <c r="Z292" s="14"/>
      <c r="AA292" s="14"/>
      <c r="AB292" s="14"/>
      <c r="AC292" s="14"/>
      <c r="AD292" s="14"/>
      <c r="AE292" s="14"/>
      <c r="AT292" s="228" t="s">
        <v>153</v>
      </c>
      <c r="AU292" s="228" t="s">
        <v>130</v>
      </c>
      <c r="AV292" s="14" t="s">
        <v>130</v>
      </c>
      <c r="AW292" s="14" t="s">
        <v>31</v>
      </c>
      <c r="AX292" s="14" t="s">
        <v>75</v>
      </c>
      <c r="AY292" s="228" t="s">
        <v>123</v>
      </c>
    </row>
    <row r="293" s="2" customFormat="1" ht="16.5" customHeight="1">
      <c r="A293" s="35"/>
      <c r="B293" s="36"/>
      <c r="C293" s="239" t="s">
        <v>448</v>
      </c>
      <c r="D293" s="239" t="s">
        <v>227</v>
      </c>
      <c r="E293" s="240" t="s">
        <v>449</v>
      </c>
      <c r="F293" s="241" t="s">
        <v>450</v>
      </c>
      <c r="G293" s="242" t="s">
        <v>134</v>
      </c>
      <c r="H293" s="243">
        <v>8.3160000000000007</v>
      </c>
      <c r="I293" s="244">
        <v>393</v>
      </c>
      <c r="J293" s="244">
        <f>ROUND(I293*H293,2)</f>
        <v>3268.1900000000001</v>
      </c>
      <c r="K293" s="241" t="s">
        <v>135</v>
      </c>
      <c r="L293" s="245"/>
      <c r="M293" s="246" t="s">
        <v>17</v>
      </c>
      <c r="N293" s="247" t="s">
        <v>42</v>
      </c>
      <c r="O293" s="200">
        <v>0</v>
      </c>
      <c r="P293" s="200">
        <f>O293*H293</f>
        <v>0</v>
      </c>
      <c r="Q293" s="200">
        <v>0.0030000000000000001</v>
      </c>
      <c r="R293" s="200">
        <f>Q293*H293</f>
        <v>0.024948000000000001</v>
      </c>
      <c r="S293" s="200">
        <v>0</v>
      </c>
      <c r="T293" s="201">
        <f>S293*H293</f>
        <v>0</v>
      </c>
      <c r="U293" s="35"/>
      <c r="V293" s="35"/>
      <c r="W293" s="35"/>
      <c r="X293" s="35"/>
      <c r="Y293" s="35"/>
      <c r="Z293" s="35"/>
      <c r="AA293" s="35"/>
      <c r="AB293" s="35"/>
      <c r="AC293" s="35"/>
      <c r="AD293" s="35"/>
      <c r="AE293" s="35"/>
      <c r="AR293" s="202" t="s">
        <v>179</v>
      </c>
      <c r="AT293" s="202" t="s">
        <v>227</v>
      </c>
      <c r="AU293" s="202" t="s">
        <v>130</v>
      </c>
      <c r="AY293" s="20" t="s">
        <v>123</v>
      </c>
      <c r="BE293" s="203">
        <f>IF(N293="základní",J293,0)</f>
        <v>0</v>
      </c>
      <c r="BF293" s="203">
        <f>IF(N293="snížená",J293,0)</f>
        <v>3268.1900000000001</v>
      </c>
      <c r="BG293" s="203">
        <f>IF(N293="zákl. přenesená",J293,0)</f>
        <v>0</v>
      </c>
      <c r="BH293" s="203">
        <f>IF(N293="sníž. přenesená",J293,0)</f>
        <v>0</v>
      </c>
      <c r="BI293" s="203">
        <f>IF(N293="nulová",J293,0)</f>
        <v>0</v>
      </c>
      <c r="BJ293" s="20" t="s">
        <v>130</v>
      </c>
      <c r="BK293" s="203">
        <f>ROUND(I293*H293,2)</f>
        <v>3268.1900000000001</v>
      </c>
      <c r="BL293" s="20" t="s">
        <v>129</v>
      </c>
      <c r="BM293" s="202" t="s">
        <v>451</v>
      </c>
    </row>
    <row r="294" s="14" customFormat="1">
      <c r="A294" s="14"/>
      <c r="B294" s="219"/>
      <c r="C294" s="220"/>
      <c r="D294" s="208" t="s">
        <v>153</v>
      </c>
      <c r="E294" s="220"/>
      <c r="F294" s="222" t="s">
        <v>452</v>
      </c>
      <c r="G294" s="220"/>
      <c r="H294" s="223">
        <v>8.3160000000000007</v>
      </c>
      <c r="I294" s="220"/>
      <c r="J294" s="220"/>
      <c r="K294" s="220"/>
      <c r="L294" s="224"/>
      <c r="M294" s="225"/>
      <c r="N294" s="226"/>
      <c r="O294" s="226"/>
      <c r="P294" s="226"/>
      <c r="Q294" s="226"/>
      <c r="R294" s="226"/>
      <c r="S294" s="226"/>
      <c r="T294" s="227"/>
      <c r="U294" s="14"/>
      <c r="V294" s="14"/>
      <c r="W294" s="14"/>
      <c r="X294" s="14"/>
      <c r="Y294" s="14"/>
      <c r="Z294" s="14"/>
      <c r="AA294" s="14"/>
      <c r="AB294" s="14"/>
      <c r="AC294" s="14"/>
      <c r="AD294" s="14"/>
      <c r="AE294" s="14"/>
      <c r="AT294" s="228" t="s">
        <v>153</v>
      </c>
      <c r="AU294" s="228" t="s">
        <v>130</v>
      </c>
      <c r="AV294" s="14" t="s">
        <v>130</v>
      </c>
      <c r="AW294" s="14" t="s">
        <v>4</v>
      </c>
      <c r="AX294" s="14" t="s">
        <v>75</v>
      </c>
      <c r="AY294" s="228" t="s">
        <v>123</v>
      </c>
    </row>
    <row r="295" s="2" customFormat="1" ht="24.15" customHeight="1">
      <c r="A295" s="35"/>
      <c r="B295" s="36"/>
      <c r="C295" s="192" t="s">
        <v>453</v>
      </c>
      <c r="D295" s="192" t="s">
        <v>125</v>
      </c>
      <c r="E295" s="193" t="s">
        <v>454</v>
      </c>
      <c r="F295" s="194" t="s">
        <v>455</v>
      </c>
      <c r="G295" s="195" t="s">
        <v>134</v>
      </c>
      <c r="H295" s="196">
        <v>101.75400000000001</v>
      </c>
      <c r="I295" s="197">
        <v>929</v>
      </c>
      <c r="J295" s="197">
        <f>ROUND(I295*H295,2)</f>
        <v>94529.470000000001</v>
      </c>
      <c r="K295" s="194" t="s">
        <v>135</v>
      </c>
      <c r="L295" s="41"/>
      <c r="M295" s="198" t="s">
        <v>17</v>
      </c>
      <c r="N295" s="199" t="s">
        <v>42</v>
      </c>
      <c r="O295" s="200">
        <v>1.0600000000000001</v>
      </c>
      <c r="P295" s="200">
        <f>O295*H295</f>
        <v>107.85924000000001</v>
      </c>
      <c r="Q295" s="200">
        <v>0.0086</v>
      </c>
      <c r="R295" s="200">
        <f>Q295*H295</f>
        <v>0.8750844000000001</v>
      </c>
      <c r="S295" s="200">
        <v>0</v>
      </c>
      <c r="T295" s="201">
        <f>S295*H295</f>
        <v>0</v>
      </c>
      <c r="U295" s="35"/>
      <c r="V295" s="35"/>
      <c r="W295" s="35"/>
      <c r="X295" s="35"/>
      <c r="Y295" s="35"/>
      <c r="Z295" s="35"/>
      <c r="AA295" s="35"/>
      <c r="AB295" s="35"/>
      <c r="AC295" s="35"/>
      <c r="AD295" s="35"/>
      <c r="AE295" s="35"/>
      <c r="AR295" s="202" t="s">
        <v>129</v>
      </c>
      <c r="AT295" s="202" t="s">
        <v>125</v>
      </c>
      <c r="AU295" s="202" t="s">
        <v>130</v>
      </c>
      <c r="AY295" s="20" t="s">
        <v>123</v>
      </c>
      <c r="BE295" s="203">
        <f>IF(N295="základní",J295,0)</f>
        <v>0</v>
      </c>
      <c r="BF295" s="203">
        <f>IF(N295="snížená",J295,0)</f>
        <v>94529.470000000001</v>
      </c>
      <c r="BG295" s="203">
        <f>IF(N295="zákl. přenesená",J295,0)</f>
        <v>0</v>
      </c>
      <c r="BH295" s="203">
        <f>IF(N295="sníž. přenesená",J295,0)</f>
        <v>0</v>
      </c>
      <c r="BI295" s="203">
        <f>IF(N295="nulová",J295,0)</f>
        <v>0</v>
      </c>
      <c r="BJ295" s="20" t="s">
        <v>130</v>
      </c>
      <c r="BK295" s="203">
        <f>ROUND(I295*H295,2)</f>
        <v>94529.470000000001</v>
      </c>
      <c r="BL295" s="20" t="s">
        <v>129</v>
      </c>
      <c r="BM295" s="202" t="s">
        <v>456</v>
      </c>
    </row>
    <row r="296" s="2" customFormat="1">
      <c r="A296" s="35"/>
      <c r="B296" s="36"/>
      <c r="C296" s="37"/>
      <c r="D296" s="204" t="s">
        <v>137</v>
      </c>
      <c r="E296" s="37"/>
      <c r="F296" s="205" t="s">
        <v>457</v>
      </c>
      <c r="G296" s="37"/>
      <c r="H296" s="37"/>
      <c r="I296" s="37"/>
      <c r="J296" s="37"/>
      <c r="K296" s="37"/>
      <c r="L296" s="41"/>
      <c r="M296" s="206"/>
      <c r="N296" s="207"/>
      <c r="O296" s="80"/>
      <c r="P296" s="80"/>
      <c r="Q296" s="80"/>
      <c r="R296" s="80"/>
      <c r="S296" s="80"/>
      <c r="T296" s="81"/>
      <c r="U296" s="35"/>
      <c r="V296" s="35"/>
      <c r="W296" s="35"/>
      <c r="X296" s="35"/>
      <c r="Y296" s="35"/>
      <c r="Z296" s="35"/>
      <c r="AA296" s="35"/>
      <c r="AB296" s="35"/>
      <c r="AC296" s="35"/>
      <c r="AD296" s="35"/>
      <c r="AE296" s="35"/>
      <c r="AT296" s="20" t="s">
        <v>137</v>
      </c>
      <c r="AU296" s="20" t="s">
        <v>130</v>
      </c>
    </row>
    <row r="297" s="2" customFormat="1">
      <c r="A297" s="35"/>
      <c r="B297" s="36"/>
      <c r="C297" s="37"/>
      <c r="D297" s="208" t="s">
        <v>139</v>
      </c>
      <c r="E297" s="37"/>
      <c r="F297" s="209" t="s">
        <v>445</v>
      </c>
      <c r="G297" s="37"/>
      <c r="H297" s="37"/>
      <c r="I297" s="37"/>
      <c r="J297" s="37"/>
      <c r="K297" s="37"/>
      <c r="L297" s="41"/>
      <c r="M297" s="206"/>
      <c r="N297" s="207"/>
      <c r="O297" s="80"/>
      <c r="P297" s="80"/>
      <c r="Q297" s="80"/>
      <c r="R297" s="80"/>
      <c r="S297" s="80"/>
      <c r="T297" s="81"/>
      <c r="U297" s="35"/>
      <c r="V297" s="35"/>
      <c r="W297" s="35"/>
      <c r="X297" s="35"/>
      <c r="Y297" s="35"/>
      <c r="Z297" s="35"/>
      <c r="AA297" s="35"/>
      <c r="AB297" s="35"/>
      <c r="AC297" s="35"/>
      <c r="AD297" s="35"/>
      <c r="AE297" s="35"/>
      <c r="AT297" s="20" t="s">
        <v>139</v>
      </c>
      <c r="AU297" s="20" t="s">
        <v>130</v>
      </c>
    </row>
    <row r="298" s="14" customFormat="1">
      <c r="A298" s="14"/>
      <c r="B298" s="219"/>
      <c r="C298" s="220"/>
      <c r="D298" s="208" t="s">
        <v>153</v>
      </c>
      <c r="E298" s="221" t="s">
        <v>17</v>
      </c>
      <c r="F298" s="222" t="s">
        <v>458</v>
      </c>
      <c r="G298" s="220"/>
      <c r="H298" s="223">
        <v>69.266000000000005</v>
      </c>
      <c r="I298" s="220"/>
      <c r="J298" s="220"/>
      <c r="K298" s="220"/>
      <c r="L298" s="224"/>
      <c r="M298" s="225"/>
      <c r="N298" s="226"/>
      <c r="O298" s="226"/>
      <c r="P298" s="226"/>
      <c r="Q298" s="226"/>
      <c r="R298" s="226"/>
      <c r="S298" s="226"/>
      <c r="T298" s="227"/>
      <c r="U298" s="14"/>
      <c r="V298" s="14"/>
      <c r="W298" s="14"/>
      <c r="X298" s="14"/>
      <c r="Y298" s="14"/>
      <c r="Z298" s="14"/>
      <c r="AA298" s="14"/>
      <c r="AB298" s="14"/>
      <c r="AC298" s="14"/>
      <c r="AD298" s="14"/>
      <c r="AE298" s="14"/>
      <c r="AT298" s="228" t="s">
        <v>153</v>
      </c>
      <c r="AU298" s="228" t="s">
        <v>130</v>
      </c>
      <c r="AV298" s="14" t="s">
        <v>130</v>
      </c>
      <c r="AW298" s="14" t="s">
        <v>31</v>
      </c>
      <c r="AX298" s="14" t="s">
        <v>70</v>
      </c>
      <c r="AY298" s="228" t="s">
        <v>123</v>
      </c>
    </row>
    <row r="299" s="14" customFormat="1">
      <c r="A299" s="14"/>
      <c r="B299" s="219"/>
      <c r="C299" s="220"/>
      <c r="D299" s="208" t="s">
        <v>153</v>
      </c>
      <c r="E299" s="221" t="s">
        <v>17</v>
      </c>
      <c r="F299" s="222" t="s">
        <v>459</v>
      </c>
      <c r="G299" s="220"/>
      <c r="H299" s="223">
        <v>31.114999999999998</v>
      </c>
      <c r="I299" s="220"/>
      <c r="J299" s="220"/>
      <c r="K299" s="220"/>
      <c r="L299" s="224"/>
      <c r="M299" s="225"/>
      <c r="N299" s="226"/>
      <c r="O299" s="226"/>
      <c r="P299" s="226"/>
      <c r="Q299" s="226"/>
      <c r="R299" s="226"/>
      <c r="S299" s="226"/>
      <c r="T299" s="227"/>
      <c r="U299" s="14"/>
      <c r="V299" s="14"/>
      <c r="W299" s="14"/>
      <c r="X299" s="14"/>
      <c r="Y299" s="14"/>
      <c r="Z299" s="14"/>
      <c r="AA299" s="14"/>
      <c r="AB299" s="14"/>
      <c r="AC299" s="14"/>
      <c r="AD299" s="14"/>
      <c r="AE299" s="14"/>
      <c r="AT299" s="228" t="s">
        <v>153</v>
      </c>
      <c r="AU299" s="228" t="s">
        <v>130</v>
      </c>
      <c r="AV299" s="14" t="s">
        <v>130</v>
      </c>
      <c r="AW299" s="14" t="s">
        <v>31</v>
      </c>
      <c r="AX299" s="14" t="s">
        <v>70</v>
      </c>
      <c r="AY299" s="228" t="s">
        <v>123</v>
      </c>
    </row>
    <row r="300" s="14" customFormat="1">
      <c r="A300" s="14"/>
      <c r="B300" s="219"/>
      <c r="C300" s="220"/>
      <c r="D300" s="208" t="s">
        <v>153</v>
      </c>
      <c r="E300" s="221" t="s">
        <v>17</v>
      </c>
      <c r="F300" s="222" t="s">
        <v>460</v>
      </c>
      <c r="G300" s="220"/>
      <c r="H300" s="223">
        <v>1.613</v>
      </c>
      <c r="I300" s="220"/>
      <c r="J300" s="220"/>
      <c r="K300" s="220"/>
      <c r="L300" s="224"/>
      <c r="M300" s="225"/>
      <c r="N300" s="226"/>
      <c r="O300" s="226"/>
      <c r="P300" s="226"/>
      <c r="Q300" s="226"/>
      <c r="R300" s="226"/>
      <c r="S300" s="226"/>
      <c r="T300" s="227"/>
      <c r="U300" s="14"/>
      <c r="V300" s="14"/>
      <c r="W300" s="14"/>
      <c r="X300" s="14"/>
      <c r="Y300" s="14"/>
      <c r="Z300" s="14"/>
      <c r="AA300" s="14"/>
      <c r="AB300" s="14"/>
      <c r="AC300" s="14"/>
      <c r="AD300" s="14"/>
      <c r="AE300" s="14"/>
      <c r="AT300" s="228" t="s">
        <v>153</v>
      </c>
      <c r="AU300" s="228" t="s">
        <v>130</v>
      </c>
      <c r="AV300" s="14" t="s">
        <v>130</v>
      </c>
      <c r="AW300" s="14" t="s">
        <v>31</v>
      </c>
      <c r="AX300" s="14" t="s">
        <v>70</v>
      </c>
      <c r="AY300" s="228" t="s">
        <v>123</v>
      </c>
    </row>
    <row r="301" s="14" customFormat="1">
      <c r="A301" s="14"/>
      <c r="B301" s="219"/>
      <c r="C301" s="220"/>
      <c r="D301" s="208" t="s">
        <v>153</v>
      </c>
      <c r="E301" s="221" t="s">
        <v>17</v>
      </c>
      <c r="F301" s="222" t="s">
        <v>461</v>
      </c>
      <c r="G301" s="220"/>
      <c r="H301" s="223">
        <v>-0.23999999999999999</v>
      </c>
      <c r="I301" s="220"/>
      <c r="J301" s="220"/>
      <c r="K301" s="220"/>
      <c r="L301" s="224"/>
      <c r="M301" s="225"/>
      <c r="N301" s="226"/>
      <c r="O301" s="226"/>
      <c r="P301" s="226"/>
      <c r="Q301" s="226"/>
      <c r="R301" s="226"/>
      <c r="S301" s="226"/>
      <c r="T301" s="227"/>
      <c r="U301" s="14"/>
      <c r="V301" s="14"/>
      <c r="W301" s="14"/>
      <c r="X301" s="14"/>
      <c r="Y301" s="14"/>
      <c r="Z301" s="14"/>
      <c r="AA301" s="14"/>
      <c r="AB301" s="14"/>
      <c r="AC301" s="14"/>
      <c r="AD301" s="14"/>
      <c r="AE301" s="14"/>
      <c r="AT301" s="228" t="s">
        <v>153</v>
      </c>
      <c r="AU301" s="228" t="s">
        <v>130</v>
      </c>
      <c r="AV301" s="14" t="s">
        <v>130</v>
      </c>
      <c r="AW301" s="14" t="s">
        <v>31</v>
      </c>
      <c r="AX301" s="14" t="s">
        <v>70</v>
      </c>
      <c r="AY301" s="228" t="s">
        <v>123</v>
      </c>
    </row>
    <row r="302" s="15" customFormat="1">
      <c r="A302" s="15"/>
      <c r="B302" s="229"/>
      <c r="C302" s="230"/>
      <c r="D302" s="208" t="s">
        <v>153</v>
      </c>
      <c r="E302" s="231" t="s">
        <v>17</v>
      </c>
      <c r="F302" s="232" t="s">
        <v>178</v>
      </c>
      <c r="G302" s="230"/>
      <c r="H302" s="233">
        <v>101.75400000000001</v>
      </c>
      <c r="I302" s="230"/>
      <c r="J302" s="230"/>
      <c r="K302" s="230"/>
      <c r="L302" s="234"/>
      <c r="M302" s="235"/>
      <c r="N302" s="236"/>
      <c r="O302" s="236"/>
      <c r="P302" s="236"/>
      <c r="Q302" s="236"/>
      <c r="R302" s="236"/>
      <c r="S302" s="236"/>
      <c r="T302" s="237"/>
      <c r="U302" s="15"/>
      <c r="V302" s="15"/>
      <c r="W302" s="15"/>
      <c r="X302" s="15"/>
      <c r="Y302" s="15"/>
      <c r="Z302" s="15"/>
      <c r="AA302" s="15"/>
      <c r="AB302" s="15"/>
      <c r="AC302" s="15"/>
      <c r="AD302" s="15"/>
      <c r="AE302" s="15"/>
      <c r="AT302" s="238" t="s">
        <v>153</v>
      </c>
      <c r="AU302" s="238" t="s">
        <v>130</v>
      </c>
      <c r="AV302" s="15" t="s">
        <v>129</v>
      </c>
      <c r="AW302" s="15" t="s">
        <v>31</v>
      </c>
      <c r="AX302" s="15" t="s">
        <v>75</v>
      </c>
      <c r="AY302" s="238" t="s">
        <v>123</v>
      </c>
    </row>
    <row r="303" s="2" customFormat="1" ht="16.5" customHeight="1">
      <c r="A303" s="35"/>
      <c r="B303" s="36"/>
      <c r="C303" s="239" t="s">
        <v>462</v>
      </c>
      <c r="D303" s="239" t="s">
        <v>227</v>
      </c>
      <c r="E303" s="240" t="s">
        <v>463</v>
      </c>
      <c r="F303" s="241" t="s">
        <v>464</v>
      </c>
      <c r="G303" s="242" t="s">
        <v>134</v>
      </c>
      <c r="H303" s="243">
        <v>106.842</v>
      </c>
      <c r="I303" s="244">
        <v>307</v>
      </c>
      <c r="J303" s="244">
        <f>ROUND(I303*H303,2)</f>
        <v>32800.489999999998</v>
      </c>
      <c r="K303" s="241" t="s">
        <v>135</v>
      </c>
      <c r="L303" s="245"/>
      <c r="M303" s="246" t="s">
        <v>17</v>
      </c>
      <c r="N303" s="247" t="s">
        <v>42</v>
      </c>
      <c r="O303" s="200">
        <v>0</v>
      </c>
      <c r="P303" s="200">
        <f>O303*H303</f>
        <v>0</v>
      </c>
      <c r="Q303" s="200">
        <v>0.0027200000000000002</v>
      </c>
      <c r="R303" s="200">
        <f>Q303*H303</f>
        <v>0.29061024000000002</v>
      </c>
      <c r="S303" s="200">
        <v>0</v>
      </c>
      <c r="T303" s="201">
        <f>S303*H303</f>
        <v>0</v>
      </c>
      <c r="U303" s="35"/>
      <c r="V303" s="35"/>
      <c r="W303" s="35"/>
      <c r="X303" s="35"/>
      <c r="Y303" s="35"/>
      <c r="Z303" s="35"/>
      <c r="AA303" s="35"/>
      <c r="AB303" s="35"/>
      <c r="AC303" s="35"/>
      <c r="AD303" s="35"/>
      <c r="AE303" s="35"/>
      <c r="AR303" s="202" t="s">
        <v>179</v>
      </c>
      <c r="AT303" s="202" t="s">
        <v>227</v>
      </c>
      <c r="AU303" s="202" t="s">
        <v>130</v>
      </c>
      <c r="AY303" s="20" t="s">
        <v>123</v>
      </c>
      <c r="BE303" s="203">
        <f>IF(N303="základní",J303,0)</f>
        <v>0</v>
      </c>
      <c r="BF303" s="203">
        <f>IF(N303="snížená",J303,0)</f>
        <v>32800.489999999998</v>
      </c>
      <c r="BG303" s="203">
        <f>IF(N303="zákl. přenesená",J303,0)</f>
        <v>0</v>
      </c>
      <c r="BH303" s="203">
        <f>IF(N303="sníž. přenesená",J303,0)</f>
        <v>0</v>
      </c>
      <c r="BI303" s="203">
        <f>IF(N303="nulová",J303,0)</f>
        <v>0</v>
      </c>
      <c r="BJ303" s="20" t="s">
        <v>130</v>
      </c>
      <c r="BK303" s="203">
        <f>ROUND(I303*H303,2)</f>
        <v>32800.489999999998</v>
      </c>
      <c r="BL303" s="20" t="s">
        <v>129</v>
      </c>
      <c r="BM303" s="202" t="s">
        <v>465</v>
      </c>
    </row>
    <row r="304" s="14" customFormat="1">
      <c r="A304" s="14"/>
      <c r="B304" s="219"/>
      <c r="C304" s="220"/>
      <c r="D304" s="208" t="s">
        <v>153</v>
      </c>
      <c r="E304" s="220"/>
      <c r="F304" s="222" t="s">
        <v>466</v>
      </c>
      <c r="G304" s="220"/>
      <c r="H304" s="223">
        <v>106.842</v>
      </c>
      <c r="I304" s="220"/>
      <c r="J304" s="220"/>
      <c r="K304" s="220"/>
      <c r="L304" s="224"/>
      <c r="M304" s="225"/>
      <c r="N304" s="226"/>
      <c r="O304" s="226"/>
      <c r="P304" s="226"/>
      <c r="Q304" s="226"/>
      <c r="R304" s="226"/>
      <c r="S304" s="226"/>
      <c r="T304" s="227"/>
      <c r="U304" s="14"/>
      <c r="V304" s="14"/>
      <c r="W304" s="14"/>
      <c r="X304" s="14"/>
      <c r="Y304" s="14"/>
      <c r="Z304" s="14"/>
      <c r="AA304" s="14"/>
      <c r="AB304" s="14"/>
      <c r="AC304" s="14"/>
      <c r="AD304" s="14"/>
      <c r="AE304" s="14"/>
      <c r="AT304" s="228" t="s">
        <v>153</v>
      </c>
      <c r="AU304" s="228" t="s">
        <v>130</v>
      </c>
      <c r="AV304" s="14" t="s">
        <v>130</v>
      </c>
      <c r="AW304" s="14" t="s">
        <v>4</v>
      </c>
      <c r="AX304" s="14" t="s">
        <v>75</v>
      </c>
      <c r="AY304" s="228" t="s">
        <v>123</v>
      </c>
    </row>
    <row r="305" s="2" customFormat="1" ht="24.15" customHeight="1">
      <c r="A305" s="35"/>
      <c r="B305" s="36"/>
      <c r="C305" s="192" t="s">
        <v>467</v>
      </c>
      <c r="D305" s="192" t="s">
        <v>125</v>
      </c>
      <c r="E305" s="193" t="s">
        <v>468</v>
      </c>
      <c r="F305" s="194" t="s">
        <v>469</v>
      </c>
      <c r="G305" s="195" t="s">
        <v>134</v>
      </c>
      <c r="H305" s="196">
        <v>8.2080000000000002</v>
      </c>
      <c r="I305" s="197">
        <v>997</v>
      </c>
      <c r="J305" s="197">
        <f>ROUND(I305*H305,2)</f>
        <v>8183.3800000000001</v>
      </c>
      <c r="K305" s="194" t="s">
        <v>135</v>
      </c>
      <c r="L305" s="41"/>
      <c r="M305" s="198" t="s">
        <v>17</v>
      </c>
      <c r="N305" s="199" t="s">
        <v>42</v>
      </c>
      <c r="O305" s="200">
        <v>1.0800000000000001</v>
      </c>
      <c r="P305" s="200">
        <f>O305*H305</f>
        <v>8.8646400000000014</v>
      </c>
      <c r="Q305" s="200">
        <v>0.0095999999999999992</v>
      </c>
      <c r="R305" s="200">
        <f>Q305*H305</f>
        <v>0.0787968</v>
      </c>
      <c r="S305" s="200">
        <v>0</v>
      </c>
      <c r="T305" s="201">
        <f>S305*H305</f>
        <v>0</v>
      </c>
      <c r="U305" s="35"/>
      <c r="V305" s="35"/>
      <c r="W305" s="35"/>
      <c r="X305" s="35"/>
      <c r="Y305" s="35"/>
      <c r="Z305" s="35"/>
      <c r="AA305" s="35"/>
      <c r="AB305" s="35"/>
      <c r="AC305" s="35"/>
      <c r="AD305" s="35"/>
      <c r="AE305" s="35"/>
      <c r="AR305" s="202" t="s">
        <v>129</v>
      </c>
      <c r="AT305" s="202" t="s">
        <v>125</v>
      </c>
      <c r="AU305" s="202" t="s">
        <v>130</v>
      </c>
      <c r="AY305" s="20" t="s">
        <v>123</v>
      </c>
      <c r="BE305" s="203">
        <f>IF(N305="základní",J305,0)</f>
        <v>0</v>
      </c>
      <c r="BF305" s="203">
        <f>IF(N305="snížená",J305,0)</f>
        <v>8183.3800000000001</v>
      </c>
      <c r="BG305" s="203">
        <f>IF(N305="zákl. přenesená",J305,0)</f>
        <v>0</v>
      </c>
      <c r="BH305" s="203">
        <f>IF(N305="sníž. přenesená",J305,0)</f>
        <v>0</v>
      </c>
      <c r="BI305" s="203">
        <f>IF(N305="nulová",J305,0)</f>
        <v>0</v>
      </c>
      <c r="BJ305" s="20" t="s">
        <v>130</v>
      </c>
      <c r="BK305" s="203">
        <f>ROUND(I305*H305,2)</f>
        <v>8183.3800000000001</v>
      </c>
      <c r="BL305" s="20" t="s">
        <v>129</v>
      </c>
      <c r="BM305" s="202" t="s">
        <v>470</v>
      </c>
    </row>
    <row r="306" s="2" customFormat="1">
      <c r="A306" s="35"/>
      <c r="B306" s="36"/>
      <c r="C306" s="37"/>
      <c r="D306" s="204" t="s">
        <v>137</v>
      </c>
      <c r="E306" s="37"/>
      <c r="F306" s="205" t="s">
        <v>471</v>
      </c>
      <c r="G306" s="37"/>
      <c r="H306" s="37"/>
      <c r="I306" s="37"/>
      <c r="J306" s="37"/>
      <c r="K306" s="37"/>
      <c r="L306" s="41"/>
      <c r="M306" s="206"/>
      <c r="N306" s="207"/>
      <c r="O306" s="80"/>
      <c r="P306" s="80"/>
      <c r="Q306" s="80"/>
      <c r="R306" s="80"/>
      <c r="S306" s="80"/>
      <c r="T306" s="81"/>
      <c r="U306" s="35"/>
      <c r="V306" s="35"/>
      <c r="W306" s="35"/>
      <c r="X306" s="35"/>
      <c r="Y306" s="35"/>
      <c r="Z306" s="35"/>
      <c r="AA306" s="35"/>
      <c r="AB306" s="35"/>
      <c r="AC306" s="35"/>
      <c r="AD306" s="35"/>
      <c r="AE306" s="35"/>
      <c r="AT306" s="20" t="s">
        <v>137</v>
      </c>
      <c r="AU306" s="20" t="s">
        <v>130</v>
      </c>
    </row>
    <row r="307" s="2" customFormat="1">
      <c r="A307" s="35"/>
      <c r="B307" s="36"/>
      <c r="C307" s="37"/>
      <c r="D307" s="208" t="s">
        <v>139</v>
      </c>
      <c r="E307" s="37"/>
      <c r="F307" s="209" t="s">
        <v>445</v>
      </c>
      <c r="G307" s="37"/>
      <c r="H307" s="37"/>
      <c r="I307" s="37"/>
      <c r="J307" s="37"/>
      <c r="K307" s="37"/>
      <c r="L307" s="41"/>
      <c r="M307" s="206"/>
      <c r="N307" s="207"/>
      <c r="O307" s="80"/>
      <c r="P307" s="80"/>
      <c r="Q307" s="80"/>
      <c r="R307" s="80"/>
      <c r="S307" s="80"/>
      <c r="T307" s="81"/>
      <c r="U307" s="35"/>
      <c r="V307" s="35"/>
      <c r="W307" s="35"/>
      <c r="X307" s="35"/>
      <c r="Y307" s="35"/>
      <c r="Z307" s="35"/>
      <c r="AA307" s="35"/>
      <c r="AB307" s="35"/>
      <c r="AC307" s="35"/>
      <c r="AD307" s="35"/>
      <c r="AE307" s="35"/>
      <c r="AT307" s="20" t="s">
        <v>139</v>
      </c>
      <c r="AU307" s="20" t="s">
        <v>130</v>
      </c>
    </row>
    <row r="308" s="14" customFormat="1">
      <c r="A308" s="14"/>
      <c r="B308" s="219"/>
      <c r="C308" s="220"/>
      <c r="D308" s="208" t="s">
        <v>153</v>
      </c>
      <c r="E308" s="221" t="s">
        <v>17</v>
      </c>
      <c r="F308" s="222" t="s">
        <v>472</v>
      </c>
      <c r="G308" s="220"/>
      <c r="H308" s="223">
        <v>8.2080000000000002</v>
      </c>
      <c r="I308" s="220"/>
      <c r="J308" s="220"/>
      <c r="K308" s="220"/>
      <c r="L308" s="224"/>
      <c r="M308" s="225"/>
      <c r="N308" s="226"/>
      <c r="O308" s="226"/>
      <c r="P308" s="226"/>
      <c r="Q308" s="226"/>
      <c r="R308" s="226"/>
      <c r="S308" s="226"/>
      <c r="T308" s="227"/>
      <c r="U308" s="14"/>
      <c r="V308" s="14"/>
      <c r="W308" s="14"/>
      <c r="X308" s="14"/>
      <c r="Y308" s="14"/>
      <c r="Z308" s="14"/>
      <c r="AA308" s="14"/>
      <c r="AB308" s="14"/>
      <c r="AC308" s="14"/>
      <c r="AD308" s="14"/>
      <c r="AE308" s="14"/>
      <c r="AT308" s="228" t="s">
        <v>153</v>
      </c>
      <c r="AU308" s="228" t="s">
        <v>130</v>
      </c>
      <c r="AV308" s="14" t="s">
        <v>130</v>
      </c>
      <c r="AW308" s="14" t="s">
        <v>31</v>
      </c>
      <c r="AX308" s="14" t="s">
        <v>75</v>
      </c>
      <c r="AY308" s="228" t="s">
        <v>123</v>
      </c>
    </row>
    <row r="309" s="2" customFormat="1" ht="16.5" customHeight="1">
      <c r="A309" s="35"/>
      <c r="B309" s="36"/>
      <c r="C309" s="239" t="s">
        <v>473</v>
      </c>
      <c r="D309" s="239" t="s">
        <v>227</v>
      </c>
      <c r="E309" s="240" t="s">
        <v>474</v>
      </c>
      <c r="F309" s="241" t="s">
        <v>475</v>
      </c>
      <c r="G309" s="242" t="s">
        <v>134</v>
      </c>
      <c r="H309" s="243">
        <v>8.6180000000000003</v>
      </c>
      <c r="I309" s="244">
        <v>983</v>
      </c>
      <c r="J309" s="244">
        <f>ROUND(I309*H309,2)</f>
        <v>8471.4899999999998</v>
      </c>
      <c r="K309" s="241" t="s">
        <v>135</v>
      </c>
      <c r="L309" s="245"/>
      <c r="M309" s="246" t="s">
        <v>17</v>
      </c>
      <c r="N309" s="247" t="s">
        <v>42</v>
      </c>
      <c r="O309" s="200">
        <v>0</v>
      </c>
      <c r="P309" s="200">
        <f>O309*H309</f>
        <v>0</v>
      </c>
      <c r="Q309" s="200">
        <v>0.017999999999999999</v>
      </c>
      <c r="R309" s="200">
        <f>Q309*H309</f>
        <v>0.15512399999999998</v>
      </c>
      <c r="S309" s="200">
        <v>0</v>
      </c>
      <c r="T309" s="201">
        <f>S309*H309</f>
        <v>0</v>
      </c>
      <c r="U309" s="35"/>
      <c r="V309" s="35"/>
      <c r="W309" s="35"/>
      <c r="X309" s="35"/>
      <c r="Y309" s="35"/>
      <c r="Z309" s="35"/>
      <c r="AA309" s="35"/>
      <c r="AB309" s="35"/>
      <c r="AC309" s="35"/>
      <c r="AD309" s="35"/>
      <c r="AE309" s="35"/>
      <c r="AR309" s="202" t="s">
        <v>179</v>
      </c>
      <c r="AT309" s="202" t="s">
        <v>227</v>
      </c>
      <c r="AU309" s="202" t="s">
        <v>130</v>
      </c>
      <c r="AY309" s="20" t="s">
        <v>123</v>
      </c>
      <c r="BE309" s="203">
        <f>IF(N309="základní",J309,0)</f>
        <v>0</v>
      </c>
      <c r="BF309" s="203">
        <f>IF(N309="snížená",J309,0)</f>
        <v>8471.4899999999998</v>
      </c>
      <c r="BG309" s="203">
        <f>IF(N309="zákl. přenesená",J309,0)</f>
        <v>0</v>
      </c>
      <c r="BH309" s="203">
        <f>IF(N309="sníž. přenesená",J309,0)</f>
        <v>0</v>
      </c>
      <c r="BI309" s="203">
        <f>IF(N309="nulová",J309,0)</f>
        <v>0</v>
      </c>
      <c r="BJ309" s="20" t="s">
        <v>130</v>
      </c>
      <c r="BK309" s="203">
        <f>ROUND(I309*H309,2)</f>
        <v>8471.4899999999998</v>
      </c>
      <c r="BL309" s="20" t="s">
        <v>129</v>
      </c>
      <c r="BM309" s="202" t="s">
        <v>476</v>
      </c>
    </row>
    <row r="310" s="14" customFormat="1">
      <c r="A310" s="14"/>
      <c r="B310" s="219"/>
      <c r="C310" s="220"/>
      <c r="D310" s="208" t="s">
        <v>153</v>
      </c>
      <c r="E310" s="220"/>
      <c r="F310" s="222" t="s">
        <v>477</v>
      </c>
      <c r="G310" s="220"/>
      <c r="H310" s="223">
        <v>8.6180000000000003</v>
      </c>
      <c r="I310" s="220"/>
      <c r="J310" s="220"/>
      <c r="K310" s="220"/>
      <c r="L310" s="224"/>
      <c r="M310" s="225"/>
      <c r="N310" s="226"/>
      <c r="O310" s="226"/>
      <c r="P310" s="226"/>
      <c r="Q310" s="226"/>
      <c r="R310" s="226"/>
      <c r="S310" s="226"/>
      <c r="T310" s="227"/>
      <c r="U310" s="14"/>
      <c r="V310" s="14"/>
      <c r="W310" s="14"/>
      <c r="X310" s="14"/>
      <c r="Y310" s="14"/>
      <c r="Z310" s="14"/>
      <c r="AA310" s="14"/>
      <c r="AB310" s="14"/>
      <c r="AC310" s="14"/>
      <c r="AD310" s="14"/>
      <c r="AE310" s="14"/>
      <c r="AT310" s="228" t="s">
        <v>153</v>
      </c>
      <c r="AU310" s="228" t="s">
        <v>130</v>
      </c>
      <c r="AV310" s="14" t="s">
        <v>130</v>
      </c>
      <c r="AW310" s="14" t="s">
        <v>4</v>
      </c>
      <c r="AX310" s="14" t="s">
        <v>75</v>
      </c>
      <c r="AY310" s="228" t="s">
        <v>123</v>
      </c>
    </row>
    <row r="311" s="2" customFormat="1" ht="24.15" customHeight="1">
      <c r="A311" s="35"/>
      <c r="B311" s="36"/>
      <c r="C311" s="192" t="s">
        <v>478</v>
      </c>
      <c r="D311" s="192" t="s">
        <v>125</v>
      </c>
      <c r="E311" s="193" t="s">
        <v>479</v>
      </c>
      <c r="F311" s="194" t="s">
        <v>480</v>
      </c>
      <c r="G311" s="195" t="s">
        <v>134</v>
      </c>
      <c r="H311" s="196">
        <v>109.67400000000001</v>
      </c>
      <c r="I311" s="197">
        <v>54.100000000000001</v>
      </c>
      <c r="J311" s="197">
        <f>ROUND(I311*H311,2)</f>
        <v>5933.3599999999997</v>
      </c>
      <c r="K311" s="194" t="s">
        <v>135</v>
      </c>
      <c r="L311" s="41"/>
      <c r="M311" s="198" t="s">
        <v>17</v>
      </c>
      <c r="N311" s="199" t="s">
        <v>42</v>
      </c>
      <c r="O311" s="200">
        <v>0.0080000000000000002</v>
      </c>
      <c r="P311" s="200">
        <f>O311*H311</f>
        <v>0.87739200000000006</v>
      </c>
      <c r="Q311" s="200">
        <v>6.0000000000000002E-05</v>
      </c>
      <c r="R311" s="200">
        <f>Q311*H311</f>
        <v>0.0065804400000000008</v>
      </c>
      <c r="S311" s="200">
        <v>0</v>
      </c>
      <c r="T311" s="201">
        <f>S311*H311</f>
        <v>0</v>
      </c>
      <c r="U311" s="35"/>
      <c r="V311" s="35"/>
      <c r="W311" s="35"/>
      <c r="X311" s="35"/>
      <c r="Y311" s="35"/>
      <c r="Z311" s="35"/>
      <c r="AA311" s="35"/>
      <c r="AB311" s="35"/>
      <c r="AC311" s="35"/>
      <c r="AD311" s="35"/>
      <c r="AE311" s="35"/>
      <c r="AR311" s="202" t="s">
        <v>129</v>
      </c>
      <c r="AT311" s="202" t="s">
        <v>125</v>
      </c>
      <c r="AU311" s="202" t="s">
        <v>130</v>
      </c>
      <c r="AY311" s="20" t="s">
        <v>123</v>
      </c>
      <c r="BE311" s="203">
        <f>IF(N311="základní",J311,0)</f>
        <v>0</v>
      </c>
      <c r="BF311" s="203">
        <f>IF(N311="snížená",J311,0)</f>
        <v>5933.3599999999997</v>
      </c>
      <c r="BG311" s="203">
        <f>IF(N311="zákl. přenesená",J311,0)</f>
        <v>0</v>
      </c>
      <c r="BH311" s="203">
        <f>IF(N311="sníž. přenesená",J311,0)</f>
        <v>0</v>
      </c>
      <c r="BI311" s="203">
        <f>IF(N311="nulová",J311,0)</f>
        <v>0</v>
      </c>
      <c r="BJ311" s="20" t="s">
        <v>130</v>
      </c>
      <c r="BK311" s="203">
        <f>ROUND(I311*H311,2)</f>
        <v>5933.3599999999997</v>
      </c>
      <c r="BL311" s="20" t="s">
        <v>129</v>
      </c>
      <c r="BM311" s="202" t="s">
        <v>481</v>
      </c>
    </row>
    <row r="312" s="2" customFormat="1">
      <c r="A312" s="35"/>
      <c r="B312" s="36"/>
      <c r="C312" s="37"/>
      <c r="D312" s="204" t="s">
        <v>137</v>
      </c>
      <c r="E312" s="37"/>
      <c r="F312" s="205" t="s">
        <v>482</v>
      </c>
      <c r="G312" s="37"/>
      <c r="H312" s="37"/>
      <c r="I312" s="37"/>
      <c r="J312" s="37"/>
      <c r="K312" s="37"/>
      <c r="L312" s="41"/>
      <c r="M312" s="206"/>
      <c r="N312" s="207"/>
      <c r="O312" s="80"/>
      <c r="P312" s="80"/>
      <c r="Q312" s="80"/>
      <c r="R312" s="80"/>
      <c r="S312" s="80"/>
      <c r="T312" s="81"/>
      <c r="U312" s="35"/>
      <c r="V312" s="35"/>
      <c r="W312" s="35"/>
      <c r="X312" s="35"/>
      <c r="Y312" s="35"/>
      <c r="Z312" s="35"/>
      <c r="AA312" s="35"/>
      <c r="AB312" s="35"/>
      <c r="AC312" s="35"/>
      <c r="AD312" s="35"/>
      <c r="AE312" s="35"/>
      <c r="AT312" s="20" t="s">
        <v>137</v>
      </c>
      <c r="AU312" s="20" t="s">
        <v>130</v>
      </c>
    </row>
    <row r="313" s="2" customFormat="1">
      <c r="A313" s="35"/>
      <c r="B313" s="36"/>
      <c r="C313" s="37"/>
      <c r="D313" s="208" t="s">
        <v>139</v>
      </c>
      <c r="E313" s="37"/>
      <c r="F313" s="209" t="s">
        <v>445</v>
      </c>
      <c r="G313" s="37"/>
      <c r="H313" s="37"/>
      <c r="I313" s="37"/>
      <c r="J313" s="37"/>
      <c r="K313" s="37"/>
      <c r="L313" s="41"/>
      <c r="M313" s="206"/>
      <c r="N313" s="207"/>
      <c r="O313" s="80"/>
      <c r="P313" s="80"/>
      <c r="Q313" s="80"/>
      <c r="R313" s="80"/>
      <c r="S313" s="80"/>
      <c r="T313" s="81"/>
      <c r="U313" s="35"/>
      <c r="V313" s="35"/>
      <c r="W313" s="35"/>
      <c r="X313" s="35"/>
      <c r="Y313" s="35"/>
      <c r="Z313" s="35"/>
      <c r="AA313" s="35"/>
      <c r="AB313" s="35"/>
      <c r="AC313" s="35"/>
      <c r="AD313" s="35"/>
      <c r="AE313" s="35"/>
      <c r="AT313" s="20" t="s">
        <v>139</v>
      </c>
      <c r="AU313" s="20" t="s">
        <v>130</v>
      </c>
    </row>
    <row r="314" s="14" customFormat="1">
      <c r="A314" s="14"/>
      <c r="B314" s="219"/>
      <c r="C314" s="220"/>
      <c r="D314" s="208" t="s">
        <v>153</v>
      </c>
      <c r="E314" s="221" t="s">
        <v>17</v>
      </c>
      <c r="F314" s="222" t="s">
        <v>483</v>
      </c>
      <c r="G314" s="220"/>
      <c r="H314" s="223">
        <v>109.67400000000001</v>
      </c>
      <c r="I314" s="220"/>
      <c r="J314" s="220"/>
      <c r="K314" s="220"/>
      <c r="L314" s="224"/>
      <c r="M314" s="225"/>
      <c r="N314" s="226"/>
      <c r="O314" s="226"/>
      <c r="P314" s="226"/>
      <c r="Q314" s="226"/>
      <c r="R314" s="226"/>
      <c r="S314" s="226"/>
      <c r="T314" s="227"/>
      <c r="U314" s="14"/>
      <c r="V314" s="14"/>
      <c r="W314" s="14"/>
      <c r="X314" s="14"/>
      <c r="Y314" s="14"/>
      <c r="Z314" s="14"/>
      <c r="AA314" s="14"/>
      <c r="AB314" s="14"/>
      <c r="AC314" s="14"/>
      <c r="AD314" s="14"/>
      <c r="AE314" s="14"/>
      <c r="AT314" s="228" t="s">
        <v>153</v>
      </c>
      <c r="AU314" s="228" t="s">
        <v>130</v>
      </c>
      <c r="AV314" s="14" t="s">
        <v>130</v>
      </c>
      <c r="AW314" s="14" t="s">
        <v>31</v>
      </c>
      <c r="AX314" s="14" t="s">
        <v>75</v>
      </c>
      <c r="AY314" s="228" t="s">
        <v>123</v>
      </c>
    </row>
    <row r="315" s="2" customFormat="1" ht="24.15" customHeight="1">
      <c r="A315" s="35"/>
      <c r="B315" s="36"/>
      <c r="C315" s="192" t="s">
        <v>484</v>
      </c>
      <c r="D315" s="192" t="s">
        <v>125</v>
      </c>
      <c r="E315" s="193" t="s">
        <v>485</v>
      </c>
      <c r="F315" s="194" t="s">
        <v>486</v>
      </c>
      <c r="G315" s="195" t="s">
        <v>134</v>
      </c>
      <c r="H315" s="196">
        <v>8.2080000000000002</v>
      </c>
      <c r="I315" s="197">
        <v>67.599999999999994</v>
      </c>
      <c r="J315" s="197">
        <f>ROUND(I315*H315,2)</f>
        <v>554.86000000000001</v>
      </c>
      <c r="K315" s="194" t="s">
        <v>135</v>
      </c>
      <c r="L315" s="41"/>
      <c r="M315" s="198" t="s">
        <v>17</v>
      </c>
      <c r="N315" s="199" t="s">
        <v>42</v>
      </c>
      <c r="O315" s="200">
        <v>0.0080000000000000002</v>
      </c>
      <c r="P315" s="200">
        <f>O315*H315</f>
        <v>0.065664</v>
      </c>
      <c r="Q315" s="200">
        <v>6.0000000000000002E-05</v>
      </c>
      <c r="R315" s="200">
        <f>Q315*H315</f>
        <v>0.00049248</v>
      </c>
      <c r="S315" s="200">
        <v>0</v>
      </c>
      <c r="T315" s="201">
        <f>S315*H315</f>
        <v>0</v>
      </c>
      <c r="U315" s="35"/>
      <c r="V315" s="35"/>
      <c r="W315" s="35"/>
      <c r="X315" s="35"/>
      <c r="Y315" s="35"/>
      <c r="Z315" s="35"/>
      <c r="AA315" s="35"/>
      <c r="AB315" s="35"/>
      <c r="AC315" s="35"/>
      <c r="AD315" s="35"/>
      <c r="AE315" s="35"/>
      <c r="AR315" s="202" t="s">
        <v>129</v>
      </c>
      <c r="AT315" s="202" t="s">
        <v>125</v>
      </c>
      <c r="AU315" s="202" t="s">
        <v>130</v>
      </c>
      <c r="AY315" s="20" t="s">
        <v>123</v>
      </c>
      <c r="BE315" s="203">
        <f>IF(N315="základní",J315,0)</f>
        <v>0</v>
      </c>
      <c r="BF315" s="203">
        <f>IF(N315="snížená",J315,0)</f>
        <v>554.86000000000001</v>
      </c>
      <c r="BG315" s="203">
        <f>IF(N315="zákl. přenesená",J315,0)</f>
        <v>0</v>
      </c>
      <c r="BH315" s="203">
        <f>IF(N315="sníž. přenesená",J315,0)</f>
        <v>0</v>
      </c>
      <c r="BI315" s="203">
        <f>IF(N315="nulová",J315,0)</f>
        <v>0</v>
      </c>
      <c r="BJ315" s="20" t="s">
        <v>130</v>
      </c>
      <c r="BK315" s="203">
        <f>ROUND(I315*H315,2)</f>
        <v>554.86000000000001</v>
      </c>
      <c r="BL315" s="20" t="s">
        <v>129</v>
      </c>
      <c r="BM315" s="202" t="s">
        <v>487</v>
      </c>
    </row>
    <row r="316" s="2" customFormat="1">
      <c r="A316" s="35"/>
      <c r="B316" s="36"/>
      <c r="C316" s="37"/>
      <c r="D316" s="204" t="s">
        <v>137</v>
      </c>
      <c r="E316" s="37"/>
      <c r="F316" s="205" t="s">
        <v>488</v>
      </c>
      <c r="G316" s="37"/>
      <c r="H316" s="37"/>
      <c r="I316" s="37"/>
      <c r="J316" s="37"/>
      <c r="K316" s="37"/>
      <c r="L316" s="41"/>
      <c r="M316" s="206"/>
      <c r="N316" s="207"/>
      <c r="O316" s="80"/>
      <c r="P316" s="80"/>
      <c r="Q316" s="80"/>
      <c r="R316" s="80"/>
      <c r="S316" s="80"/>
      <c r="T316" s="81"/>
      <c r="U316" s="35"/>
      <c r="V316" s="35"/>
      <c r="W316" s="35"/>
      <c r="X316" s="35"/>
      <c r="Y316" s="35"/>
      <c r="Z316" s="35"/>
      <c r="AA316" s="35"/>
      <c r="AB316" s="35"/>
      <c r="AC316" s="35"/>
      <c r="AD316" s="35"/>
      <c r="AE316" s="35"/>
      <c r="AT316" s="20" t="s">
        <v>137</v>
      </c>
      <c r="AU316" s="20" t="s">
        <v>130</v>
      </c>
    </row>
    <row r="317" s="2" customFormat="1">
      <c r="A317" s="35"/>
      <c r="B317" s="36"/>
      <c r="C317" s="37"/>
      <c r="D317" s="208" t="s">
        <v>139</v>
      </c>
      <c r="E317" s="37"/>
      <c r="F317" s="209" t="s">
        <v>445</v>
      </c>
      <c r="G317" s="37"/>
      <c r="H317" s="37"/>
      <c r="I317" s="37"/>
      <c r="J317" s="37"/>
      <c r="K317" s="37"/>
      <c r="L317" s="41"/>
      <c r="M317" s="206"/>
      <c r="N317" s="207"/>
      <c r="O317" s="80"/>
      <c r="P317" s="80"/>
      <c r="Q317" s="80"/>
      <c r="R317" s="80"/>
      <c r="S317" s="80"/>
      <c r="T317" s="81"/>
      <c r="U317" s="35"/>
      <c r="V317" s="35"/>
      <c r="W317" s="35"/>
      <c r="X317" s="35"/>
      <c r="Y317" s="35"/>
      <c r="Z317" s="35"/>
      <c r="AA317" s="35"/>
      <c r="AB317" s="35"/>
      <c r="AC317" s="35"/>
      <c r="AD317" s="35"/>
      <c r="AE317" s="35"/>
      <c r="AT317" s="20" t="s">
        <v>139</v>
      </c>
      <c r="AU317" s="20" t="s">
        <v>130</v>
      </c>
    </row>
    <row r="318" s="2" customFormat="1" ht="24.15" customHeight="1">
      <c r="A318" s="35"/>
      <c r="B318" s="36"/>
      <c r="C318" s="192" t="s">
        <v>489</v>
      </c>
      <c r="D318" s="192" t="s">
        <v>125</v>
      </c>
      <c r="E318" s="193" t="s">
        <v>490</v>
      </c>
      <c r="F318" s="194" t="s">
        <v>491</v>
      </c>
      <c r="G318" s="195" t="s">
        <v>134</v>
      </c>
      <c r="H318" s="196">
        <v>0.75600000000000001</v>
      </c>
      <c r="I318" s="197">
        <v>267</v>
      </c>
      <c r="J318" s="197">
        <f>ROUND(I318*H318,2)</f>
        <v>201.84999999999999</v>
      </c>
      <c r="K318" s="194" t="s">
        <v>135</v>
      </c>
      <c r="L318" s="41"/>
      <c r="M318" s="198" t="s">
        <v>17</v>
      </c>
      <c r="N318" s="199" t="s">
        <v>42</v>
      </c>
      <c r="O318" s="200">
        <v>0.33000000000000002</v>
      </c>
      <c r="P318" s="200">
        <f>O318*H318</f>
        <v>0.24948000000000001</v>
      </c>
      <c r="Q318" s="200">
        <v>0.0043800000000000002</v>
      </c>
      <c r="R318" s="200">
        <f>Q318*H318</f>
        <v>0.0033112800000000002</v>
      </c>
      <c r="S318" s="200">
        <v>0</v>
      </c>
      <c r="T318" s="201">
        <f>S318*H318</f>
        <v>0</v>
      </c>
      <c r="U318" s="35"/>
      <c r="V318" s="35"/>
      <c r="W318" s="35"/>
      <c r="X318" s="35"/>
      <c r="Y318" s="35"/>
      <c r="Z318" s="35"/>
      <c r="AA318" s="35"/>
      <c r="AB318" s="35"/>
      <c r="AC318" s="35"/>
      <c r="AD318" s="35"/>
      <c r="AE318" s="35"/>
      <c r="AR318" s="202" t="s">
        <v>129</v>
      </c>
      <c r="AT318" s="202" t="s">
        <v>125</v>
      </c>
      <c r="AU318" s="202" t="s">
        <v>130</v>
      </c>
      <c r="AY318" s="20" t="s">
        <v>123</v>
      </c>
      <c r="BE318" s="203">
        <f>IF(N318="základní",J318,0)</f>
        <v>0</v>
      </c>
      <c r="BF318" s="203">
        <f>IF(N318="snížená",J318,0)</f>
        <v>201.84999999999999</v>
      </c>
      <c r="BG318" s="203">
        <f>IF(N318="zákl. přenesená",J318,0)</f>
        <v>0</v>
      </c>
      <c r="BH318" s="203">
        <f>IF(N318="sníž. přenesená",J318,0)</f>
        <v>0</v>
      </c>
      <c r="BI318" s="203">
        <f>IF(N318="nulová",J318,0)</f>
        <v>0</v>
      </c>
      <c r="BJ318" s="20" t="s">
        <v>130</v>
      </c>
      <c r="BK318" s="203">
        <f>ROUND(I318*H318,2)</f>
        <v>201.84999999999999</v>
      </c>
      <c r="BL318" s="20" t="s">
        <v>129</v>
      </c>
      <c r="BM318" s="202" t="s">
        <v>492</v>
      </c>
    </row>
    <row r="319" s="2" customFormat="1">
      <c r="A319" s="35"/>
      <c r="B319" s="36"/>
      <c r="C319" s="37"/>
      <c r="D319" s="204" t="s">
        <v>137</v>
      </c>
      <c r="E319" s="37"/>
      <c r="F319" s="205" t="s">
        <v>493</v>
      </c>
      <c r="G319" s="37"/>
      <c r="H319" s="37"/>
      <c r="I319" s="37"/>
      <c r="J319" s="37"/>
      <c r="K319" s="37"/>
      <c r="L319" s="41"/>
      <c r="M319" s="206"/>
      <c r="N319" s="207"/>
      <c r="O319" s="80"/>
      <c r="P319" s="80"/>
      <c r="Q319" s="80"/>
      <c r="R319" s="80"/>
      <c r="S319" s="80"/>
      <c r="T319" s="81"/>
      <c r="U319" s="35"/>
      <c r="V319" s="35"/>
      <c r="W319" s="35"/>
      <c r="X319" s="35"/>
      <c r="Y319" s="35"/>
      <c r="Z319" s="35"/>
      <c r="AA319" s="35"/>
      <c r="AB319" s="35"/>
      <c r="AC319" s="35"/>
      <c r="AD319" s="35"/>
      <c r="AE319" s="35"/>
      <c r="AT319" s="20" t="s">
        <v>137</v>
      </c>
      <c r="AU319" s="20" t="s">
        <v>130</v>
      </c>
    </row>
    <row r="320" s="2" customFormat="1">
      <c r="A320" s="35"/>
      <c r="B320" s="36"/>
      <c r="C320" s="37"/>
      <c r="D320" s="208" t="s">
        <v>139</v>
      </c>
      <c r="E320" s="37"/>
      <c r="F320" s="209" t="s">
        <v>494</v>
      </c>
      <c r="G320" s="37"/>
      <c r="H320" s="37"/>
      <c r="I320" s="37"/>
      <c r="J320" s="37"/>
      <c r="K320" s="37"/>
      <c r="L320" s="41"/>
      <c r="M320" s="206"/>
      <c r="N320" s="207"/>
      <c r="O320" s="80"/>
      <c r="P320" s="80"/>
      <c r="Q320" s="80"/>
      <c r="R320" s="80"/>
      <c r="S320" s="80"/>
      <c r="T320" s="81"/>
      <c r="U320" s="35"/>
      <c r="V320" s="35"/>
      <c r="W320" s="35"/>
      <c r="X320" s="35"/>
      <c r="Y320" s="35"/>
      <c r="Z320" s="35"/>
      <c r="AA320" s="35"/>
      <c r="AB320" s="35"/>
      <c r="AC320" s="35"/>
      <c r="AD320" s="35"/>
      <c r="AE320" s="35"/>
      <c r="AT320" s="20" t="s">
        <v>139</v>
      </c>
      <c r="AU320" s="20" t="s">
        <v>130</v>
      </c>
    </row>
    <row r="321" s="13" customFormat="1">
      <c r="A321" s="13"/>
      <c r="B321" s="210"/>
      <c r="C321" s="211"/>
      <c r="D321" s="208" t="s">
        <v>153</v>
      </c>
      <c r="E321" s="212" t="s">
        <v>17</v>
      </c>
      <c r="F321" s="213" t="s">
        <v>495</v>
      </c>
      <c r="G321" s="211"/>
      <c r="H321" s="212" t="s">
        <v>17</v>
      </c>
      <c r="I321" s="211"/>
      <c r="J321" s="211"/>
      <c r="K321" s="211"/>
      <c r="L321" s="214"/>
      <c r="M321" s="215"/>
      <c r="N321" s="216"/>
      <c r="O321" s="216"/>
      <c r="P321" s="216"/>
      <c r="Q321" s="216"/>
      <c r="R321" s="216"/>
      <c r="S321" s="216"/>
      <c r="T321" s="217"/>
      <c r="U321" s="13"/>
      <c r="V321" s="13"/>
      <c r="W321" s="13"/>
      <c r="X321" s="13"/>
      <c r="Y321" s="13"/>
      <c r="Z321" s="13"/>
      <c r="AA321" s="13"/>
      <c r="AB321" s="13"/>
      <c r="AC321" s="13"/>
      <c r="AD321" s="13"/>
      <c r="AE321" s="13"/>
      <c r="AT321" s="218" t="s">
        <v>153</v>
      </c>
      <c r="AU321" s="218" t="s">
        <v>130</v>
      </c>
      <c r="AV321" s="13" t="s">
        <v>75</v>
      </c>
      <c r="AW321" s="13" t="s">
        <v>31</v>
      </c>
      <c r="AX321" s="13" t="s">
        <v>70</v>
      </c>
      <c r="AY321" s="218" t="s">
        <v>123</v>
      </c>
    </row>
    <row r="322" s="14" customFormat="1">
      <c r="A322" s="14"/>
      <c r="B322" s="219"/>
      <c r="C322" s="220"/>
      <c r="D322" s="208" t="s">
        <v>153</v>
      </c>
      <c r="E322" s="221" t="s">
        <v>17</v>
      </c>
      <c r="F322" s="222" t="s">
        <v>496</v>
      </c>
      <c r="G322" s="220"/>
      <c r="H322" s="223">
        <v>0.17999999999999999</v>
      </c>
      <c r="I322" s="220"/>
      <c r="J322" s="220"/>
      <c r="K322" s="220"/>
      <c r="L322" s="224"/>
      <c r="M322" s="225"/>
      <c r="N322" s="226"/>
      <c r="O322" s="226"/>
      <c r="P322" s="226"/>
      <c r="Q322" s="226"/>
      <c r="R322" s="226"/>
      <c r="S322" s="226"/>
      <c r="T322" s="227"/>
      <c r="U322" s="14"/>
      <c r="V322" s="14"/>
      <c r="W322" s="14"/>
      <c r="X322" s="14"/>
      <c r="Y322" s="14"/>
      <c r="Z322" s="14"/>
      <c r="AA322" s="14"/>
      <c r="AB322" s="14"/>
      <c r="AC322" s="14"/>
      <c r="AD322" s="14"/>
      <c r="AE322" s="14"/>
      <c r="AT322" s="228" t="s">
        <v>153</v>
      </c>
      <c r="AU322" s="228" t="s">
        <v>130</v>
      </c>
      <c r="AV322" s="14" t="s">
        <v>130</v>
      </c>
      <c r="AW322" s="14" t="s">
        <v>31</v>
      </c>
      <c r="AX322" s="14" t="s">
        <v>70</v>
      </c>
      <c r="AY322" s="228" t="s">
        <v>123</v>
      </c>
    </row>
    <row r="323" s="14" customFormat="1">
      <c r="A323" s="14"/>
      <c r="B323" s="219"/>
      <c r="C323" s="220"/>
      <c r="D323" s="208" t="s">
        <v>153</v>
      </c>
      <c r="E323" s="221" t="s">
        <v>17</v>
      </c>
      <c r="F323" s="222" t="s">
        <v>497</v>
      </c>
      <c r="G323" s="220"/>
      <c r="H323" s="223">
        <v>0.57599999999999996</v>
      </c>
      <c r="I323" s="220"/>
      <c r="J323" s="220"/>
      <c r="K323" s="220"/>
      <c r="L323" s="224"/>
      <c r="M323" s="225"/>
      <c r="N323" s="226"/>
      <c r="O323" s="226"/>
      <c r="P323" s="226"/>
      <c r="Q323" s="226"/>
      <c r="R323" s="226"/>
      <c r="S323" s="226"/>
      <c r="T323" s="227"/>
      <c r="U323" s="14"/>
      <c r="V323" s="14"/>
      <c r="W323" s="14"/>
      <c r="X323" s="14"/>
      <c r="Y323" s="14"/>
      <c r="Z323" s="14"/>
      <c r="AA323" s="14"/>
      <c r="AB323" s="14"/>
      <c r="AC323" s="14"/>
      <c r="AD323" s="14"/>
      <c r="AE323" s="14"/>
      <c r="AT323" s="228" t="s">
        <v>153</v>
      </c>
      <c r="AU323" s="228" t="s">
        <v>130</v>
      </c>
      <c r="AV323" s="14" t="s">
        <v>130</v>
      </c>
      <c r="AW323" s="14" t="s">
        <v>31</v>
      </c>
      <c r="AX323" s="14" t="s">
        <v>70</v>
      </c>
      <c r="AY323" s="228" t="s">
        <v>123</v>
      </c>
    </row>
    <row r="324" s="15" customFormat="1">
      <c r="A324" s="15"/>
      <c r="B324" s="229"/>
      <c r="C324" s="230"/>
      <c r="D324" s="208" t="s">
        <v>153</v>
      </c>
      <c r="E324" s="231" t="s">
        <v>17</v>
      </c>
      <c r="F324" s="232" t="s">
        <v>178</v>
      </c>
      <c r="G324" s="230"/>
      <c r="H324" s="233">
        <v>0.75600000000000001</v>
      </c>
      <c r="I324" s="230"/>
      <c r="J324" s="230"/>
      <c r="K324" s="230"/>
      <c r="L324" s="234"/>
      <c r="M324" s="235"/>
      <c r="N324" s="236"/>
      <c r="O324" s="236"/>
      <c r="P324" s="236"/>
      <c r="Q324" s="236"/>
      <c r="R324" s="236"/>
      <c r="S324" s="236"/>
      <c r="T324" s="237"/>
      <c r="U324" s="15"/>
      <c r="V324" s="15"/>
      <c r="W324" s="15"/>
      <c r="X324" s="15"/>
      <c r="Y324" s="15"/>
      <c r="Z324" s="15"/>
      <c r="AA324" s="15"/>
      <c r="AB324" s="15"/>
      <c r="AC324" s="15"/>
      <c r="AD324" s="15"/>
      <c r="AE324" s="15"/>
      <c r="AT324" s="238" t="s">
        <v>153</v>
      </c>
      <c r="AU324" s="238" t="s">
        <v>130</v>
      </c>
      <c r="AV324" s="15" t="s">
        <v>129</v>
      </c>
      <c r="AW324" s="15" t="s">
        <v>31</v>
      </c>
      <c r="AX324" s="15" t="s">
        <v>75</v>
      </c>
      <c r="AY324" s="238" t="s">
        <v>123</v>
      </c>
    </row>
    <row r="325" s="2" customFormat="1" ht="24.15" customHeight="1">
      <c r="A325" s="35"/>
      <c r="B325" s="36"/>
      <c r="C325" s="192" t="s">
        <v>498</v>
      </c>
      <c r="D325" s="192" t="s">
        <v>125</v>
      </c>
      <c r="E325" s="193" t="s">
        <v>499</v>
      </c>
      <c r="F325" s="194" t="s">
        <v>500</v>
      </c>
      <c r="G325" s="195" t="s">
        <v>149</v>
      </c>
      <c r="H325" s="196">
        <v>35.960000000000001</v>
      </c>
      <c r="I325" s="197">
        <v>52</v>
      </c>
      <c r="J325" s="197">
        <f>ROUND(I325*H325,2)</f>
        <v>1869.9200000000001</v>
      </c>
      <c r="K325" s="194" t="s">
        <v>135</v>
      </c>
      <c r="L325" s="41"/>
      <c r="M325" s="198" t="s">
        <v>17</v>
      </c>
      <c r="N325" s="199" t="s">
        <v>42</v>
      </c>
      <c r="O325" s="200">
        <v>0.11</v>
      </c>
      <c r="P325" s="200">
        <f>O325*H325</f>
        <v>3.9556</v>
      </c>
      <c r="Q325" s="200">
        <v>0</v>
      </c>
      <c r="R325" s="200">
        <f>Q325*H325</f>
        <v>0</v>
      </c>
      <c r="S325" s="200">
        <v>0</v>
      </c>
      <c r="T325" s="201">
        <f>S325*H325</f>
        <v>0</v>
      </c>
      <c r="U325" s="35"/>
      <c r="V325" s="35"/>
      <c r="W325" s="35"/>
      <c r="X325" s="35"/>
      <c r="Y325" s="35"/>
      <c r="Z325" s="35"/>
      <c r="AA325" s="35"/>
      <c r="AB325" s="35"/>
      <c r="AC325" s="35"/>
      <c r="AD325" s="35"/>
      <c r="AE325" s="35"/>
      <c r="AR325" s="202" t="s">
        <v>129</v>
      </c>
      <c r="AT325" s="202" t="s">
        <v>125</v>
      </c>
      <c r="AU325" s="202" t="s">
        <v>130</v>
      </c>
      <c r="AY325" s="20" t="s">
        <v>123</v>
      </c>
      <c r="BE325" s="203">
        <f>IF(N325="základní",J325,0)</f>
        <v>0</v>
      </c>
      <c r="BF325" s="203">
        <f>IF(N325="snížená",J325,0)</f>
        <v>1869.9200000000001</v>
      </c>
      <c r="BG325" s="203">
        <f>IF(N325="zákl. přenesená",J325,0)</f>
        <v>0</v>
      </c>
      <c r="BH325" s="203">
        <f>IF(N325="sníž. přenesená",J325,0)</f>
        <v>0</v>
      </c>
      <c r="BI325" s="203">
        <f>IF(N325="nulová",J325,0)</f>
        <v>0</v>
      </c>
      <c r="BJ325" s="20" t="s">
        <v>130</v>
      </c>
      <c r="BK325" s="203">
        <f>ROUND(I325*H325,2)</f>
        <v>1869.9200000000001</v>
      </c>
      <c r="BL325" s="20" t="s">
        <v>129</v>
      </c>
      <c r="BM325" s="202" t="s">
        <v>501</v>
      </c>
    </row>
    <row r="326" s="2" customFormat="1">
      <c r="A326" s="35"/>
      <c r="B326" s="36"/>
      <c r="C326" s="37"/>
      <c r="D326" s="204" t="s">
        <v>137</v>
      </c>
      <c r="E326" s="37"/>
      <c r="F326" s="205" t="s">
        <v>502</v>
      </c>
      <c r="G326" s="37"/>
      <c r="H326" s="37"/>
      <c r="I326" s="37"/>
      <c r="J326" s="37"/>
      <c r="K326" s="37"/>
      <c r="L326" s="41"/>
      <c r="M326" s="206"/>
      <c r="N326" s="207"/>
      <c r="O326" s="80"/>
      <c r="P326" s="80"/>
      <c r="Q326" s="80"/>
      <c r="R326" s="80"/>
      <c r="S326" s="80"/>
      <c r="T326" s="81"/>
      <c r="U326" s="35"/>
      <c r="V326" s="35"/>
      <c r="W326" s="35"/>
      <c r="X326" s="35"/>
      <c r="Y326" s="35"/>
      <c r="Z326" s="35"/>
      <c r="AA326" s="35"/>
      <c r="AB326" s="35"/>
      <c r="AC326" s="35"/>
      <c r="AD326" s="35"/>
      <c r="AE326" s="35"/>
      <c r="AT326" s="20" t="s">
        <v>137</v>
      </c>
      <c r="AU326" s="20" t="s">
        <v>130</v>
      </c>
    </row>
    <row r="327" s="2" customFormat="1">
      <c r="A327" s="35"/>
      <c r="B327" s="36"/>
      <c r="C327" s="37"/>
      <c r="D327" s="208" t="s">
        <v>139</v>
      </c>
      <c r="E327" s="37"/>
      <c r="F327" s="209" t="s">
        <v>503</v>
      </c>
      <c r="G327" s="37"/>
      <c r="H327" s="37"/>
      <c r="I327" s="37"/>
      <c r="J327" s="37"/>
      <c r="K327" s="37"/>
      <c r="L327" s="41"/>
      <c r="M327" s="206"/>
      <c r="N327" s="207"/>
      <c r="O327" s="80"/>
      <c r="P327" s="80"/>
      <c r="Q327" s="80"/>
      <c r="R327" s="80"/>
      <c r="S327" s="80"/>
      <c r="T327" s="81"/>
      <c r="U327" s="35"/>
      <c r="V327" s="35"/>
      <c r="W327" s="35"/>
      <c r="X327" s="35"/>
      <c r="Y327" s="35"/>
      <c r="Z327" s="35"/>
      <c r="AA327" s="35"/>
      <c r="AB327" s="35"/>
      <c r="AC327" s="35"/>
      <c r="AD327" s="35"/>
      <c r="AE327" s="35"/>
      <c r="AT327" s="20" t="s">
        <v>139</v>
      </c>
      <c r="AU327" s="20" t="s">
        <v>130</v>
      </c>
    </row>
    <row r="328" s="14" customFormat="1">
      <c r="A328" s="14"/>
      <c r="B328" s="219"/>
      <c r="C328" s="220"/>
      <c r="D328" s="208" t="s">
        <v>153</v>
      </c>
      <c r="E328" s="221" t="s">
        <v>17</v>
      </c>
      <c r="F328" s="222" t="s">
        <v>504</v>
      </c>
      <c r="G328" s="220"/>
      <c r="H328" s="223">
        <v>35.960000000000001</v>
      </c>
      <c r="I328" s="220"/>
      <c r="J328" s="220"/>
      <c r="K328" s="220"/>
      <c r="L328" s="224"/>
      <c r="M328" s="225"/>
      <c r="N328" s="226"/>
      <c r="O328" s="226"/>
      <c r="P328" s="226"/>
      <c r="Q328" s="226"/>
      <c r="R328" s="226"/>
      <c r="S328" s="226"/>
      <c r="T328" s="227"/>
      <c r="U328" s="14"/>
      <c r="V328" s="14"/>
      <c r="W328" s="14"/>
      <c r="X328" s="14"/>
      <c r="Y328" s="14"/>
      <c r="Z328" s="14"/>
      <c r="AA328" s="14"/>
      <c r="AB328" s="14"/>
      <c r="AC328" s="14"/>
      <c r="AD328" s="14"/>
      <c r="AE328" s="14"/>
      <c r="AT328" s="228" t="s">
        <v>153</v>
      </c>
      <c r="AU328" s="228" t="s">
        <v>130</v>
      </c>
      <c r="AV328" s="14" t="s">
        <v>130</v>
      </c>
      <c r="AW328" s="14" t="s">
        <v>31</v>
      </c>
      <c r="AX328" s="14" t="s">
        <v>75</v>
      </c>
      <c r="AY328" s="228" t="s">
        <v>123</v>
      </c>
    </row>
    <row r="329" s="2" customFormat="1" ht="16.5" customHeight="1">
      <c r="A329" s="35"/>
      <c r="B329" s="36"/>
      <c r="C329" s="239" t="s">
        <v>505</v>
      </c>
      <c r="D329" s="239" t="s">
        <v>227</v>
      </c>
      <c r="E329" s="240" t="s">
        <v>506</v>
      </c>
      <c r="F329" s="241" t="s">
        <v>507</v>
      </c>
      <c r="G329" s="242" t="s">
        <v>149</v>
      </c>
      <c r="H329" s="243">
        <v>43.152000000000001</v>
      </c>
      <c r="I329" s="244">
        <v>11.6</v>
      </c>
      <c r="J329" s="244">
        <f>ROUND(I329*H329,2)</f>
        <v>500.56</v>
      </c>
      <c r="K329" s="241" t="s">
        <v>135</v>
      </c>
      <c r="L329" s="245"/>
      <c r="M329" s="246" t="s">
        <v>17</v>
      </c>
      <c r="N329" s="247" t="s">
        <v>42</v>
      </c>
      <c r="O329" s="200">
        <v>0</v>
      </c>
      <c r="P329" s="200">
        <f>O329*H329</f>
        <v>0</v>
      </c>
      <c r="Q329" s="200">
        <v>3.0000000000000001E-05</v>
      </c>
      <c r="R329" s="200">
        <f>Q329*H329</f>
        <v>0.0012945600000000002</v>
      </c>
      <c r="S329" s="200">
        <v>0</v>
      </c>
      <c r="T329" s="201">
        <f>S329*H329</f>
        <v>0</v>
      </c>
      <c r="U329" s="35"/>
      <c r="V329" s="35"/>
      <c r="W329" s="35"/>
      <c r="X329" s="35"/>
      <c r="Y329" s="35"/>
      <c r="Z329" s="35"/>
      <c r="AA329" s="35"/>
      <c r="AB329" s="35"/>
      <c r="AC329" s="35"/>
      <c r="AD329" s="35"/>
      <c r="AE329" s="35"/>
      <c r="AR329" s="202" t="s">
        <v>179</v>
      </c>
      <c r="AT329" s="202" t="s">
        <v>227</v>
      </c>
      <c r="AU329" s="202" t="s">
        <v>130</v>
      </c>
      <c r="AY329" s="20" t="s">
        <v>123</v>
      </c>
      <c r="BE329" s="203">
        <f>IF(N329="základní",J329,0)</f>
        <v>0</v>
      </c>
      <c r="BF329" s="203">
        <f>IF(N329="snížená",J329,0)</f>
        <v>500.56</v>
      </c>
      <c r="BG329" s="203">
        <f>IF(N329="zákl. přenesená",J329,0)</f>
        <v>0</v>
      </c>
      <c r="BH329" s="203">
        <f>IF(N329="sníž. přenesená",J329,0)</f>
        <v>0</v>
      </c>
      <c r="BI329" s="203">
        <f>IF(N329="nulová",J329,0)</f>
        <v>0</v>
      </c>
      <c r="BJ329" s="20" t="s">
        <v>130</v>
      </c>
      <c r="BK329" s="203">
        <f>ROUND(I329*H329,2)</f>
        <v>500.56</v>
      </c>
      <c r="BL329" s="20" t="s">
        <v>129</v>
      </c>
      <c r="BM329" s="202" t="s">
        <v>508</v>
      </c>
    </row>
    <row r="330" s="14" customFormat="1">
      <c r="A330" s="14"/>
      <c r="B330" s="219"/>
      <c r="C330" s="220"/>
      <c r="D330" s="208" t="s">
        <v>153</v>
      </c>
      <c r="E330" s="220"/>
      <c r="F330" s="222" t="s">
        <v>509</v>
      </c>
      <c r="G330" s="220"/>
      <c r="H330" s="223">
        <v>43.152000000000001</v>
      </c>
      <c r="I330" s="220"/>
      <c r="J330" s="220"/>
      <c r="K330" s="220"/>
      <c r="L330" s="224"/>
      <c r="M330" s="225"/>
      <c r="N330" s="226"/>
      <c r="O330" s="226"/>
      <c r="P330" s="226"/>
      <c r="Q330" s="226"/>
      <c r="R330" s="226"/>
      <c r="S330" s="226"/>
      <c r="T330" s="227"/>
      <c r="U330" s="14"/>
      <c r="V330" s="14"/>
      <c r="W330" s="14"/>
      <c r="X330" s="14"/>
      <c r="Y330" s="14"/>
      <c r="Z330" s="14"/>
      <c r="AA330" s="14"/>
      <c r="AB330" s="14"/>
      <c r="AC330" s="14"/>
      <c r="AD330" s="14"/>
      <c r="AE330" s="14"/>
      <c r="AT330" s="228" t="s">
        <v>153</v>
      </c>
      <c r="AU330" s="228" t="s">
        <v>130</v>
      </c>
      <c r="AV330" s="14" t="s">
        <v>130</v>
      </c>
      <c r="AW330" s="14" t="s">
        <v>4</v>
      </c>
      <c r="AX330" s="14" t="s">
        <v>75</v>
      </c>
      <c r="AY330" s="228" t="s">
        <v>123</v>
      </c>
    </row>
    <row r="331" s="2" customFormat="1" ht="33" customHeight="1">
      <c r="A331" s="35"/>
      <c r="B331" s="36"/>
      <c r="C331" s="192" t="s">
        <v>510</v>
      </c>
      <c r="D331" s="192" t="s">
        <v>125</v>
      </c>
      <c r="E331" s="193" t="s">
        <v>511</v>
      </c>
      <c r="F331" s="194" t="s">
        <v>512</v>
      </c>
      <c r="G331" s="195" t="s">
        <v>149</v>
      </c>
      <c r="H331" s="196">
        <v>5.4000000000000004</v>
      </c>
      <c r="I331" s="197">
        <v>45.299999999999997</v>
      </c>
      <c r="J331" s="197">
        <f>ROUND(I331*H331,2)</f>
        <v>244.62000000000001</v>
      </c>
      <c r="K331" s="194" t="s">
        <v>135</v>
      </c>
      <c r="L331" s="41"/>
      <c r="M331" s="198" t="s">
        <v>17</v>
      </c>
      <c r="N331" s="199" t="s">
        <v>42</v>
      </c>
      <c r="O331" s="200">
        <v>0.096000000000000002</v>
      </c>
      <c r="P331" s="200">
        <f>O331*H331</f>
        <v>0.51840000000000008</v>
      </c>
      <c r="Q331" s="200">
        <v>0</v>
      </c>
      <c r="R331" s="200">
        <f>Q331*H331</f>
        <v>0</v>
      </c>
      <c r="S331" s="200">
        <v>0</v>
      </c>
      <c r="T331" s="201">
        <f>S331*H331</f>
        <v>0</v>
      </c>
      <c r="U331" s="35"/>
      <c r="V331" s="35"/>
      <c r="W331" s="35"/>
      <c r="X331" s="35"/>
      <c r="Y331" s="35"/>
      <c r="Z331" s="35"/>
      <c r="AA331" s="35"/>
      <c r="AB331" s="35"/>
      <c r="AC331" s="35"/>
      <c r="AD331" s="35"/>
      <c r="AE331" s="35"/>
      <c r="AR331" s="202" t="s">
        <v>129</v>
      </c>
      <c r="AT331" s="202" t="s">
        <v>125</v>
      </c>
      <c r="AU331" s="202" t="s">
        <v>130</v>
      </c>
      <c r="AY331" s="20" t="s">
        <v>123</v>
      </c>
      <c r="BE331" s="203">
        <f>IF(N331="základní",J331,0)</f>
        <v>0</v>
      </c>
      <c r="BF331" s="203">
        <f>IF(N331="snížená",J331,0)</f>
        <v>244.62000000000001</v>
      </c>
      <c r="BG331" s="203">
        <f>IF(N331="zákl. přenesená",J331,0)</f>
        <v>0</v>
      </c>
      <c r="BH331" s="203">
        <f>IF(N331="sníž. přenesená",J331,0)</f>
        <v>0</v>
      </c>
      <c r="BI331" s="203">
        <f>IF(N331="nulová",J331,0)</f>
        <v>0</v>
      </c>
      <c r="BJ331" s="20" t="s">
        <v>130</v>
      </c>
      <c r="BK331" s="203">
        <f>ROUND(I331*H331,2)</f>
        <v>244.62000000000001</v>
      </c>
      <c r="BL331" s="20" t="s">
        <v>129</v>
      </c>
      <c r="BM331" s="202" t="s">
        <v>513</v>
      </c>
    </row>
    <row r="332" s="2" customFormat="1">
      <c r="A332" s="35"/>
      <c r="B332" s="36"/>
      <c r="C332" s="37"/>
      <c r="D332" s="204" t="s">
        <v>137</v>
      </c>
      <c r="E332" s="37"/>
      <c r="F332" s="205" t="s">
        <v>514</v>
      </c>
      <c r="G332" s="37"/>
      <c r="H332" s="37"/>
      <c r="I332" s="37"/>
      <c r="J332" s="37"/>
      <c r="K332" s="37"/>
      <c r="L332" s="41"/>
      <c r="M332" s="206"/>
      <c r="N332" s="207"/>
      <c r="O332" s="80"/>
      <c r="P332" s="80"/>
      <c r="Q332" s="80"/>
      <c r="R332" s="80"/>
      <c r="S332" s="80"/>
      <c r="T332" s="81"/>
      <c r="U332" s="35"/>
      <c r="V332" s="35"/>
      <c r="W332" s="35"/>
      <c r="X332" s="35"/>
      <c r="Y332" s="35"/>
      <c r="Z332" s="35"/>
      <c r="AA332" s="35"/>
      <c r="AB332" s="35"/>
      <c r="AC332" s="35"/>
      <c r="AD332" s="35"/>
      <c r="AE332" s="35"/>
      <c r="AT332" s="20" t="s">
        <v>137</v>
      </c>
      <c r="AU332" s="20" t="s">
        <v>130</v>
      </c>
    </row>
    <row r="333" s="2" customFormat="1">
      <c r="A333" s="35"/>
      <c r="B333" s="36"/>
      <c r="C333" s="37"/>
      <c r="D333" s="208" t="s">
        <v>139</v>
      </c>
      <c r="E333" s="37"/>
      <c r="F333" s="209" t="s">
        <v>503</v>
      </c>
      <c r="G333" s="37"/>
      <c r="H333" s="37"/>
      <c r="I333" s="37"/>
      <c r="J333" s="37"/>
      <c r="K333" s="37"/>
      <c r="L333" s="41"/>
      <c r="M333" s="206"/>
      <c r="N333" s="207"/>
      <c r="O333" s="80"/>
      <c r="P333" s="80"/>
      <c r="Q333" s="80"/>
      <c r="R333" s="80"/>
      <c r="S333" s="80"/>
      <c r="T333" s="81"/>
      <c r="U333" s="35"/>
      <c r="V333" s="35"/>
      <c r="W333" s="35"/>
      <c r="X333" s="35"/>
      <c r="Y333" s="35"/>
      <c r="Z333" s="35"/>
      <c r="AA333" s="35"/>
      <c r="AB333" s="35"/>
      <c r="AC333" s="35"/>
      <c r="AD333" s="35"/>
      <c r="AE333" s="35"/>
      <c r="AT333" s="20" t="s">
        <v>139</v>
      </c>
      <c r="AU333" s="20" t="s">
        <v>130</v>
      </c>
    </row>
    <row r="334" s="14" customFormat="1">
      <c r="A334" s="14"/>
      <c r="B334" s="219"/>
      <c r="C334" s="220"/>
      <c r="D334" s="208" t="s">
        <v>153</v>
      </c>
      <c r="E334" s="221" t="s">
        <v>17</v>
      </c>
      <c r="F334" s="222" t="s">
        <v>515</v>
      </c>
      <c r="G334" s="220"/>
      <c r="H334" s="223">
        <v>5.4000000000000004</v>
      </c>
      <c r="I334" s="220"/>
      <c r="J334" s="220"/>
      <c r="K334" s="220"/>
      <c r="L334" s="224"/>
      <c r="M334" s="225"/>
      <c r="N334" s="226"/>
      <c r="O334" s="226"/>
      <c r="P334" s="226"/>
      <c r="Q334" s="226"/>
      <c r="R334" s="226"/>
      <c r="S334" s="226"/>
      <c r="T334" s="227"/>
      <c r="U334" s="14"/>
      <c r="V334" s="14"/>
      <c r="W334" s="14"/>
      <c r="X334" s="14"/>
      <c r="Y334" s="14"/>
      <c r="Z334" s="14"/>
      <c r="AA334" s="14"/>
      <c r="AB334" s="14"/>
      <c r="AC334" s="14"/>
      <c r="AD334" s="14"/>
      <c r="AE334" s="14"/>
      <c r="AT334" s="228" t="s">
        <v>153</v>
      </c>
      <c r="AU334" s="228" t="s">
        <v>130</v>
      </c>
      <c r="AV334" s="14" t="s">
        <v>130</v>
      </c>
      <c r="AW334" s="14" t="s">
        <v>31</v>
      </c>
      <c r="AX334" s="14" t="s">
        <v>75</v>
      </c>
      <c r="AY334" s="228" t="s">
        <v>123</v>
      </c>
    </row>
    <row r="335" s="2" customFormat="1" ht="16.5" customHeight="1">
      <c r="A335" s="35"/>
      <c r="B335" s="36"/>
      <c r="C335" s="239" t="s">
        <v>516</v>
      </c>
      <c r="D335" s="239" t="s">
        <v>227</v>
      </c>
      <c r="E335" s="240" t="s">
        <v>517</v>
      </c>
      <c r="F335" s="241" t="s">
        <v>518</v>
      </c>
      <c r="G335" s="242" t="s">
        <v>149</v>
      </c>
      <c r="H335" s="243">
        <v>6.4800000000000004</v>
      </c>
      <c r="I335" s="244">
        <v>36.399999999999999</v>
      </c>
      <c r="J335" s="244">
        <f>ROUND(I335*H335,2)</f>
        <v>235.87000000000001</v>
      </c>
      <c r="K335" s="241" t="s">
        <v>135</v>
      </c>
      <c r="L335" s="245"/>
      <c r="M335" s="246" t="s">
        <v>17</v>
      </c>
      <c r="N335" s="247" t="s">
        <v>42</v>
      </c>
      <c r="O335" s="200">
        <v>0</v>
      </c>
      <c r="P335" s="200">
        <f>O335*H335</f>
        <v>0</v>
      </c>
      <c r="Q335" s="200">
        <v>4.0000000000000003E-05</v>
      </c>
      <c r="R335" s="200">
        <f>Q335*H335</f>
        <v>0.00025920000000000001</v>
      </c>
      <c r="S335" s="200">
        <v>0</v>
      </c>
      <c r="T335" s="201">
        <f>S335*H335</f>
        <v>0</v>
      </c>
      <c r="U335" s="35"/>
      <c r="V335" s="35"/>
      <c r="W335" s="35"/>
      <c r="X335" s="35"/>
      <c r="Y335" s="35"/>
      <c r="Z335" s="35"/>
      <c r="AA335" s="35"/>
      <c r="AB335" s="35"/>
      <c r="AC335" s="35"/>
      <c r="AD335" s="35"/>
      <c r="AE335" s="35"/>
      <c r="AR335" s="202" t="s">
        <v>179</v>
      </c>
      <c r="AT335" s="202" t="s">
        <v>227</v>
      </c>
      <c r="AU335" s="202" t="s">
        <v>130</v>
      </c>
      <c r="AY335" s="20" t="s">
        <v>123</v>
      </c>
      <c r="BE335" s="203">
        <f>IF(N335="základní",J335,0)</f>
        <v>0</v>
      </c>
      <c r="BF335" s="203">
        <f>IF(N335="snížená",J335,0)</f>
        <v>235.87000000000001</v>
      </c>
      <c r="BG335" s="203">
        <f>IF(N335="zákl. přenesená",J335,0)</f>
        <v>0</v>
      </c>
      <c r="BH335" s="203">
        <f>IF(N335="sníž. přenesená",J335,0)</f>
        <v>0</v>
      </c>
      <c r="BI335" s="203">
        <f>IF(N335="nulová",J335,0)</f>
        <v>0</v>
      </c>
      <c r="BJ335" s="20" t="s">
        <v>130</v>
      </c>
      <c r="BK335" s="203">
        <f>ROUND(I335*H335,2)</f>
        <v>235.87000000000001</v>
      </c>
      <c r="BL335" s="20" t="s">
        <v>129</v>
      </c>
      <c r="BM335" s="202" t="s">
        <v>519</v>
      </c>
    </row>
    <row r="336" s="14" customFormat="1">
      <c r="A336" s="14"/>
      <c r="B336" s="219"/>
      <c r="C336" s="220"/>
      <c r="D336" s="208" t="s">
        <v>153</v>
      </c>
      <c r="E336" s="220"/>
      <c r="F336" s="222" t="s">
        <v>520</v>
      </c>
      <c r="G336" s="220"/>
      <c r="H336" s="223">
        <v>6.4800000000000004</v>
      </c>
      <c r="I336" s="220"/>
      <c r="J336" s="220"/>
      <c r="K336" s="220"/>
      <c r="L336" s="224"/>
      <c r="M336" s="225"/>
      <c r="N336" s="226"/>
      <c r="O336" s="226"/>
      <c r="P336" s="226"/>
      <c r="Q336" s="226"/>
      <c r="R336" s="226"/>
      <c r="S336" s="226"/>
      <c r="T336" s="227"/>
      <c r="U336" s="14"/>
      <c r="V336" s="14"/>
      <c r="W336" s="14"/>
      <c r="X336" s="14"/>
      <c r="Y336" s="14"/>
      <c r="Z336" s="14"/>
      <c r="AA336" s="14"/>
      <c r="AB336" s="14"/>
      <c r="AC336" s="14"/>
      <c r="AD336" s="14"/>
      <c r="AE336" s="14"/>
      <c r="AT336" s="228" t="s">
        <v>153</v>
      </c>
      <c r="AU336" s="228" t="s">
        <v>130</v>
      </c>
      <c r="AV336" s="14" t="s">
        <v>130</v>
      </c>
      <c r="AW336" s="14" t="s">
        <v>4</v>
      </c>
      <c r="AX336" s="14" t="s">
        <v>75</v>
      </c>
      <c r="AY336" s="228" t="s">
        <v>123</v>
      </c>
    </row>
    <row r="337" s="2" customFormat="1" ht="16.5" customHeight="1">
      <c r="A337" s="35"/>
      <c r="B337" s="36"/>
      <c r="C337" s="192" t="s">
        <v>521</v>
      </c>
      <c r="D337" s="192" t="s">
        <v>125</v>
      </c>
      <c r="E337" s="193" t="s">
        <v>522</v>
      </c>
      <c r="F337" s="194" t="s">
        <v>523</v>
      </c>
      <c r="G337" s="195" t="s">
        <v>149</v>
      </c>
      <c r="H337" s="196">
        <v>10</v>
      </c>
      <c r="I337" s="197">
        <v>150</v>
      </c>
      <c r="J337" s="197">
        <f>ROUND(I337*H337,2)</f>
        <v>1500</v>
      </c>
      <c r="K337" s="194" t="s">
        <v>135</v>
      </c>
      <c r="L337" s="41"/>
      <c r="M337" s="198" t="s">
        <v>17</v>
      </c>
      <c r="N337" s="199" t="s">
        <v>42</v>
      </c>
      <c r="O337" s="200">
        <v>0.23000000000000001</v>
      </c>
      <c r="P337" s="200">
        <f>O337*H337</f>
        <v>2.3000000000000003</v>
      </c>
      <c r="Q337" s="200">
        <v>3.0000000000000001E-05</v>
      </c>
      <c r="R337" s="200">
        <f>Q337*H337</f>
        <v>0.00030000000000000003</v>
      </c>
      <c r="S337" s="200">
        <v>0</v>
      </c>
      <c r="T337" s="201">
        <f>S337*H337</f>
        <v>0</v>
      </c>
      <c r="U337" s="35"/>
      <c r="V337" s="35"/>
      <c r="W337" s="35"/>
      <c r="X337" s="35"/>
      <c r="Y337" s="35"/>
      <c r="Z337" s="35"/>
      <c r="AA337" s="35"/>
      <c r="AB337" s="35"/>
      <c r="AC337" s="35"/>
      <c r="AD337" s="35"/>
      <c r="AE337" s="35"/>
      <c r="AR337" s="202" t="s">
        <v>129</v>
      </c>
      <c r="AT337" s="202" t="s">
        <v>125</v>
      </c>
      <c r="AU337" s="202" t="s">
        <v>130</v>
      </c>
      <c r="AY337" s="20" t="s">
        <v>123</v>
      </c>
      <c r="BE337" s="203">
        <f>IF(N337="základní",J337,0)</f>
        <v>0</v>
      </c>
      <c r="BF337" s="203">
        <f>IF(N337="snížená",J337,0)</f>
        <v>1500</v>
      </c>
      <c r="BG337" s="203">
        <f>IF(N337="zákl. přenesená",J337,0)</f>
        <v>0</v>
      </c>
      <c r="BH337" s="203">
        <f>IF(N337="sníž. přenesená",J337,0)</f>
        <v>0</v>
      </c>
      <c r="BI337" s="203">
        <f>IF(N337="nulová",J337,0)</f>
        <v>0</v>
      </c>
      <c r="BJ337" s="20" t="s">
        <v>130</v>
      </c>
      <c r="BK337" s="203">
        <f>ROUND(I337*H337,2)</f>
        <v>1500</v>
      </c>
      <c r="BL337" s="20" t="s">
        <v>129</v>
      </c>
      <c r="BM337" s="202" t="s">
        <v>524</v>
      </c>
    </row>
    <row r="338" s="2" customFormat="1">
      <c r="A338" s="35"/>
      <c r="B338" s="36"/>
      <c r="C338" s="37"/>
      <c r="D338" s="204" t="s">
        <v>137</v>
      </c>
      <c r="E338" s="37"/>
      <c r="F338" s="205" t="s">
        <v>525</v>
      </c>
      <c r="G338" s="37"/>
      <c r="H338" s="37"/>
      <c r="I338" s="37"/>
      <c r="J338" s="37"/>
      <c r="K338" s="37"/>
      <c r="L338" s="41"/>
      <c r="M338" s="206"/>
      <c r="N338" s="207"/>
      <c r="O338" s="80"/>
      <c r="P338" s="80"/>
      <c r="Q338" s="80"/>
      <c r="R338" s="80"/>
      <c r="S338" s="80"/>
      <c r="T338" s="81"/>
      <c r="U338" s="35"/>
      <c r="V338" s="35"/>
      <c r="W338" s="35"/>
      <c r="X338" s="35"/>
      <c r="Y338" s="35"/>
      <c r="Z338" s="35"/>
      <c r="AA338" s="35"/>
      <c r="AB338" s="35"/>
      <c r="AC338" s="35"/>
      <c r="AD338" s="35"/>
      <c r="AE338" s="35"/>
      <c r="AT338" s="20" t="s">
        <v>137</v>
      </c>
      <c r="AU338" s="20" t="s">
        <v>130</v>
      </c>
    </row>
    <row r="339" s="2" customFormat="1">
      <c r="A339" s="35"/>
      <c r="B339" s="36"/>
      <c r="C339" s="37"/>
      <c r="D339" s="208" t="s">
        <v>139</v>
      </c>
      <c r="E339" s="37"/>
      <c r="F339" s="209" t="s">
        <v>526</v>
      </c>
      <c r="G339" s="37"/>
      <c r="H339" s="37"/>
      <c r="I339" s="37"/>
      <c r="J339" s="37"/>
      <c r="K339" s="37"/>
      <c r="L339" s="41"/>
      <c r="M339" s="206"/>
      <c r="N339" s="207"/>
      <c r="O339" s="80"/>
      <c r="P339" s="80"/>
      <c r="Q339" s="80"/>
      <c r="R339" s="80"/>
      <c r="S339" s="80"/>
      <c r="T339" s="81"/>
      <c r="U339" s="35"/>
      <c r="V339" s="35"/>
      <c r="W339" s="35"/>
      <c r="X339" s="35"/>
      <c r="Y339" s="35"/>
      <c r="Z339" s="35"/>
      <c r="AA339" s="35"/>
      <c r="AB339" s="35"/>
      <c r="AC339" s="35"/>
      <c r="AD339" s="35"/>
      <c r="AE339" s="35"/>
      <c r="AT339" s="20" t="s">
        <v>139</v>
      </c>
      <c r="AU339" s="20" t="s">
        <v>130</v>
      </c>
    </row>
    <row r="340" s="14" customFormat="1">
      <c r="A340" s="14"/>
      <c r="B340" s="219"/>
      <c r="C340" s="220"/>
      <c r="D340" s="208" t="s">
        <v>153</v>
      </c>
      <c r="E340" s="221" t="s">
        <v>17</v>
      </c>
      <c r="F340" s="222" t="s">
        <v>527</v>
      </c>
      <c r="G340" s="220"/>
      <c r="H340" s="223">
        <v>10</v>
      </c>
      <c r="I340" s="220"/>
      <c r="J340" s="220"/>
      <c r="K340" s="220"/>
      <c r="L340" s="224"/>
      <c r="M340" s="225"/>
      <c r="N340" s="226"/>
      <c r="O340" s="226"/>
      <c r="P340" s="226"/>
      <c r="Q340" s="226"/>
      <c r="R340" s="226"/>
      <c r="S340" s="226"/>
      <c r="T340" s="227"/>
      <c r="U340" s="14"/>
      <c r="V340" s="14"/>
      <c r="W340" s="14"/>
      <c r="X340" s="14"/>
      <c r="Y340" s="14"/>
      <c r="Z340" s="14"/>
      <c r="AA340" s="14"/>
      <c r="AB340" s="14"/>
      <c r="AC340" s="14"/>
      <c r="AD340" s="14"/>
      <c r="AE340" s="14"/>
      <c r="AT340" s="228" t="s">
        <v>153</v>
      </c>
      <c r="AU340" s="228" t="s">
        <v>130</v>
      </c>
      <c r="AV340" s="14" t="s">
        <v>130</v>
      </c>
      <c r="AW340" s="14" t="s">
        <v>31</v>
      </c>
      <c r="AX340" s="14" t="s">
        <v>75</v>
      </c>
      <c r="AY340" s="228" t="s">
        <v>123</v>
      </c>
    </row>
    <row r="341" s="2" customFormat="1" ht="16.5" customHeight="1">
      <c r="A341" s="35"/>
      <c r="B341" s="36"/>
      <c r="C341" s="239" t="s">
        <v>528</v>
      </c>
      <c r="D341" s="239" t="s">
        <v>227</v>
      </c>
      <c r="E341" s="240" t="s">
        <v>529</v>
      </c>
      <c r="F341" s="241" t="s">
        <v>530</v>
      </c>
      <c r="G341" s="242" t="s">
        <v>149</v>
      </c>
      <c r="H341" s="243">
        <v>10.5</v>
      </c>
      <c r="I341" s="244">
        <v>132</v>
      </c>
      <c r="J341" s="244">
        <f>ROUND(I341*H341,2)</f>
        <v>1386</v>
      </c>
      <c r="K341" s="241" t="s">
        <v>135</v>
      </c>
      <c r="L341" s="245"/>
      <c r="M341" s="246" t="s">
        <v>17</v>
      </c>
      <c r="N341" s="247" t="s">
        <v>42</v>
      </c>
      <c r="O341" s="200">
        <v>0</v>
      </c>
      <c r="P341" s="200">
        <f>O341*H341</f>
        <v>0</v>
      </c>
      <c r="Q341" s="200">
        <v>0.00059999999999999995</v>
      </c>
      <c r="R341" s="200">
        <f>Q341*H341</f>
        <v>0.0062999999999999992</v>
      </c>
      <c r="S341" s="200">
        <v>0</v>
      </c>
      <c r="T341" s="201">
        <f>S341*H341</f>
        <v>0</v>
      </c>
      <c r="U341" s="35"/>
      <c r="V341" s="35"/>
      <c r="W341" s="35"/>
      <c r="X341" s="35"/>
      <c r="Y341" s="35"/>
      <c r="Z341" s="35"/>
      <c r="AA341" s="35"/>
      <c r="AB341" s="35"/>
      <c r="AC341" s="35"/>
      <c r="AD341" s="35"/>
      <c r="AE341" s="35"/>
      <c r="AR341" s="202" t="s">
        <v>179</v>
      </c>
      <c r="AT341" s="202" t="s">
        <v>227</v>
      </c>
      <c r="AU341" s="202" t="s">
        <v>130</v>
      </c>
      <c r="AY341" s="20" t="s">
        <v>123</v>
      </c>
      <c r="BE341" s="203">
        <f>IF(N341="základní",J341,0)</f>
        <v>0</v>
      </c>
      <c r="BF341" s="203">
        <f>IF(N341="snížená",J341,0)</f>
        <v>1386</v>
      </c>
      <c r="BG341" s="203">
        <f>IF(N341="zákl. přenesená",J341,0)</f>
        <v>0</v>
      </c>
      <c r="BH341" s="203">
        <f>IF(N341="sníž. přenesená",J341,0)</f>
        <v>0</v>
      </c>
      <c r="BI341" s="203">
        <f>IF(N341="nulová",J341,0)</f>
        <v>0</v>
      </c>
      <c r="BJ341" s="20" t="s">
        <v>130</v>
      </c>
      <c r="BK341" s="203">
        <f>ROUND(I341*H341,2)</f>
        <v>1386</v>
      </c>
      <c r="BL341" s="20" t="s">
        <v>129</v>
      </c>
      <c r="BM341" s="202" t="s">
        <v>531</v>
      </c>
    </row>
    <row r="342" s="14" customFormat="1">
      <c r="A342" s="14"/>
      <c r="B342" s="219"/>
      <c r="C342" s="220"/>
      <c r="D342" s="208" t="s">
        <v>153</v>
      </c>
      <c r="E342" s="220"/>
      <c r="F342" s="222" t="s">
        <v>532</v>
      </c>
      <c r="G342" s="220"/>
      <c r="H342" s="223">
        <v>10.5</v>
      </c>
      <c r="I342" s="220"/>
      <c r="J342" s="220"/>
      <c r="K342" s="220"/>
      <c r="L342" s="224"/>
      <c r="M342" s="225"/>
      <c r="N342" s="226"/>
      <c r="O342" s="226"/>
      <c r="P342" s="226"/>
      <c r="Q342" s="226"/>
      <c r="R342" s="226"/>
      <c r="S342" s="226"/>
      <c r="T342" s="227"/>
      <c r="U342" s="14"/>
      <c r="V342" s="14"/>
      <c r="W342" s="14"/>
      <c r="X342" s="14"/>
      <c r="Y342" s="14"/>
      <c r="Z342" s="14"/>
      <c r="AA342" s="14"/>
      <c r="AB342" s="14"/>
      <c r="AC342" s="14"/>
      <c r="AD342" s="14"/>
      <c r="AE342" s="14"/>
      <c r="AT342" s="228" t="s">
        <v>153</v>
      </c>
      <c r="AU342" s="228" t="s">
        <v>130</v>
      </c>
      <c r="AV342" s="14" t="s">
        <v>130</v>
      </c>
      <c r="AW342" s="14" t="s">
        <v>4</v>
      </c>
      <c r="AX342" s="14" t="s">
        <v>75</v>
      </c>
      <c r="AY342" s="228" t="s">
        <v>123</v>
      </c>
    </row>
    <row r="343" s="2" customFormat="1" ht="24.15" customHeight="1">
      <c r="A343" s="35"/>
      <c r="B343" s="36"/>
      <c r="C343" s="192" t="s">
        <v>533</v>
      </c>
      <c r="D343" s="192" t="s">
        <v>125</v>
      </c>
      <c r="E343" s="193" t="s">
        <v>534</v>
      </c>
      <c r="F343" s="194" t="s">
        <v>535</v>
      </c>
      <c r="G343" s="195" t="s">
        <v>134</v>
      </c>
      <c r="H343" s="196">
        <v>7.7400000000000002</v>
      </c>
      <c r="I343" s="197">
        <v>750.60000000000002</v>
      </c>
      <c r="J343" s="197">
        <f>ROUND(I343*H343,2)</f>
        <v>5809.6400000000003</v>
      </c>
      <c r="K343" s="194" t="s">
        <v>536</v>
      </c>
      <c r="L343" s="41"/>
      <c r="M343" s="198" t="s">
        <v>17</v>
      </c>
      <c r="N343" s="199" t="s">
        <v>42</v>
      </c>
      <c r="O343" s="200">
        <v>0.29399999999999998</v>
      </c>
      <c r="P343" s="200">
        <f>O343*H343</f>
        <v>2.27556</v>
      </c>
      <c r="Q343" s="200">
        <v>0.00628</v>
      </c>
      <c r="R343" s="200">
        <f>Q343*H343</f>
        <v>0.048607200000000003</v>
      </c>
      <c r="S343" s="200">
        <v>0</v>
      </c>
      <c r="T343" s="201">
        <f>S343*H343</f>
        <v>0</v>
      </c>
      <c r="U343" s="35"/>
      <c r="V343" s="35"/>
      <c r="W343" s="35"/>
      <c r="X343" s="35"/>
      <c r="Y343" s="35"/>
      <c r="Z343" s="35"/>
      <c r="AA343" s="35"/>
      <c r="AB343" s="35"/>
      <c r="AC343" s="35"/>
      <c r="AD343" s="35"/>
      <c r="AE343" s="35"/>
      <c r="AR343" s="202" t="s">
        <v>129</v>
      </c>
      <c r="AT343" s="202" t="s">
        <v>125</v>
      </c>
      <c r="AU343" s="202" t="s">
        <v>130</v>
      </c>
      <c r="AY343" s="20" t="s">
        <v>123</v>
      </c>
      <c r="BE343" s="203">
        <f>IF(N343="základní",J343,0)</f>
        <v>0</v>
      </c>
      <c r="BF343" s="203">
        <f>IF(N343="snížená",J343,0)</f>
        <v>5809.6400000000003</v>
      </c>
      <c r="BG343" s="203">
        <f>IF(N343="zákl. přenesená",J343,0)</f>
        <v>0</v>
      </c>
      <c r="BH343" s="203">
        <f>IF(N343="sníž. přenesená",J343,0)</f>
        <v>0</v>
      </c>
      <c r="BI343" s="203">
        <f>IF(N343="nulová",J343,0)</f>
        <v>0</v>
      </c>
      <c r="BJ343" s="20" t="s">
        <v>130</v>
      </c>
      <c r="BK343" s="203">
        <f>ROUND(I343*H343,2)</f>
        <v>5809.6400000000003</v>
      </c>
      <c r="BL343" s="20" t="s">
        <v>129</v>
      </c>
      <c r="BM343" s="202" t="s">
        <v>537</v>
      </c>
    </row>
    <row r="344" s="2" customFormat="1">
      <c r="A344" s="35"/>
      <c r="B344" s="36"/>
      <c r="C344" s="37"/>
      <c r="D344" s="204" t="s">
        <v>137</v>
      </c>
      <c r="E344" s="37"/>
      <c r="F344" s="205" t="s">
        <v>538</v>
      </c>
      <c r="G344" s="37"/>
      <c r="H344" s="37"/>
      <c r="I344" s="37"/>
      <c r="J344" s="37"/>
      <c r="K344" s="37"/>
      <c r="L344" s="41"/>
      <c r="M344" s="206"/>
      <c r="N344" s="207"/>
      <c r="O344" s="80"/>
      <c r="P344" s="80"/>
      <c r="Q344" s="80"/>
      <c r="R344" s="80"/>
      <c r="S344" s="80"/>
      <c r="T344" s="81"/>
      <c r="U344" s="35"/>
      <c r="V344" s="35"/>
      <c r="W344" s="35"/>
      <c r="X344" s="35"/>
      <c r="Y344" s="35"/>
      <c r="Z344" s="35"/>
      <c r="AA344" s="35"/>
      <c r="AB344" s="35"/>
      <c r="AC344" s="35"/>
      <c r="AD344" s="35"/>
      <c r="AE344" s="35"/>
      <c r="AT344" s="20" t="s">
        <v>137</v>
      </c>
      <c r="AU344" s="20" t="s">
        <v>130</v>
      </c>
    </row>
    <row r="345" s="14" customFormat="1">
      <c r="A345" s="14"/>
      <c r="B345" s="219"/>
      <c r="C345" s="220"/>
      <c r="D345" s="208" t="s">
        <v>153</v>
      </c>
      <c r="E345" s="221" t="s">
        <v>17</v>
      </c>
      <c r="F345" s="222" t="s">
        <v>539</v>
      </c>
      <c r="G345" s="220"/>
      <c r="H345" s="223">
        <v>7.7400000000000002</v>
      </c>
      <c r="I345" s="220"/>
      <c r="J345" s="220"/>
      <c r="K345" s="220"/>
      <c r="L345" s="224"/>
      <c r="M345" s="225"/>
      <c r="N345" s="226"/>
      <c r="O345" s="226"/>
      <c r="P345" s="226"/>
      <c r="Q345" s="226"/>
      <c r="R345" s="226"/>
      <c r="S345" s="226"/>
      <c r="T345" s="227"/>
      <c r="U345" s="14"/>
      <c r="V345" s="14"/>
      <c r="W345" s="14"/>
      <c r="X345" s="14"/>
      <c r="Y345" s="14"/>
      <c r="Z345" s="14"/>
      <c r="AA345" s="14"/>
      <c r="AB345" s="14"/>
      <c r="AC345" s="14"/>
      <c r="AD345" s="14"/>
      <c r="AE345" s="14"/>
      <c r="AT345" s="228" t="s">
        <v>153</v>
      </c>
      <c r="AU345" s="228" t="s">
        <v>130</v>
      </c>
      <c r="AV345" s="14" t="s">
        <v>130</v>
      </c>
      <c r="AW345" s="14" t="s">
        <v>31</v>
      </c>
      <c r="AX345" s="14" t="s">
        <v>75</v>
      </c>
      <c r="AY345" s="228" t="s">
        <v>123</v>
      </c>
    </row>
    <row r="346" s="2" customFormat="1" ht="24.15" customHeight="1">
      <c r="A346" s="35"/>
      <c r="B346" s="36"/>
      <c r="C346" s="192" t="s">
        <v>540</v>
      </c>
      <c r="D346" s="192" t="s">
        <v>125</v>
      </c>
      <c r="E346" s="193" t="s">
        <v>541</v>
      </c>
      <c r="F346" s="194" t="s">
        <v>542</v>
      </c>
      <c r="G346" s="195" t="s">
        <v>134</v>
      </c>
      <c r="H346" s="196">
        <v>110.538</v>
      </c>
      <c r="I346" s="197">
        <v>470.60000000000002</v>
      </c>
      <c r="J346" s="197">
        <f>ROUND(I346*H346,2)</f>
        <v>52019.18</v>
      </c>
      <c r="K346" s="194" t="s">
        <v>536</v>
      </c>
      <c r="L346" s="41"/>
      <c r="M346" s="198" t="s">
        <v>17</v>
      </c>
      <c r="N346" s="199" t="s">
        <v>42</v>
      </c>
      <c r="O346" s="200">
        <v>0.245</v>
      </c>
      <c r="P346" s="200">
        <f>O346*H346</f>
        <v>27.081809999999997</v>
      </c>
      <c r="Q346" s="200">
        <v>0.0026800000000000001</v>
      </c>
      <c r="R346" s="200">
        <f>Q346*H346</f>
        <v>0.29624183999999998</v>
      </c>
      <c r="S346" s="200">
        <v>0</v>
      </c>
      <c r="T346" s="201">
        <f>S346*H346</f>
        <v>0</v>
      </c>
      <c r="U346" s="35"/>
      <c r="V346" s="35"/>
      <c r="W346" s="35"/>
      <c r="X346" s="35"/>
      <c r="Y346" s="35"/>
      <c r="Z346" s="35"/>
      <c r="AA346" s="35"/>
      <c r="AB346" s="35"/>
      <c r="AC346" s="35"/>
      <c r="AD346" s="35"/>
      <c r="AE346" s="35"/>
      <c r="AR346" s="202" t="s">
        <v>129</v>
      </c>
      <c r="AT346" s="202" t="s">
        <v>125</v>
      </c>
      <c r="AU346" s="202" t="s">
        <v>130</v>
      </c>
      <c r="AY346" s="20" t="s">
        <v>123</v>
      </c>
      <c r="BE346" s="203">
        <f>IF(N346="základní",J346,0)</f>
        <v>0</v>
      </c>
      <c r="BF346" s="203">
        <f>IF(N346="snížená",J346,0)</f>
        <v>52019.18</v>
      </c>
      <c r="BG346" s="203">
        <f>IF(N346="zákl. přenesená",J346,0)</f>
        <v>0</v>
      </c>
      <c r="BH346" s="203">
        <f>IF(N346="sníž. přenesená",J346,0)</f>
        <v>0</v>
      </c>
      <c r="BI346" s="203">
        <f>IF(N346="nulová",J346,0)</f>
        <v>0</v>
      </c>
      <c r="BJ346" s="20" t="s">
        <v>130</v>
      </c>
      <c r="BK346" s="203">
        <f>ROUND(I346*H346,2)</f>
        <v>52019.18</v>
      </c>
      <c r="BL346" s="20" t="s">
        <v>129</v>
      </c>
      <c r="BM346" s="202" t="s">
        <v>543</v>
      </c>
    </row>
    <row r="347" s="2" customFormat="1">
      <c r="A347" s="35"/>
      <c r="B347" s="36"/>
      <c r="C347" s="37"/>
      <c r="D347" s="204" t="s">
        <v>137</v>
      </c>
      <c r="E347" s="37"/>
      <c r="F347" s="205" t="s">
        <v>544</v>
      </c>
      <c r="G347" s="37"/>
      <c r="H347" s="37"/>
      <c r="I347" s="37"/>
      <c r="J347" s="37"/>
      <c r="K347" s="37"/>
      <c r="L347" s="41"/>
      <c r="M347" s="206"/>
      <c r="N347" s="207"/>
      <c r="O347" s="80"/>
      <c r="P347" s="80"/>
      <c r="Q347" s="80"/>
      <c r="R347" s="80"/>
      <c r="S347" s="80"/>
      <c r="T347" s="81"/>
      <c r="U347" s="35"/>
      <c r="V347" s="35"/>
      <c r="W347" s="35"/>
      <c r="X347" s="35"/>
      <c r="Y347" s="35"/>
      <c r="Z347" s="35"/>
      <c r="AA347" s="35"/>
      <c r="AB347" s="35"/>
      <c r="AC347" s="35"/>
      <c r="AD347" s="35"/>
      <c r="AE347" s="35"/>
      <c r="AT347" s="20" t="s">
        <v>137</v>
      </c>
      <c r="AU347" s="20" t="s">
        <v>130</v>
      </c>
    </row>
    <row r="348" s="14" customFormat="1">
      <c r="A348" s="14"/>
      <c r="B348" s="219"/>
      <c r="C348" s="220"/>
      <c r="D348" s="208" t="s">
        <v>153</v>
      </c>
      <c r="E348" s="221" t="s">
        <v>17</v>
      </c>
      <c r="F348" s="222" t="s">
        <v>545</v>
      </c>
      <c r="G348" s="220"/>
      <c r="H348" s="223">
        <v>109.962</v>
      </c>
      <c r="I348" s="220"/>
      <c r="J348" s="220"/>
      <c r="K348" s="220"/>
      <c r="L348" s="224"/>
      <c r="M348" s="225"/>
      <c r="N348" s="226"/>
      <c r="O348" s="226"/>
      <c r="P348" s="226"/>
      <c r="Q348" s="226"/>
      <c r="R348" s="226"/>
      <c r="S348" s="226"/>
      <c r="T348" s="227"/>
      <c r="U348" s="14"/>
      <c r="V348" s="14"/>
      <c r="W348" s="14"/>
      <c r="X348" s="14"/>
      <c r="Y348" s="14"/>
      <c r="Z348" s="14"/>
      <c r="AA348" s="14"/>
      <c r="AB348" s="14"/>
      <c r="AC348" s="14"/>
      <c r="AD348" s="14"/>
      <c r="AE348" s="14"/>
      <c r="AT348" s="228" t="s">
        <v>153</v>
      </c>
      <c r="AU348" s="228" t="s">
        <v>130</v>
      </c>
      <c r="AV348" s="14" t="s">
        <v>130</v>
      </c>
      <c r="AW348" s="14" t="s">
        <v>31</v>
      </c>
      <c r="AX348" s="14" t="s">
        <v>70</v>
      </c>
      <c r="AY348" s="228" t="s">
        <v>123</v>
      </c>
    </row>
    <row r="349" s="14" customFormat="1">
      <c r="A349" s="14"/>
      <c r="B349" s="219"/>
      <c r="C349" s="220"/>
      <c r="D349" s="208" t="s">
        <v>153</v>
      </c>
      <c r="E349" s="221" t="s">
        <v>17</v>
      </c>
      <c r="F349" s="222" t="s">
        <v>546</v>
      </c>
      <c r="G349" s="220"/>
      <c r="H349" s="223">
        <v>0.57599999999999996</v>
      </c>
      <c r="I349" s="220"/>
      <c r="J349" s="220"/>
      <c r="K349" s="220"/>
      <c r="L349" s="224"/>
      <c r="M349" s="225"/>
      <c r="N349" s="226"/>
      <c r="O349" s="226"/>
      <c r="P349" s="226"/>
      <c r="Q349" s="226"/>
      <c r="R349" s="226"/>
      <c r="S349" s="226"/>
      <c r="T349" s="227"/>
      <c r="U349" s="14"/>
      <c r="V349" s="14"/>
      <c r="W349" s="14"/>
      <c r="X349" s="14"/>
      <c r="Y349" s="14"/>
      <c r="Z349" s="14"/>
      <c r="AA349" s="14"/>
      <c r="AB349" s="14"/>
      <c r="AC349" s="14"/>
      <c r="AD349" s="14"/>
      <c r="AE349" s="14"/>
      <c r="AT349" s="228" t="s">
        <v>153</v>
      </c>
      <c r="AU349" s="228" t="s">
        <v>130</v>
      </c>
      <c r="AV349" s="14" t="s">
        <v>130</v>
      </c>
      <c r="AW349" s="14" t="s">
        <v>31</v>
      </c>
      <c r="AX349" s="14" t="s">
        <v>70</v>
      </c>
      <c r="AY349" s="228" t="s">
        <v>123</v>
      </c>
    </row>
    <row r="350" s="15" customFormat="1">
      <c r="A350" s="15"/>
      <c r="B350" s="229"/>
      <c r="C350" s="230"/>
      <c r="D350" s="208" t="s">
        <v>153</v>
      </c>
      <c r="E350" s="231" t="s">
        <v>17</v>
      </c>
      <c r="F350" s="232" t="s">
        <v>178</v>
      </c>
      <c r="G350" s="230"/>
      <c r="H350" s="233">
        <v>110.538</v>
      </c>
      <c r="I350" s="230"/>
      <c r="J350" s="230"/>
      <c r="K350" s="230"/>
      <c r="L350" s="234"/>
      <c r="M350" s="235"/>
      <c r="N350" s="236"/>
      <c r="O350" s="236"/>
      <c r="P350" s="236"/>
      <c r="Q350" s="236"/>
      <c r="R350" s="236"/>
      <c r="S350" s="236"/>
      <c r="T350" s="237"/>
      <c r="U350" s="15"/>
      <c r="V350" s="15"/>
      <c r="W350" s="15"/>
      <c r="X350" s="15"/>
      <c r="Y350" s="15"/>
      <c r="Z350" s="15"/>
      <c r="AA350" s="15"/>
      <c r="AB350" s="15"/>
      <c r="AC350" s="15"/>
      <c r="AD350" s="15"/>
      <c r="AE350" s="15"/>
      <c r="AT350" s="238" t="s">
        <v>153</v>
      </c>
      <c r="AU350" s="238" t="s">
        <v>130</v>
      </c>
      <c r="AV350" s="15" t="s">
        <v>129</v>
      </c>
      <c r="AW350" s="15" t="s">
        <v>31</v>
      </c>
      <c r="AX350" s="15" t="s">
        <v>75</v>
      </c>
      <c r="AY350" s="238" t="s">
        <v>123</v>
      </c>
    </row>
    <row r="351" s="2" customFormat="1" ht="21.75" customHeight="1">
      <c r="A351" s="35"/>
      <c r="B351" s="36"/>
      <c r="C351" s="192" t="s">
        <v>547</v>
      </c>
      <c r="D351" s="192" t="s">
        <v>125</v>
      </c>
      <c r="E351" s="193" t="s">
        <v>548</v>
      </c>
      <c r="F351" s="194" t="s">
        <v>549</v>
      </c>
      <c r="G351" s="195" t="s">
        <v>165</v>
      </c>
      <c r="H351" s="196">
        <v>0.23499999999999999</v>
      </c>
      <c r="I351" s="197">
        <v>5460</v>
      </c>
      <c r="J351" s="197">
        <f>ROUND(I351*H351,2)</f>
        <v>1283.0999999999999</v>
      </c>
      <c r="K351" s="194" t="s">
        <v>135</v>
      </c>
      <c r="L351" s="41"/>
      <c r="M351" s="198" t="s">
        <v>17</v>
      </c>
      <c r="N351" s="199" t="s">
        <v>42</v>
      </c>
      <c r="O351" s="200">
        <v>3.2130000000000001</v>
      </c>
      <c r="P351" s="200">
        <f>O351*H351</f>
        <v>0.75505499999999992</v>
      </c>
      <c r="Q351" s="200">
        <v>2.45329</v>
      </c>
      <c r="R351" s="200">
        <f>Q351*H351</f>
        <v>0.57652314999999998</v>
      </c>
      <c r="S351" s="200">
        <v>0</v>
      </c>
      <c r="T351" s="201">
        <f>S351*H351</f>
        <v>0</v>
      </c>
      <c r="U351" s="35"/>
      <c r="V351" s="35"/>
      <c r="W351" s="35"/>
      <c r="X351" s="35"/>
      <c r="Y351" s="35"/>
      <c r="Z351" s="35"/>
      <c r="AA351" s="35"/>
      <c r="AB351" s="35"/>
      <c r="AC351" s="35"/>
      <c r="AD351" s="35"/>
      <c r="AE351" s="35"/>
      <c r="AR351" s="202" t="s">
        <v>129</v>
      </c>
      <c r="AT351" s="202" t="s">
        <v>125</v>
      </c>
      <c r="AU351" s="202" t="s">
        <v>130</v>
      </c>
      <c r="AY351" s="20" t="s">
        <v>123</v>
      </c>
      <c r="BE351" s="203">
        <f>IF(N351="základní",J351,0)</f>
        <v>0</v>
      </c>
      <c r="BF351" s="203">
        <f>IF(N351="snížená",J351,0)</f>
        <v>1283.0999999999999</v>
      </c>
      <c r="BG351" s="203">
        <f>IF(N351="zákl. přenesená",J351,0)</f>
        <v>0</v>
      </c>
      <c r="BH351" s="203">
        <f>IF(N351="sníž. přenesená",J351,0)</f>
        <v>0</v>
      </c>
      <c r="BI351" s="203">
        <f>IF(N351="nulová",J351,0)</f>
        <v>0</v>
      </c>
      <c r="BJ351" s="20" t="s">
        <v>130</v>
      </c>
      <c r="BK351" s="203">
        <f>ROUND(I351*H351,2)</f>
        <v>1283.0999999999999</v>
      </c>
      <c r="BL351" s="20" t="s">
        <v>129</v>
      </c>
      <c r="BM351" s="202" t="s">
        <v>550</v>
      </c>
    </row>
    <row r="352" s="2" customFormat="1">
      <c r="A352" s="35"/>
      <c r="B352" s="36"/>
      <c r="C352" s="37"/>
      <c r="D352" s="204" t="s">
        <v>137</v>
      </c>
      <c r="E352" s="37"/>
      <c r="F352" s="205" t="s">
        <v>551</v>
      </c>
      <c r="G352" s="37"/>
      <c r="H352" s="37"/>
      <c r="I352" s="37"/>
      <c r="J352" s="37"/>
      <c r="K352" s="37"/>
      <c r="L352" s="41"/>
      <c r="M352" s="206"/>
      <c r="N352" s="207"/>
      <c r="O352" s="80"/>
      <c r="P352" s="80"/>
      <c r="Q352" s="80"/>
      <c r="R352" s="80"/>
      <c r="S352" s="80"/>
      <c r="T352" s="81"/>
      <c r="U352" s="35"/>
      <c r="V352" s="35"/>
      <c r="W352" s="35"/>
      <c r="X352" s="35"/>
      <c r="Y352" s="35"/>
      <c r="Z352" s="35"/>
      <c r="AA352" s="35"/>
      <c r="AB352" s="35"/>
      <c r="AC352" s="35"/>
      <c r="AD352" s="35"/>
      <c r="AE352" s="35"/>
      <c r="AT352" s="20" t="s">
        <v>137</v>
      </c>
      <c r="AU352" s="20" t="s">
        <v>130</v>
      </c>
    </row>
    <row r="353" s="2" customFormat="1">
      <c r="A353" s="35"/>
      <c r="B353" s="36"/>
      <c r="C353" s="37"/>
      <c r="D353" s="208" t="s">
        <v>139</v>
      </c>
      <c r="E353" s="37"/>
      <c r="F353" s="209" t="s">
        <v>552</v>
      </c>
      <c r="G353" s="37"/>
      <c r="H353" s="37"/>
      <c r="I353" s="37"/>
      <c r="J353" s="37"/>
      <c r="K353" s="37"/>
      <c r="L353" s="41"/>
      <c r="M353" s="206"/>
      <c r="N353" s="207"/>
      <c r="O353" s="80"/>
      <c r="P353" s="80"/>
      <c r="Q353" s="80"/>
      <c r="R353" s="80"/>
      <c r="S353" s="80"/>
      <c r="T353" s="81"/>
      <c r="U353" s="35"/>
      <c r="V353" s="35"/>
      <c r="W353" s="35"/>
      <c r="X353" s="35"/>
      <c r="Y353" s="35"/>
      <c r="Z353" s="35"/>
      <c r="AA353" s="35"/>
      <c r="AB353" s="35"/>
      <c r="AC353" s="35"/>
      <c r="AD353" s="35"/>
      <c r="AE353" s="35"/>
      <c r="AT353" s="20" t="s">
        <v>139</v>
      </c>
      <c r="AU353" s="20" t="s">
        <v>130</v>
      </c>
    </row>
    <row r="354" s="13" customFormat="1">
      <c r="A354" s="13"/>
      <c r="B354" s="210"/>
      <c r="C354" s="211"/>
      <c r="D354" s="208" t="s">
        <v>153</v>
      </c>
      <c r="E354" s="212" t="s">
        <v>17</v>
      </c>
      <c r="F354" s="213" t="s">
        <v>553</v>
      </c>
      <c r="G354" s="211"/>
      <c r="H354" s="212" t="s">
        <v>17</v>
      </c>
      <c r="I354" s="211"/>
      <c r="J354" s="211"/>
      <c r="K354" s="211"/>
      <c r="L354" s="214"/>
      <c r="M354" s="215"/>
      <c r="N354" s="216"/>
      <c r="O354" s="216"/>
      <c r="P354" s="216"/>
      <c r="Q354" s="216"/>
      <c r="R354" s="216"/>
      <c r="S354" s="216"/>
      <c r="T354" s="217"/>
      <c r="U354" s="13"/>
      <c r="V354" s="13"/>
      <c r="W354" s="13"/>
      <c r="X354" s="13"/>
      <c r="Y354" s="13"/>
      <c r="Z354" s="13"/>
      <c r="AA354" s="13"/>
      <c r="AB354" s="13"/>
      <c r="AC354" s="13"/>
      <c r="AD354" s="13"/>
      <c r="AE354" s="13"/>
      <c r="AT354" s="218" t="s">
        <v>153</v>
      </c>
      <c r="AU354" s="218" t="s">
        <v>130</v>
      </c>
      <c r="AV354" s="13" t="s">
        <v>75</v>
      </c>
      <c r="AW354" s="13" t="s">
        <v>31</v>
      </c>
      <c r="AX354" s="13" t="s">
        <v>70</v>
      </c>
      <c r="AY354" s="218" t="s">
        <v>123</v>
      </c>
    </row>
    <row r="355" s="14" customFormat="1">
      <c r="A355" s="14"/>
      <c r="B355" s="219"/>
      <c r="C355" s="220"/>
      <c r="D355" s="208" t="s">
        <v>153</v>
      </c>
      <c r="E355" s="221" t="s">
        <v>17</v>
      </c>
      <c r="F355" s="222" t="s">
        <v>554</v>
      </c>
      <c r="G355" s="220"/>
      <c r="H355" s="223">
        <v>0.23499999999999999</v>
      </c>
      <c r="I355" s="220"/>
      <c r="J355" s="220"/>
      <c r="K355" s="220"/>
      <c r="L355" s="224"/>
      <c r="M355" s="225"/>
      <c r="N355" s="226"/>
      <c r="O355" s="226"/>
      <c r="P355" s="226"/>
      <c r="Q355" s="226"/>
      <c r="R355" s="226"/>
      <c r="S355" s="226"/>
      <c r="T355" s="227"/>
      <c r="U355" s="14"/>
      <c r="V355" s="14"/>
      <c r="W355" s="14"/>
      <c r="X355" s="14"/>
      <c r="Y355" s="14"/>
      <c r="Z355" s="14"/>
      <c r="AA355" s="14"/>
      <c r="AB355" s="14"/>
      <c r="AC355" s="14"/>
      <c r="AD355" s="14"/>
      <c r="AE355" s="14"/>
      <c r="AT355" s="228" t="s">
        <v>153</v>
      </c>
      <c r="AU355" s="228" t="s">
        <v>130</v>
      </c>
      <c r="AV355" s="14" t="s">
        <v>130</v>
      </c>
      <c r="AW355" s="14" t="s">
        <v>31</v>
      </c>
      <c r="AX355" s="14" t="s">
        <v>75</v>
      </c>
      <c r="AY355" s="228" t="s">
        <v>123</v>
      </c>
    </row>
    <row r="356" s="2" customFormat="1" ht="21.75" customHeight="1">
      <c r="A356" s="35"/>
      <c r="B356" s="36"/>
      <c r="C356" s="192" t="s">
        <v>555</v>
      </c>
      <c r="D356" s="192" t="s">
        <v>125</v>
      </c>
      <c r="E356" s="193" t="s">
        <v>556</v>
      </c>
      <c r="F356" s="194" t="s">
        <v>557</v>
      </c>
      <c r="G356" s="195" t="s">
        <v>165</v>
      </c>
      <c r="H356" s="196">
        <v>0.23499999999999999</v>
      </c>
      <c r="I356" s="197">
        <v>1280</v>
      </c>
      <c r="J356" s="197">
        <f>ROUND(I356*H356,2)</f>
        <v>300.80000000000001</v>
      </c>
      <c r="K356" s="194" t="s">
        <v>135</v>
      </c>
      <c r="L356" s="41"/>
      <c r="M356" s="198" t="s">
        <v>17</v>
      </c>
      <c r="N356" s="199" t="s">
        <v>42</v>
      </c>
      <c r="O356" s="200">
        <v>2.7000000000000002</v>
      </c>
      <c r="P356" s="200">
        <f>O356*H356</f>
        <v>0.63449999999999995</v>
      </c>
      <c r="Q356" s="200">
        <v>0</v>
      </c>
      <c r="R356" s="200">
        <f>Q356*H356</f>
        <v>0</v>
      </c>
      <c r="S356" s="200">
        <v>0</v>
      </c>
      <c r="T356" s="201">
        <f>S356*H356</f>
        <v>0</v>
      </c>
      <c r="U356" s="35"/>
      <c r="V356" s="35"/>
      <c r="W356" s="35"/>
      <c r="X356" s="35"/>
      <c r="Y356" s="35"/>
      <c r="Z356" s="35"/>
      <c r="AA356" s="35"/>
      <c r="AB356" s="35"/>
      <c r="AC356" s="35"/>
      <c r="AD356" s="35"/>
      <c r="AE356" s="35"/>
      <c r="AR356" s="202" t="s">
        <v>129</v>
      </c>
      <c r="AT356" s="202" t="s">
        <v>125</v>
      </c>
      <c r="AU356" s="202" t="s">
        <v>130</v>
      </c>
      <c r="AY356" s="20" t="s">
        <v>123</v>
      </c>
      <c r="BE356" s="203">
        <f>IF(N356="základní",J356,0)</f>
        <v>0</v>
      </c>
      <c r="BF356" s="203">
        <f>IF(N356="snížená",J356,0)</f>
        <v>300.80000000000001</v>
      </c>
      <c r="BG356" s="203">
        <f>IF(N356="zákl. přenesená",J356,0)</f>
        <v>0</v>
      </c>
      <c r="BH356" s="203">
        <f>IF(N356="sníž. přenesená",J356,0)</f>
        <v>0</v>
      </c>
      <c r="BI356" s="203">
        <f>IF(N356="nulová",J356,0)</f>
        <v>0</v>
      </c>
      <c r="BJ356" s="20" t="s">
        <v>130</v>
      </c>
      <c r="BK356" s="203">
        <f>ROUND(I356*H356,2)</f>
        <v>300.80000000000001</v>
      </c>
      <c r="BL356" s="20" t="s">
        <v>129</v>
      </c>
      <c r="BM356" s="202" t="s">
        <v>558</v>
      </c>
    </row>
    <row r="357" s="2" customFormat="1">
      <c r="A357" s="35"/>
      <c r="B357" s="36"/>
      <c r="C357" s="37"/>
      <c r="D357" s="204" t="s">
        <v>137</v>
      </c>
      <c r="E357" s="37"/>
      <c r="F357" s="205" t="s">
        <v>559</v>
      </c>
      <c r="G357" s="37"/>
      <c r="H357" s="37"/>
      <c r="I357" s="37"/>
      <c r="J357" s="37"/>
      <c r="K357" s="37"/>
      <c r="L357" s="41"/>
      <c r="M357" s="206"/>
      <c r="N357" s="207"/>
      <c r="O357" s="80"/>
      <c r="P357" s="80"/>
      <c r="Q357" s="80"/>
      <c r="R357" s="80"/>
      <c r="S357" s="80"/>
      <c r="T357" s="81"/>
      <c r="U357" s="35"/>
      <c r="V357" s="35"/>
      <c r="W357" s="35"/>
      <c r="X357" s="35"/>
      <c r="Y357" s="35"/>
      <c r="Z357" s="35"/>
      <c r="AA357" s="35"/>
      <c r="AB357" s="35"/>
      <c r="AC357" s="35"/>
      <c r="AD357" s="35"/>
      <c r="AE357" s="35"/>
      <c r="AT357" s="20" t="s">
        <v>137</v>
      </c>
      <c r="AU357" s="20" t="s">
        <v>130</v>
      </c>
    </row>
    <row r="358" s="2" customFormat="1">
      <c r="A358" s="35"/>
      <c r="B358" s="36"/>
      <c r="C358" s="37"/>
      <c r="D358" s="208" t="s">
        <v>139</v>
      </c>
      <c r="E358" s="37"/>
      <c r="F358" s="209" t="s">
        <v>560</v>
      </c>
      <c r="G358" s="37"/>
      <c r="H358" s="37"/>
      <c r="I358" s="37"/>
      <c r="J358" s="37"/>
      <c r="K358" s="37"/>
      <c r="L358" s="41"/>
      <c r="M358" s="206"/>
      <c r="N358" s="207"/>
      <c r="O358" s="80"/>
      <c r="P358" s="80"/>
      <c r="Q358" s="80"/>
      <c r="R358" s="80"/>
      <c r="S358" s="80"/>
      <c r="T358" s="81"/>
      <c r="U358" s="35"/>
      <c r="V358" s="35"/>
      <c r="W358" s="35"/>
      <c r="X358" s="35"/>
      <c r="Y358" s="35"/>
      <c r="Z358" s="35"/>
      <c r="AA358" s="35"/>
      <c r="AB358" s="35"/>
      <c r="AC358" s="35"/>
      <c r="AD358" s="35"/>
      <c r="AE358" s="35"/>
      <c r="AT358" s="20" t="s">
        <v>139</v>
      </c>
      <c r="AU358" s="20" t="s">
        <v>130</v>
      </c>
    </row>
    <row r="359" s="2" customFormat="1" ht="24.15" customHeight="1">
      <c r="A359" s="35"/>
      <c r="B359" s="36"/>
      <c r="C359" s="192" t="s">
        <v>561</v>
      </c>
      <c r="D359" s="192" t="s">
        <v>125</v>
      </c>
      <c r="E359" s="193" t="s">
        <v>562</v>
      </c>
      <c r="F359" s="194" t="s">
        <v>563</v>
      </c>
      <c r="G359" s="195" t="s">
        <v>165</v>
      </c>
      <c r="H359" s="196">
        <v>0.23499999999999999</v>
      </c>
      <c r="I359" s="197">
        <v>387</v>
      </c>
      <c r="J359" s="197">
        <f>ROUND(I359*H359,2)</f>
        <v>90.950000000000003</v>
      </c>
      <c r="K359" s="194" t="s">
        <v>135</v>
      </c>
      <c r="L359" s="41"/>
      <c r="M359" s="198" t="s">
        <v>17</v>
      </c>
      <c r="N359" s="199" t="s">
        <v>42</v>
      </c>
      <c r="O359" s="200">
        <v>0.81999999999999995</v>
      </c>
      <c r="P359" s="200">
        <f>O359*H359</f>
        <v>0.19269999999999998</v>
      </c>
      <c r="Q359" s="200">
        <v>0</v>
      </c>
      <c r="R359" s="200">
        <f>Q359*H359</f>
        <v>0</v>
      </c>
      <c r="S359" s="200">
        <v>0</v>
      </c>
      <c r="T359" s="201">
        <f>S359*H359</f>
        <v>0</v>
      </c>
      <c r="U359" s="35"/>
      <c r="V359" s="35"/>
      <c r="W359" s="35"/>
      <c r="X359" s="35"/>
      <c r="Y359" s="35"/>
      <c r="Z359" s="35"/>
      <c r="AA359" s="35"/>
      <c r="AB359" s="35"/>
      <c r="AC359" s="35"/>
      <c r="AD359" s="35"/>
      <c r="AE359" s="35"/>
      <c r="AR359" s="202" t="s">
        <v>129</v>
      </c>
      <c r="AT359" s="202" t="s">
        <v>125</v>
      </c>
      <c r="AU359" s="202" t="s">
        <v>130</v>
      </c>
      <c r="AY359" s="20" t="s">
        <v>123</v>
      </c>
      <c r="BE359" s="203">
        <f>IF(N359="základní",J359,0)</f>
        <v>0</v>
      </c>
      <c r="BF359" s="203">
        <f>IF(N359="snížená",J359,0)</f>
        <v>90.950000000000003</v>
      </c>
      <c r="BG359" s="203">
        <f>IF(N359="zákl. přenesená",J359,0)</f>
        <v>0</v>
      </c>
      <c r="BH359" s="203">
        <f>IF(N359="sníž. přenesená",J359,0)</f>
        <v>0</v>
      </c>
      <c r="BI359" s="203">
        <f>IF(N359="nulová",J359,0)</f>
        <v>0</v>
      </c>
      <c r="BJ359" s="20" t="s">
        <v>130</v>
      </c>
      <c r="BK359" s="203">
        <f>ROUND(I359*H359,2)</f>
        <v>90.950000000000003</v>
      </c>
      <c r="BL359" s="20" t="s">
        <v>129</v>
      </c>
      <c r="BM359" s="202" t="s">
        <v>564</v>
      </c>
    </row>
    <row r="360" s="2" customFormat="1">
      <c r="A360" s="35"/>
      <c r="B360" s="36"/>
      <c r="C360" s="37"/>
      <c r="D360" s="204" t="s">
        <v>137</v>
      </c>
      <c r="E360" s="37"/>
      <c r="F360" s="205" t="s">
        <v>565</v>
      </c>
      <c r="G360" s="37"/>
      <c r="H360" s="37"/>
      <c r="I360" s="37"/>
      <c r="J360" s="37"/>
      <c r="K360" s="37"/>
      <c r="L360" s="41"/>
      <c r="M360" s="206"/>
      <c r="N360" s="207"/>
      <c r="O360" s="80"/>
      <c r="P360" s="80"/>
      <c r="Q360" s="80"/>
      <c r="R360" s="80"/>
      <c r="S360" s="80"/>
      <c r="T360" s="81"/>
      <c r="U360" s="35"/>
      <c r="V360" s="35"/>
      <c r="W360" s="35"/>
      <c r="X360" s="35"/>
      <c r="Y360" s="35"/>
      <c r="Z360" s="35"/>
      <c r="AA360" s="35"/>
      <c r="AB360" s="35"/>
      <c r="AC360" s="35"/>
      <c r="AD360" s="35"/>
      <c r="AE360" s="35"/>
      <c r="AT360" s="20" t="s">
        <v>137</v>
      </c>
      <c r="AU360" s="20" t="s">
        <v>130</v>
      </c>
    </row>
    <row r="361" s="2" customFormat="1">
      <c r="A361" s="35"/>
      <c r="B361" s="36"/>
      <c r="C361" s="37"/>
      <c r="D361" s="208" t="s">
        <v>139</v>
      </c>
      <c r="E361" s="37"/>
      <c r="F361" s="209" t="s">
        <v>560</v>
      </c>
      <c r="G361" s="37"/>
      <c r="H361" s="37"/>
      <c r="I361" s="37"/>
      <c r="J361" s="37"/>
      <c r="K361" s="37"/>
      <c r="L361" s="41"/>
      <c r="M361" s="206"/>
      <c r="N361" s="207"/>
      <c r="O361" s="80"/>
      <c r="P361" s="80"/>
      <c r="Q361" s="80"/>
      <c r="R361" s="80"/>
      <c r="S361" s="80"/>
      <c r="T361" s="81"/>
      <c r="U361" s="35"/>
      <c r="V361" s="35"/>
      <c r="W361" s="35"/>
      <c r="X361" s="35"/>
      <c r="Y361" s="35"/>
      <c r="Z361" s="35"/>
      <c r="AA361" s="35"/>
      <c r="AB361" s="35"/>
      <c r="AC361" s="35"/>
      <c r="AD361" s="35"/>
      <c r="AE361" s="35"/>
      <c r="AT361" s="20" t="s">
        <v>139</v>
      </c>
      <c r="AU361" s="20" t="s">
        <v>130</v>
      </c>
    </row>
    <row r="362" s="2" customFormat="1" ht="16.5" customHeight="1">
      <c r="A362" s="35"/>
      <c r="B362" s="36"/>
      <c r="C362" s="192" t="s">
        <v>566</v>
      </c>
      <c r="D362" s="192" t="s">
        <v>125</v>
      </c>
      <c r="E362" s="193" t="s">
        <v>567</v>
      </c>
      <c r="F362" s="194" t="s">
        <v>568</v>
      </c>
      <c r="G362" s="195" t="s">
        <v>214</v>
      </c>
      <c r="H362" s="196">
        <v>0.017000000000000001</v>
      </c>
      <c r="I362" s="197">
        <v>37400</v>
      </c>
      <c r="J362" s="197">
        <f>ROUND(I362*H362,2)</f>
        <v>635.79999999999995</v>
      </c>
      <c r="K362" s="194" t="s">
        <v>135</v>
      </c>
      <c r="L362" s="41"/>
      <c r="M362" s="198" t="s">
        <v>17</v>
      </c>
      <c r="N362" s="199" t="s">
        <v>42</v>
      </c>
      <c r="O362" s="200">
        <v>15.231</v>
      </c>
      <c r="P362" s="200">
        <f>O362*H362</f>
        <v>0.25892700000000002</v>
      </c>
      <c r="Q362" s="200">
        <v>1.06277</v>
      </c>
      <c r="R362" s="200">
        <f>Q362*H362</f>
        <v>0.018067090000000001</v>
      </c>
      <c r="S362" s="200">
        <v>0</v>
      </c>
      <c r="T362" s="201">
        <f>S362*H362</f>
        <v>0</v>
      </c>
      <c r="U362" s="35"/>
      <c r="V362" s="35"/>
      <c r="W362" s="35"/>
      <c r="X362" s="35"/>
      <c r="Y362" s="35"/>
      <c r="Z362" s="35"/>
      <c r="AA362" s="35"/>
      <c r="AB362" s="35"/>
      <c r="AC362" s="35"/>
      <c r="AD362" s="35"/>
      <c r="AE362" s="35"/>
      <c r="AR362" s="202" t="s">
        <v>129</v>
      </c>
      <c r="AT362" s="202" t="s">
        <v>125</v>
      </c>
      <c r="AU362" s="202" t="s">
        <v>130</v>
      </c>
      <c r="AY362" s="20" t="s">
        <v>123</v>
      </c>
      <c r="BE362" s="203">
        <f>IF(N362="základní",J362,0)</f>
        <v>0</v>
      </c>
      <c r="BF362" s="203">
        <f>IF(N362="snížená",J362,0)</f>
        <v>635.79999999999995</v>
      </c>
      <c r="BG362" s="203">
        <f>IF(N362="zákl. přenesená",J362,0)</f>
        <v>0</v>
      </c>
      <c r="BH362" s="203">
        <f>IF(N362="sníž. přenesená",J362,0)</f>
        <v>0</v>
      </c>
      <c r="BI362" s="203">
        <f>IF(N362="nulová",J362,0)</f>
        <v>0</v>
      </c>
      <c r="BJ362" s="20" t="s">
        <v>130</v>
      </c>
      <c r="BK362" s="203">
        <f>ROUND(I362*H362,2)</f>
        <v>635.79999999999995</v>
      </c>
      <c r="BL362" s="20" t="s">
        <v>129</v>
      </c>
      <c r="BM362" s="202" t="s">
        <v>569</v>
      </c>
    </row>
    <row r="363" s="2" customFormat="1">
      <c r="A363" s="35"/>
      <c r="B363" s="36"/>
      <c r="C363" s="37"/>
      <c r="D363" s="204" t="s">
        <v>137</v>
      </c>
      <c r="E363" s="37"/>
      <c r="F363" s="205" t="s">
        <v>570</v>
      </c>
      <c r="G363" s="37"/>
      <c r="H363" s="37"/>
      <c r="I363" s="37"/>
      <c r="J363" s="37"/>
      <c r="K363" s="37"/>
      <c r="L363" s="41"/>
      <c r="M363" s="206"/>
      <c r="N363" s="207"/>
      <c r="O363" s="80"/>
      <c r="P363" s="80"/>
      <c r="Q363" s="80"/>
      <c r="R363" s="80"/>
      <c r="S363" s="80"/>
      <c r="T363" s="81"/>
      <c r="U363" s="35"/>
      <c r="V363" s="35"/>
      <c r="W363" s="35"/>
      <c r="X363" s="35"/>
      <c r="Y363" s="35"/>
      <c r="Z363" s="35"/>
      <c r="AA363" s="35"/>
      <c r="AB363" s="35"/>
      <c r="AC363" s="35"/>
      <c r="AD363" s="35"/>
      <c r="AE363" s="35"/>
      <c r="AT363" s="20" t="s">
        <v>137</v>
      </c>
      <c r="AU363" s="20" t="s">
        <v>130</v>
      </c>
    </row>
    <row r="364" s="2" customFormat="1">
      <c r="A364" s="35"/>
      <c r="B364" s="36"/>
      <c r="C364" s="37"/>
      <c r="D364" s="208" t="s">
        <v>139</v>
      </c>
      <c r="E364" s="37"/>
      <c r="F364" s="209" t="s">
        <v>571</v>
      </c>
      <c r="G364" s="37"/>
      <c r="H364" s="37"/>
      <c r="I364" s="37"/>
      <c r="J364" s="37"/>
      <c r="K364" s="37"/>
      <c r="L364" s="41"/>
      <c r="M364" s="206"/>
      <c r="N364" s="207"/>
      <c r="O364" s="80"/>
      <c r="P364" s="80"/>
      <c r="Q364" s="80"/>
      <c r="R364" s="80"/>
      <c r="S364" s="80"/>
      <c r="T364" s="81"/>
      <c r="U364" s="35"/>
      <c r="V364" s="35"/>
      <c r="W364" s="35"/>
      <c r="X364" s="35"/>
      <c r="Y364" s="35"/>
      <c r="Z364" s="35"/>
      <c r="AA364" s="35"/>
      <c r="AB364" s="35"/>
      <c r="AC364" s="35"/>
      <c r="AD364" s="35"/>
      <c r="AE364" s="35"/>
      <c r="AT364" s="20" t="s">
        <v>139</v>
      </c>
      <c r="AU364" s="20" t="s">
        <v>130</v>
      </c>
    </row>
    <row r="365" s="13" customFormat="1">
      <c r="A365" s="13"/>
      <c r="B365" s="210"/>
      <c r="C365" s="211"/>
      <c r="D365" s="208" t="s">
        <v>153</v>
      </c>
      <c r="E365" s="212" t="s">
        <v>17</v>
      </c>
      <c r="F365" s="213" t="s">
        <v>553</v>
      </c>
      <c r="G365" s="211"/>
      <c r="H365" s="212" t="s">
        <v>17</v>
      </c>
      <c r="I365" s="211"/>
      <c r="J365" s="211"/>
      <c r="K365" s="211"/>
      <c r="L365" s="214"/>
      <c r="M365" s="215"/>
      <c r="N365" s="216"/>
      <c r="O365" s="216"/>
      <c r="P365" s="216"/>
      <c r="Q365" s="216"/>
      <c r="R365" s="216"/>
      <c r="S365" s="216"/>
      <c r="T365" s="217"/>
      <c r="U365" s="13"/>
      <c r="V365" s="13"/>
      <c r="W365" s="13"/>
      <c r="X365" s="13"/>
      <c r="Y365" s="13"/>
      <c r="Z365" s="13"/>
      <c r="AA365" s="13"/>
      <c r="AB365" s="13"/>
      <c r="AC365" s="13"/>
      <c r="AD365" s="13"/>
      <c r="AE365" s="13"/>
      <c r="AT365" s="218" t="s">
        <v>153</v>
      </c>
      <c r="AU365" s="218" t="s">
        <v>130</v>
      </c>
      <c r="AV365" s="13" t="s">
        <v>75</v>
      </c>
      <c r="AW365" s="13" t="s">
        <v>31</v>
      </c>
      <c r="AX365" s="13" t="s">
        <v>70</v>
      </c>
      <c r="AY365" s="218" t="s">
        <v>123</v>
      </c>
    </row>
    <row r="366" s="14" customFormat="1">
      <c r="A366" s="14"/>
      <c r="B366" s="219"/>
      <c r="C366" s="220"/>
      <c r="D366" s="208" t="s">
        <v>153</v>
      </c>
      <c r="E366" s="221" t="s">
        <v>17</v>
      </c>
      <c r="F366" s="222" t="s">
        <v>572</v>
      </c>
      <c r="G366" s="220"/>
      <c r="H366" s="223">
        <v>0.017000000000000001</v>
      </c>
      <c r="I366" s="220"/>
      <c r="J366" s="220"/>
      <c r="K366" s="220"/>
      <c r="L366" s="224"/>
      <c r="M366" s="225"/>
      <c r="N366" s="226"/>
      <c r="O366" s="226"/>
      <c r="P366" s="226"/>
      <c r="Q366" s="226"/>
      <c r="R366" s="226"/>
      <c r="S366" s="226"/>
      <c r="T366" s="227"/>
      <c r="U366" s="14"/>
      <c r="V366" s="14"/>
      <c r="W366" s="14"/>
      <c r="X366" s="14"/>
      <c r="Y366" s="14"/>
      <c r="Z366" s="14"/>
      <c r="AA366" s="14"/>
      <c r="AB366" s="14"/>
      <c r="AC366" s="14"/>
      <c r="AD366" s="14"/>
      <c r="AE366" s="14"/>
      <c r="AT366" s="228" t="s">
        <v>153</v>
      </c>
      <c r="AU366" s="228" t="s">
        <v>130</v>
      </c>
      <c r="AV366" s="14" t="s">
        <v>130</v>
      </c>
      <c r="AW366" s="14" t="s">
        <v>31</v>
      </c>
      <c r="AX366" s="14" t="s">
        <v>75</v>
      </c>
      <c r="AY366" s="228" t="s">
        <v>123</v>
      </c>
    </row>
    <row r="367" s="2" customFormat="1" ht="24.15" customHeight="1">
      <c r="A367" s="35"/>
      <c r="B367" s="36"/>
      <c r="C367" s="192" t="s">
        <v>573</v>
      </c>
      <c r="D367" s="192" t="s">
        <v>125</v>
      </c>
      <c r="E367" s="193" t="s">
        <v>574</v>
      </c>
      <c r="F367" s="194" t="s">
        <v>575</v>
      </c>
      <c r="G367" s="195" t="s">
        <v>149</v>
      </c>
      <c r="H367" s="196">
        <v>6.8499999999999996</v>
      </c>
      <c r="I367" s="197">
        <v>28.300000000000001</v>
      </c>
      <c r="J367" s="197">
        <f>ROUND(I367*H367,2)</f>
        <v>193.86000000000001</v>
      </c>
      <c r="K367" s="194" t="s">
        <v>135</v>
      </c>
      <c r="L367" s="41"/>
      <c r="M367" s="198" t="s">
        <v>17</v>
      </c>
      <c r="N367" s="199" t="s">
        <v>42</v>
      </c>
      <c r="O367" s="200">
        <v>0.029999999999999999</v>
      </c>
      <c r="P367" s="200">
        <f>O367*H367</f>
        <v>0.20549999999999999</v>
      </c>
      <c r="Q367" s="200">
        <v>2.0000000000000002E-05</v>
      </c>
      <c r="R367" s="200">
        <f>Q367*H367</f>
        <v>0.000137</v>
      </c>
      <c r="S367" s="200">
        <v>0</v>
      </c>
      <c r="T367" s="201">
        <f>S367*H367</f>
        <v>0</v>
      </c>
      <c r="U367" s="35"/>
      <c r="V367" s="35"/>
      <c r="W367" s="35"/>
      <c r="X367" s="35"/>
      <c r="Y367" s="35"/>
      <c r="Z367" s="35"/>
      <c r="AA367" s="35"/>
      <c r="AB367" s="35"/>
      <c r="AC367" s="35"/>
      <c r="AD367" s="35"/>
      <c r="AE367" s="35"/>
      <c r="AR367" s="202" t="s">
        <v>129</v>
      </c>
      <c r="AT367" s="202" t="s">
        <v>125</v>
      </c>
      <c r="AU367" s="202" t="s">
        <v>130</v>
      </c>
      <c r="AY367" s="20" t="s">
        <v>123</v>
      </c>
      <c r="BE367" s="203">
        <f>IF(N367="základní",J367,0)</f>
        <v>0</v>
      </c>
      <c r="BF367" s="203">
        <f>IF(N367="snížená",J367,0)</f>
        <v>193.86000000000001</v>
      </c>
      <c r="BG367" s="203">
        <f>IF(N367="zákl. přenesená",J367,0)</f>
        <v>0</v>
      </c>
      <c r="BH367" s="203">
        <f>IF(N367="sníž. přenesená",J367,0)</f>
        <v>0</v>
      </c>
      <c r="BI367" s="203">
        <f>IF(N367="nulová",J367,0)</f>
        <v>0</v>
      </c>
      <c r="BJ367" s="20" t="s">
        <v>130</v>
      </c>
      <c r="BK367" s="203">
        <f>ROUND(I367*H367,2)</f>
        <v>193.86000000000001</v>
      </c>
      <c r="BL367" s="20" t="s">
        <v>129</v>
      </c>
      <c r="BM367" s="202" t="s">
        <v>576</v>
      </c>
    </row>
    <row r="368" s="2" customFormat="1">
      <c r="A368" s="35"/>
      <c r="B368" s="36"/>
      <c r="C368" s="37"/>
      <c r="D368" s="204" t="s">
        <v>137</v>
      </c>
      <c r="E368" s="37"/>
      <c r="F368" s="205" t="s">
        <v>577</v>
      </c>
      <c r="G368" s="37"/>
      <c r="H368" s="37"/>
      <c r="I368" s="37"/>
      <c r="J368" s="37"/>
      <c r="K368" s="37"/>
      <c r="L368" s="41"/>
      <c r="M368" s="206"/>
      <c r="N368" s="207"/>
      <c r="O368" s="80"/>
      <c r="P368" s="80"/>
      <c r="Q368" s="80"/>
      <c r="R368" s="80"/>
      <c r="S368" s="80"/>
      <c r="T368" s="81"/>
      <c r="U368" s="35"/>
      <c r="V368" s="35"/>
      <c r="W368" s="35"/>
      <c r="X368" s="35"/>
      <c r="Y368" s="35"/>
      <c r="Z368" s="35"/>
      <c r="AA368" s="35"/>
      <c r="AB368" s="35"/>
      <c r="AC368" s="35"/>
      <c r="AD368" s="35"/>
      <c r="AE368" s="35"/>
      <c r="AT368" s="20" t="s">
        <v>137</v>
      </c>
      <c r="AU368" s="20" t="s">
        <v>130</v>
      </c>
    </row>
    <row r="369" s="14" customFormat="1">
      <c r="A369" s="14"/>
      <c r="B369" s="219"/>
      <c r="C369" s="220"/>
      <c r="D369" s="208" t="s">
        <v>153</v>
      </c>
      <c r="E369" s="221" t="s">
        <v>17</v>
      </c>
      <c r="F369" s="222" t="s">
        <v>578</v>
      </c>
      <c r="G369" s="220"/>
      <c r="H369" s="223">
        <v>6.8499999999999996</v>
      </c>
      <c r="I369" s="220"/>
      <c r="J369" s="220"/>
      <c r="K369" s="220"/>
      <c r="L369" s="224"/>
      <c r="M369" s="225"/>
      <c r="N369" s="226"/>
      <c r="O369" s="226"/>
      <c r="P369" s="226"/>
      <c r="Q369" s="226"/>
      <c r="R369" s="226"/>
      <c r="S369" s="226"/>
      <c r="T369" s="227"/>
      <c r="U369" s="14"/>
      <c r="V369" s="14"/>
      <c r="W369" s="14"/>
      <c r="X369" s="14"/>
      <c r="Y369" s="14"/>
      <c r="Z369" s="14"/>
      <c r="AA369" s="14"/>
      <c r="AB369" s="14"/>
      <c r="AC369" s="14"/>
      <c r="AD369" s="14"/>
      <c r="AE369" s="14"/>
      <c r="AT369" s="228" t="s">
        <v>153</v>
      </c>
      <c r="AU369" s="228" t="s">
        <v>130</v>
      </c>
      <c r="AV369" s="14" t="s">
        <v>130</v>
      </c>
      <c r="AW369" s="14" t="s">
        <v>31</v>
      </c>
      <c r="AX369" s="14" t="s">
        <v>75</v>
      </c>
      <c r="AY369" s="228" t="s">
        <v>123</v>
      </c>
    </row>
    <row r="370" s="2" customFormat="1" ht="16.5" customHeight="1">
      <c r="A370" s="35"/>
      <c r="B370" s="36"/>
      <c r="C370" s="192" t="s">
        <v>579</v>
      </c>
      <c r="D370" s="192" t="s">
        <v>125</v>
      </c>
      <c r="E370" s="193" t="s">
        <v>580</v>
      </c>
      <c r="F370" s="194" t="s">
        <v>581</v>
      </c>
      <c r="G370" s="195" t="s">
        <v>128</v>
      </c>
      <c r="H370" s="196">
        <v>3</v>
      </c>
      <c r="I370" s="197">
        <v>5000</v>
      </c>
      <c r="J370" s="197">
        <f>ROUND(I370*H370,2)</f>
        <v>15000</v>
      </c>
      <c r="K370" s="194" t="s">
        <v>17</v>
      </c>
      <c r="L370" s="41"/>
      <c r="M370" s="198" t="s">
        <v>17</v>
      </c>
      <c r="N370" s="199" t="s">
        <v>42</v>
      </c>
      <c r="O370" s="200">
        <v>0</v>
      </c>
      <c r="P370" s="200">
        <f>O370*H370</f>
        <v>0</v>
      </c>
      <c r="Q370" s="200">
        <v>0</v>
      </c>
      <c r="R370" s="200">
        <f>Q370*H370</f>
        <v>0</v>
      </c>
      <c r="S370" s="200">
        <v>0</v>
      </c>
      <c r="T370" s="201">
        <f>S370*H370</f>
        <v>0</v>
      </c>
      <c r="U370" s="35"/>
      <c r="V370" s="35"/>
      <c r="W370" s="35"/>
      <c r="X370" s="35"/>
      <c r="Y370" s="35"/>
      <c r="Z370" s="35"/>
      <c r="AA370" s="35"/>
      <c r="AB370" s="35"/>
      <c r="AC370" s="35"/>
      <c r="AD370" s="35"/>
      <c r="AE370" s="35"/>
      <c r="AR370" s="202" t="s">
        <v>129</v>
      </c>
      <c r="AT370" s="202" t="s">
        <v>125</v>
      </c>
      <c r="AU370" s="202" t="s">
        <v>130</v>
      </c>
      <c r="AY370" s="20" t="s">
        <v>123</v>
      </c>
      <c r="BE370" s="203">
        <f>IF(N370="základní",J370,0)</f>
        <v>0</v>
      </c>
      <c r="BF370" s="203">
        <f>IF(N370="snížená",J370,0)</f>
        <v>15000</v>
      </c>
      <c r="BG370" s="203">
        <f>IF(N370="zákl. přenesená",J370,0)</f>
        <v>0</v>
      </c>
      <c r="BH370" s="203">
        <f>IF(N370="sníž. přenesená",J370,0)</f>
        <v>0</v>
      </c>
      <c r="BI370" s="203">
        <f>IF(N370="nulová",J370,0)</f>
        <v>0</v>
      </c>
      <c r="BJ370" s="20" t="s">
        <v>130</v>
      </c>
      <c r="BK370" s="203">
        <f>ROUND(I370*H370,2)</f>
        <v>15000</v>
      </c>
      <c r="BL370" s="20" t="s">
        <v>129</v>
      </c>
      <c r="BM370" s="202" t="s">
        <v>582</v>
      </c>
    </row>
    <row r="371" s="12" customFormat="1" ht="22.8" customHeight="1">
      <c r="A371" s="12"/>
      <c r="B371" s="177"/>
      <c r="C371" s="178"/>
      <c r="D371" s="179" t="s">
        <v>69</v>
      </c>
      <c r="E371" s="190" t="s">
        <v>187</v>
      </c>
      <c r="F371" s="190" t="s">
        <v>583</v>
      </c>
      <c r="G371" s="178"/>
      <c r="H371" s="178"/>
      <c r="I371" s="178"/>
      <c r="J371" s="191">
        <f>BK371</f>
        <v>109635.65999999999</v>
      </c>
      <c r="K371" s="178"/>
      <c r="L371" s="182"/>
      <c r="M371" s="183"/>
      <c r="N371" s="184"/>
      <c r="O371" s="184"/>
      <c r="P371" s="185">
        <f>SUM(P372:P438)</f>
        <v>85.66234</v>
      </c>
      <c r="Q371" s="184"/>
      <c r="R371" s="185">
        <f>SUM(R372:R438)</f>
        <v>14.327209999999999</v>
      </c>
      <c r="S371" s="184"/>
      <c r="T371" s="186">
        <f>SUM(T372:T438)</f>
        <v>3.37086</v>
      </c>
      <c r="U371" s="12"/>
      <c r="V371" s="12"/>
      <c r="W371" s="12"/>
      <c r="X371" s="12"/>
      <c r="Y371" s="12"/>
      <c r="Z371" s="12"/>
      <c r="AA371" s="12"/>
      <c r="AB371" s="12"/>
      <c r="AC371" s="12"/>
      <c r="AD371" s="12"/>
      <c r="AE371" s="12"/>
      <c r="AR371" s="187" t="s">
        <v>75</v>
      </c>
      <c r="AT371" s="188" t="s">
        <v>69</v>
      </c>
      <c r="AU371" s="188" t="s">
        <v>75</v>
      </c>
      <c r="AY371" s="187" t="s">
        <v>123</v>
      </c>
      <c r="BK371" s="189">
        <f>SUM(BK372:BK438)</f>
        <v>109635.65999999999</v>
      </c>
    </row>
    <row r="372" s="2" customFormat="1" ht="16.5" customHeight="1">
      <c r="A372" s="35"/>
      <c r="B372" s="36"/>
      <c r="C372" s="192" t="s">
        <v>584</v>
      </c>
      <c r="D372" s="192" t="s">
        <v>125</v>
      </c>
      <c r="E372" s="193" t="s">
        <v>585</v>
      </c>
      <c r="F372" s="194" t="s">
        <v>586</v>
      </c>
      <c r="G372" s="195" t="s">
        <v>128</v>
      </c>
      <c r="H372" s="196">
        <v>1</v>
      </c>
      <c r="I372" s="197">
        <v>15000</v>
      </c>
      <c r="J372" s="197">
        <f>ROUND(I372*H372,2)</f>
        <v>15000</v>
      </c>
      <c r="K372" s="194" t="s">
        <v>17</v>
      </c>
      <c r="L372" s="41"/>
      <c r="M372" s="198" t="s">
        <v>17</v>
      </c>
      <c r="N372" s="199" t="s">
        <v>42</v>
      </c>
      <c r="O372" s="200">
        <v>0</v>
      </c>
      <c r="P372" s="200">
        <f>O372*H372</f>
        <v>0</v>
      </c>
      <c r="Q372" s="200">
        <v>0</v>
      </c>
      <c r="R372" s="200">
        <f>Q372*H372</f>
        <v>0</v>
      </c>
      <c r="S372" s="200">
        <v>0</v>
      </c>
      <c r="T372" s="201">
        <f>S372*H372</f>
        <v>0</v>
      </c>
      <c r="U372" s="35"/>
      <c r="V372" s="35"/>
      <c r="W372" s="35"/>
      <c r="X372" s="35"/>
      <c r="Y372" s="35"/>
      <c r="Z372" s="35"/>
      <c r="AA372" s="35"/>
      <c r="AB372" s="35"/>
      <c r="AC372" s="35"/>
      <c r="AD372" s="35"/>
      <c r="AE372" s="35"/>
      <c r="AR372" s="202" t="s">
        <v>129</v>
      </c>
      <c r="AT372" s="202" t="s">
        <v>125</v>
      </c>
      <c r="AU372" s="202" t="s">
        <v>130</v>
      </c>
      <c r="AY372" s="20" t="s">
        <v>123</v>
      </c>
      <c r="BE372" s="203">
        <f>IF(N372="základní",J372,0)</f>
        <v>0</v>
      </c>
      <c r="BF372" s="203">
        <f>IF(N372="snížená",J372,0)</f>
        <v>15000</v>
      </c>
      <c r="BG372" s="203">
        <f>IF(N372="zákl. přenesená",J372,0)</f>
        <v>0</v>
      </c>
      <c r="BH372" s="203">
        <f>IF(N372="sníž. přenesená",J372,0)</f>
        <v>0</v>
      </c>
      <c r="BI372" s="203">
        <f>IF(N372="nulová",J372,0)</f>
        <v>0</v>
      </c>
      <c r="BJ372" s="20" t="s">
        <v>130</v>
      </c>
      <c r="BK372" s="203">
        <f>ROUND(I372*H372,2)</f>
        <v>15000</v>
      </c>
      <c r="BL372" s="20" t="s">
        <v>129</v>
      </c>
      <c r="BM372" s="202" t="s">
        <v>587</v>
      </c>
    </row>
    <row r="373" s="2" customFormat="1" ht="21.75" customHeight="1">
      <c r="A373" s="35"/>
      <c r="B373" s="36"/>
      <c r="C373" s="192" t="s">
        <v>588</v>
      </c>
      <c r="D373" s="192" t="s">
        <v>125</v>
      </c>
      <c r="E373" s="193" t="s">
        <v>589</v>
      </c>
      <c r="F373" s="194" t="s">
        <v>590</v>
      </c>
      <c r="G373" s="195" t="s">
        <v>134</v>
      </c>
      <c r="H373" s="196">
        <v>4.3200000000000003</v>
      </c>
      <c r="I373" s="197">
        <v>385</v>
      </c>
      <c r="J373" s="197">
        <f>ROUND(I373*H373,2)</f>
        <v>1663.2000000000001</v>
      </c>
      <c r="K373" s="194" t="s">
        <v>135</v>
      </c>
      <c r="L373" s="41"/>
      <c r="M373" s="198" t="s">
        <v>17</v>
      </c>
      <c r="N373" s="199" t="s">
        <v>42</v>
      </c>
      <c r="O373" s="200">
        <v>0.91000000000000003</v>
      </c>
      <c r="P373" s="200">
        <f>O373*H373</f>
        <v>3.9312000000000005</v>
      </c>
      <c r="Q373" s="200">
        <v>0</v>
      </c>
      <c r="R373" s="200">
        <f>Q373*H373</f>
        <v>0</v>
      </c>
      <c r="S373" s="200">
        <v>0.058999999999999997</v>
      </c>
      <c r="T373" s="201">
        <f>S373*H373</f>
        <v>0.25488</v>
      </c>
      <c r="U373" s="35"/>
      <c r="V373" s="35"/>
      <c r="W373" s="35"/>
      <c r="X373" s="35"/>
      <c r="Y373" s="35"/>
      <c r="Z373" s="35"/>
      <c r="AA373" s="35"/>
      <c r="AB373" s="35"/>
      <c r="AC373" s="35"/>
      <c r="AD373" s="35"/>
      <c r="AE373" s="35"/>
      <c r="AR373" s="202" t="s">
        <v>129</v>
      </c>
      <c r="AT373" s="202" t="s">
        <v>125</v>
      </c>
      <c r="AU373" s="202" t="s">
        <v>130</v>
      </c>
      <c r="AY373" s="20" t="s">
        <v>123</v>
      </c>
      <c r="BE373" s="203">
        <f>IF(N373="základní",J373,0)</f>
        <v>0</v>
      </c>
      <c r="BF373" s="203">
        <f>IF(N373="snížená",J373,0)</f>
        <v>1663.2000000000001</v>
      </c>
      <c r="BG373" s="203">
        <f>IF(N373="zákl. přenesená",J373,0)</f>
        <v>0</v>
      </c>
      <c r="BH373" s="203">
        <f>IF(N373="sníž. přenesená",J373,0)</f>
        <v>0</v>
      </c>
      <c r="BI373" s="203">
        <f>IF(N373="nulová",J373,0)</f>
        <v>0</v>
      </c>
      <c r="BJ373" s="20" t="s">
        <v>130</v>
      </c>
      <c r="BK373" s="203">
        <f>ROUND(I373*H373,2)</f>
        <v>1663.2000000000001</v>
      </c>
      <c r="BL373" s="20" t="s">
        <v>129</v>
      </c>
      <c r="BM373" s="202" t="s">
        <v>591</v>
      </c>
    </row>
    <row r="374" s="2" customFormat="1">
      <c r="A374" s="35"/>
      <c r="B374" s="36"/>
      <c r="C374" s="37"/>
      <c r="D374" s="204" t="s">
        <v>137</v>
      </c>
      <c r="E374" s="37"/>
      <c r="F374" s="205" t="s">
        <v>592</v>
      </c>
      <c r="G374" s="37"/>
      <c r="H374" s="37"/>
      <c r="I374" s="37"/>
      <c r="J374" s="37"/>
      <c r="K374" s="37"/>
      <c r="L374" s="41"/>
      <c r="M374" s="206"/>
      <c r="N374" s="207"/>
      <c r="O374" s="80"/>
      <c r="P374" s="80"/>
      <c r="Q374" s="80"/>
      <c r="R374" s="80"/>
      <c r="S374" s="80"/>
      <c r="T374" s="81"/>
      <c r="U374" s="35"/>
      <c r="V374" s="35"/>
      <c r="W374" s="35"/>
      <c r="X374" s="35"/>
      <c r="Y374" s="35"/>
      <c r="Z374" s="35"/>
      <c r="AA374" s="35"/>
      <c r="AB374" s="35"/>
      <c r="AC374" s="35"/>
      <c r="AD374" s="35"/>
      <c r="AE374" s="35"/>
      <c r="AT374" s="20" t="s">
        <v>137</v>
      </c>
      <c r="AU374" s="20" t="s">
        <v>130</v>
      </c>
    </row>
    <row r="375" s="2" customFormat="1">
      <c r="A375" s="35"/>
      <c r="B375" s="36"/>
      <c r="C375" s="37"/>
      <c r="D375" s="208" t="s">
        <v>139</v>
      </c>
      <c r="E375" s="37"/>
      <c r="F375" s="209" t="s">
        <v>593</v>
      </c>
      <c r="G375" s="37"/>
      <c r="H375" s="37"/>
      <c r="I375" s="37"/>
      <c r="J375" s="37"/>
      <c r="K375" s="37"/>
      <c r="L375" s="41"/>
      <c r="M375" s="206"/>
      <c r="N375" s="207"/>
      <c r="O375" s="80"/>
      <c r="P375" s="80"/>
      <c r="Q375" s="80"/>
      <c r="R375" s="80"/>
      <c r="S375" s="80"/>
      <c r="T375" s="81"/>
      <c r="U375" s="35"/>
      <c r="V375" s="35"/>
      <c r="W375" s="35"/>
      <c r="X375" s="35"/>
      <c r="Y375" s="35"/>
      <c r="Z375" s="35"/>
      <c r="AA375" s="35"/>
      <c r="AB375" s="35"/>
      <c r="AC375" s="35"/>
      <c r="AD375" s="35"/>
      <c r="AE375" s="35"/>
      <c r="AT375" s="20" t="s">
        <v>139</v>
      </c>
      <c r="AU375" s="20" t="s">
        <v>130</v>
      </c>
    </row>
    <row r="376" s="14" customFormat="1">
      <c r="A376" s="14"/>
      <c r="B376" s="219"/>
      <c r="C376" s="220"/>
      <c r="D376" s="208" t="s">
        <v>153</v>
      </c>
      <c r="E376" s="221" t="s">
        <v>17</v>
      </c>
      <c r="F376" s="222" t="s">
        <v>594</v>
      </c>
      <c r="G376" s="220"/>
      <c r="H376" s="223">
        <v>4.3200000000000003</v>
      </c>
      <c r="I376" s="220"/>
      <c r="J376" s="220"/>
      <c r="K376" s="220"/>
      <c r="L376" s="224"/>
      <c r="M376" s="225"/>
      <c r="N376" s="226"/>
      <c r="O376" s="226"/>
      <c r="P376" s="226"/>
      <c r="Q376" s="226"/>
      <c r="R376" s="226"/>
      <c r="S376" s="226"/>
      <c r="T376" s="227"/>
      <c r="U376" s="14"/>
      <c r="V376" s="14"/>
      <c r="W376" s="14"/>
      <c r="X376" s="14"/>
      <c r="Y376" s="14"/>
      <c r="Z376" s="14"/>
      <c r="AA376" s="14"/>
      <c r="AB376" s="14"/>
      <c r="AC376" s="14"/>
      <c r="AD376" s="14"/>
      <c r="AE376" s="14"/>
      <c r="AT376" s="228" t="s">
        <v>153</v>
      </c>
      <c r="AU376" s="228" t="s">
        <v>130</v>
      </c>
      <c r="AV376" s="14" t="s">
        <v>130</v>
      </c>
      <c r="AW376" s="14" t="s">
        <v>31</v>
      </c>
      <c r="AX376" s="14" t="s">
        <v>75</v>
      </c>
      <c r="AY376" s="228" t="s">
        <v>123</v>
      </c>
    </row>
    <row r="377" s="2" customFormat="1" ht="21.75" customHeight="1">
      <c r="A377" s="35"/>
      <c r="B377" s="36"/>
      <c r="C377" s="192" t="s">
        <v>595</v>
      </c>
      <c r="D377" s="192" t="s">
        <v>125</v>
      </c>
      <c r="E377" s="193" t="s">
        <v>596</v>
      </c>
      <c r="F377" s="194" t="s">
        <v>597</v>
      </c>
      <c r="G377" s="195" t="s">
        <v>134</v>
      </c>
      <c r="H377" s="196">
        <v>2.52</v>
      </c>
      <c r="I377" s="197">
        <v>241</v>
      </c>
      <c r="J377" s="197">
        <f>ROUND(I377*H377,2)</f>
        <v>607.32000000000005</v>
      </c>
      <c r="K377" s="194" t="s">
        <v>135</v>
      </c>
      <c r="L377" s="41"/>
      <c r="M377" s="198" t="s">
        <v>17</v>
      </c>
      <c r="N377" s="199" t="s">
        <v>42</v>
      </c>
      <c r="O377" s="200">
        <v>0.56999999999999995</v>
      </c>
      <c r="P377" s="200">
        <f>O377*H377</f>
        <v>1.4363999999999999</v>
      </c>
      <c r="Q377" s="200">
        <v>0</v>
      </c>
      <c r="R377" s="200">
        <f>Q377*H377</f>
        <v>0</v>
      </c>
      <c r="S377" s="200">
        <v>0.062</v>
      </c>
      <c r="T377" s="201">
        <f>S377*H377</f>
        <v>0.15623999999999999</v>
      </c>
      <c r="U377" s="35"/>
      <c r="V377" s="35"/>
      <c r="W377" s="35"/>
      <c r="X377" s="35"/>
      <c r="Y377" s="35"/>
      <c r="Z377" s="35"/>
      <c r="AA377" s="35"/>
      <c r="AB377" s="35"/>
      <c r="AC377" s="35"/>
      <c r="AD377" s="35"/>
      <c r="AE377" s="35"/>
      <c r="AR377" s="202" t="s">
        <v>129</v>
      </c>
      <c r="AT377" s="202" t="s">
        <v>125</v>
      </c>
      <c r="AU377" s="202" t="s">
        <v>130</v>
      </c>
      <c r="AY377" s="20" t="s">
        <v>123</v>
      </c>
      <c r="BE377" s="203">
        <f>IF(N377="základní",J377,0)</f>
        <v>0</v>
      </c>
      <c r="BF377" s="203">
        <f>IF(N377="snížená",J377,0)</f>
        <v>607.32000000000005</v>
      </c>
      <c r="BG377" s="203">
        <f>IF(N377="zákl. přenesená",J377,0)</f>
        <v>0</v>
      </c>
      <c r="BH377" s="203">
        <f>IF(N377="sníž. přenesená",J377,0)</f>
        <v>0</v>
      </c>
      <c r="BI377" s="203">
        <f>IF(N377="nulová",J377,0)</f>
        <v>0</v>
      </c>
      <c r="BJ377" s="20" t="s">
        <v>130</v>
      </c>
      <c r="BK377" s="203">
        <f>ROUND(I377*H377,2)</f>
        <v>607.32000000000005</v>
      </c>
      <c r="BL377" s="20" t="s">
        <v>129</v>
      </c>
      <c r="BM377" s="202" t="s">
        <v>598</v>
      </c>
    </row>
    <row r="378" s="2" customFormat="1">
      <c r="A378" s="35"/>
      <c r="B378" s="36"/>
      <c r="C378" s="37"/>
      <c r="D378" s="204" t="s">
        <v>137</v>
      </c>
      <c r="E378" s="37"/>
      <c r="F378" s="205" t="s">
        <v>599</v>
      </c>
      <c r="G378" s="37"/>
      <c r="H378" s="37"/>
      <c r="I378" s="37"/>
      <c r="J378" s="37"/>
      <c r="K378" s="37"/>
      <c r="L378" s="41"/>
      <c r="M378" s="206"/>
      <c r="N378" s="207"/>
      <c r="O378" s="80"/>
      <c r="P378" s="80"/>
      <c r="Q378" s="80"/>
      <c r="R378" s="80"/>
      <c r="S378" s="80"/>
      <c r="T378" s="81"/>
      <c r="U378" s="35"/>
      <c r="V378" s="35"/>
      <c r="W378" s="35"/>
      <c r="X378" s="35"/>
      <c r="Y378" s="35"/>
      <c r="Z378" s="35"/>
      <c r="AA378" s="35"/>
      <c r="AB378" s="35"/>
      <c r="AC378" s="35"/>
      <c r="AD378" s="35"/>
      <c r="AE378" s="35"/>
      <c r="AT378" s="20" t="s">
        <v>137</v>
      </c>
      <c r="AU378" s="20" t="s">
        <v>130</v>
      </c>
    </row>
    <row r="379" s="2" customFormat="1">
      <c r="A379" s="35"/>
      <c r="B379" s="36"/>
      <c r="C379" s="37"/>
      <c r="D379" s="208" t="s">
        <v>139</v>
      </c>
      <c r="E379" s="37"/>
      <c r="F379" s="209" t="s">
        <v>593</v>
      </c>
      <c r="G379" s="37"/>
      <c r="H379" s="37"/>
      <c r="I379" s="37"/>
      <c r="J379" s="37"/>
      <c r="K379" s="37"/>
      <c r="L379" s="41"/>
      <c r="M379" s="206"/>
      <c r="N379" s="207"/>
      <c r="O379" s="80"/>
      <c r="P379" s="80"/>
      <c r="Q379" s="80"/>
      <c r="R379" s="80"/>
      <c r="S379" s="80"/>
      <c r="T379" s="81"/>
      <c r="U379" s="35"/>
      <c r="V379" s="35"/>
      <c r="W379" s="35"/>
      <c r="X379" s="35"/>
      <c r="Y379" s="35"/>
      <c r="Z379" s="35"/>
      <c r="AA379" s="35"/>
      <c r="AB379" s="35"/>
      <c r="AC379" s="35"/>
      <c r="AD379" s="35"/>
      <c r="AE379" s="35"/>
      <c r="AT379" s="20" t="s">
        <v>139</v>
      </c>
      <c r="AU379" s="20" t="s">
        <v>130</v>
      </c>
    </row>
    <row r="380" s="14" customFormat="1">
      <c r="A380" s="14"/>
      <c r="B380" s="219"/>
      <c r="C380" s="220"/>
      <c r="D380" s="208" t="s">
        <v>153</v>
      </c>
      <c r="E380" s="221" t="s">
        <v>17</v>
      </c>
      <c r="F380" s="222" t="s">
        <v>600</v>
      </c>
      <c r="G380" s="220"/>
      <c r="H380" s="223">
        <v>2.52</v>
      </c>
      <c r="I380" s="220"/>
      <c r="J380" s="220"/>
      <c r="K380" s="220"/>
      <c r="L380" s="224"/>
      <c r="M380" s="225"/>
      <c r="N380" s="226"/>
      <c r="O380" s="226"/>
      <c r="P380" s="226"/>
      <c r="Q380" s="226"/>
      <c r="R380" s="226"/>
      <c r="S380" s="226"/>
      <c r="T380" s="227"/>
      <c r="U380" s="14"/>
      <c r="V380" s="14"/>
      <c r="W380" s="14"/>
      <c r="X380" s="14"/>
      <c r="Y380" s="14"/>
      <c r="Z380" s="14"/>
      <c r="AA380" s="14"/>
      <c r="AB380" s="14"/>
      <c r="AC380" s="14"/>
      <c r="AD380" s="14"/>
      <c r="AE380" s="14"/>
      <c r="AT380" s="228" t="s">
        <v>153</v>
      </c>
      <c r="AU380" s="228" t="s">
        <v>130</v>
      </c>
      <c r="AV380" s="14" t="s">
        <v>130</v>
      </c>
      <c r="AW380" s="14" t="s">
        <v>31</v>
      </c>
      <c r="AX380" s="14" t="s">
        <v>75</v>
      </c>
      <c r="AY380" s="228" t="s">
        <v>123</v>
      </c>
    </row>
    <row r="381" s="2" customFormat="1" ht="24.15" customHeight="1">
      <c r="A381" s="35"/>
      <c r="B381" s="36"/>
      <c r="C381" s="192" t="s">
        <v>601</v>
      </c>
      <c r="D381" s="192" t="s">
        <v>125</v>
      </c>
      <c r="E381" s="193" t="s">
        <v>602</v>
      </c>
      <c r="F381" s="194" t="s">
        <v>603</v>
      </c>
      <c r="G381" s="195" t="s">
        <v>165</v>
      </c>
      <c r="H381" s="196">
        <v>1.458</v>
      </c>
      <c r="I381" s="197">
        <v>1530</v>
      </c>
      <c r="J381" s="197">
        <f>ROUND(I381*H381,2)</f>
        <v>2230.7399999999998</v>
      </c>
      <c r="K381" s="194" t="s">
        <v>135</v>
      </c>
      <c r="L381" s="41"/>
      <c r="M381" s="198" t="s">
        <v>17</v>
      </c>
      <c r="N381" s="199" t="s">
        <v>42</v>
      </c>
      <c r="O381" s="200">
        <v>3.6080000000000001</v>
      </c>
      <c r="P381" s="200">
        <f>O381*H381</f>
        <v>5.2604639999999998</v>
      </c>
      <c r="Q381" s="200">
        <v>0</v>
      </c>
      <c r="R381" s="200">
        <f>Q381*H381</f>
        <v>0</v>
      </c>
      <c r="S381" s="200">
        <v>1.8</v>
      </c>
      <c r="T381" s="201">
        <f>S381*H381</f>
        <v>2.6244000000000001</v>
      </c>
      <c r="U381" s="35"/>
      <c r="V381" s="35"/>
      <c r="W381" s="35"/>
      <c r="X381" s="35"/>
      <c r="Y381" s="35"/>
      <c r="Z381" s="35"/>
      <c r="AA381" s="35"/>
      <c r="AB381" s="35"/>
      <c r="AC381" s="35"/>
      <c r="AD381" s="35"/>
      <c r="AE381" s="35"/>
      <c r="AR381" s="202" t="s">
        <v>129</v>
      </c>
      <c r="AT381" s="202" t="s">
        <v>125</v>
      </c>
      <c r="AU381" s="202" t="s">
        <v>130</v>
      </c>
      <c r="AY381" s="20" t="s">
        <v>123</v>
      </c>
      <c r="BE381" s="203">
        <f>IF(N381="základní",J381,0)</f>
        <v>0</v>
      </c>
      <c r="BF381" s="203">
        <f>IF(N381="snížená",J381,0)</f>
        <v>2230.7399999999998</v>
      </c>
      <c r="BG381" s="203">
        <f>IF(N381="zákl. přenesená",J381,0)</f>
        <v>0</v>
      </c>
      <c r="BH381" s="203">
        <f>IF(N381="sníž. přenesená",J381,0)</f>
        <v>0</v>
      </c>
      <c r="BI381" s="203">
        <f>IF(N381="nulová",J381,0)</f>
        <v>0</v>
      </c>
      <c r="BJ381" s="20" t="s">
        <v>130</v>
      </c>
      <c r="BK381" s="203">
        <f>ROUND(I381*H381,2)</f>
        <v>2230.7399999999998</v>
      </c>
      <c r="BL381" s="20" t="s">
        <v>129</v>
      </c>
      <c r="BM381" s="202" t="s">
        <v>604</v>
      </c>
    </row>
    <row r="382" s="2" customFormat="1">
      <c r="A382" s="35"/>
      <c r="B382" s="36"/>
      <c r="C382" s="37"/>
      <c r="D382" s="204" t="s">
        <v>137</v>
      </c>
      <c r="E382" s="37"/>
      <c r="F382" s="205" t="s">
        <v>605</v>
      </c>
      <c r="G382" s="37"/>
      <c r="H382" s="37"/>
      <c r="I382" s="37"/>
      <c r="J382" s="37"/>
      <c r="K382" s="37"/>
      <c r="L382" s="41"/>
      <c r="M382" s="206"/>
      <c r="N382" s="207"/>
      <c r="O382" s="80"/>
      <c r="P382" s="80"/>
      <c r="Q382" s="80"/>
      <c r="R382" s="80"/>
      <c r="S382" s="80"/>
      <c r="T382" s="81"/>
      <c r="U382" s="35"/>
      <c r="V382" s="35"/>
      <c r="W382" s="35"/>
      <c r="X382" s="35"/>
      <c r="Y382" s="35"/>
      <c r="Z382" s="35"/>
      <c r="AA382" s="35"/>
      <c r="AB382" s="35"/>
      <c r="AC382" s="35"/>
      <c r="AD382" s="35"/>
      <c r="AE382" s="35"/>
      <c r="AT382" s="20" t="s">
        <v>137</v>
      </c>
      <c r="AU382" s="20" t="s">
        <v>130</v>
      </c>
    </row>
    <row r="383" s="13" customFormat="1">
      <c r="A383" s="13"/>
      <c r="B383" s="210"/>
      <c r="C383" s="211"/>
      <c r="D383" s="208" t="s">
        <v>153</v>
      </c>
      <c r="E383" s="212" t="s">
        <v>17</v>
      </c>
      <c r="F383" s="213" t="s">
        <v>606</v>
      </c>
      <c r="G383" s="211"/>
      <c r="H383" s="212" t="s">
        <v>17</v>
      </c>
      <c r="I383" s="211"/>
      <c r="J383" s="211"/>
      <c r="K383" s="211"/>
      <c r="L383" s="214"/>
      <c r="M383" s="215"/>
      <c r="N383" s="216"/>
      <c r="O383" s="216"/>
      <c r="P383" s="216"/>
      <c r="Q383" s="216"/>
      <c r="R383" s="216"/>
      <c r="S383" s="216"/>
      <c r="T383" s="217"/>
      <c r="U383" s="13"/>
      <c r="V383" s="13"/>
      <c r="W383" s="13"/>
      <c r="X383" s="13"/>
      <c r="Y383" s="13"/>
      <c r="Z383" s="13"/>
      <c r="AA383" s="13"/>
      <c r="AB383" s="13"/>
      <c r="AC383" s="13"/>
      <c r="AD383" s="13"/>
      <c r="AE383" s="13"/>
      <c r="AT383" s="218" t="s">
        <v>153</v>
      </c>
      <c r="AU383" s="218" t="s">
        <v>130</v>
      </c>
      <c r="AV383" s="13" t="s">
        <v>75</v>
      </c>
      <c r="AW383" s="13" t="s">
        <v>31</v>
      </c>
      <c r="AX383" s="13" t="s">
        <v>70</v>
      </c>
      <c r="AY383" s="218" t="s">
        <v>123</v>
      </c>
    </row>
    <row r="384" s="14" customFormat="1">
      <c r="A384" s="14"/>
      <c r="B384" s="219"/>
      <c r="C384" s="220"/>
      <c r="D384" s="208" t="s">
        <v>153</v>
      </c>
      <c r="E384" s="221" t="s">
        <v>17</v>
      </c>
      <c r="F384" s="222" t="s">
        <v>607</v>
      </c>
      <c r="G384" s="220"/>
      <c r="H384" s="223">
        <v>1.458</v>
      </c>
      <c r="I384" s="220"/>
      <c r="J384" s="220"/>
      <c r="K384" s="220"/>
      <c r="L384" s="224"/>
      <c r="M384" s="225"/>
      <c r="N384" s="226"/>
      <c r="O384" s="226"/>
      <c r="P384" s="226"/>
      <c r="Q384" s="226"/>
      <c r="R384" s="226"/>
      <c r="S384" s="226"/>
      <c r="T384" s="227"/>
      <c r="U384" s="14"/>
      <c r="V384" s="14"/>
      <c r="W384" s="14"/>
      <c r="X384" s="14"/>
      <c r="Y384" s="14"/>
      <c r="Z384" s="14"/>
      <c r="AA384" s="14"/>
      <c r="AB384" s="14"/>
      <c r="AC384" s="14"/>
      <c r="AD384" s="14"/>
      <c r="AE384" s="14"/>
      <c r="AT384" s="228" t="s">
        <v>153</v>
      </c>
      <c r="AU384" s="228" t="s">
        <v>130</v>
      </c>
      <c r="AV384" s="14" t="s">
        <v>130</v>
      </c>
      <c r="AW384" s="14" t="s">
        <v>31</v>
      </c>
      <c r="AX384" s="14" t="s">
        <v>75</v>
      </c>
      <c r="AY384" s="228" t="s">
        <v>123</v>
      </c>
    </row>
    <row r="385" s="2" customFormat="1" ht="24.15" customHeight="1">
      <c r="A385" s="35"/>
      <c r="B385" s="36"/>
      <c r="C385" s="192" t="s">
        <v>608</v>
      </c>
      <c r="D385" s="192" t="s">
        <v>125</v>
      </c>
      <c r="E385" s="193" t="s">
        <v>609</v>
      </c>
      <c r="F385" s="194" t="s">
        <v>610</v>
      </c>
      <c r="G385" s="195" t="s">
        <v>134</v>
      </c>
      <c r="H385" s="196">
        <v>7.29</v>
      </c>
      <c r="I385" s="197">
        <v>110</v>
      </c>
      <c r="J385" s="197">
        <f>ROUND(I385*H385,2)</f>
        <v>801.89999999999998</v>
      </c>
      <c r="K385" s="194" t="s">
        <v>135</v>
      </c>
      <c r="L385" s="41"/>
      <c r="M385" s="198" t="s">
        <v>17</v>
      </c>
      <c r="N385" s="199" t="s">
        <v>42</v>
      </c>
      <c r="O385" s="200">
        <v>0.26000000000000001</v>
      </c>
      <c r="P385" s="200">
        <f>O385*H385</f>
        <v>1.8954</v>
      </c>
      <c r="Q385" s="200">
        <v>0</v>
      </c>
      <c r="R385" s="200">
        <f>Q385*H385</f>
        <v>0</v>
      </c>
      <c r="S385" s="200">
        <v>0.045999999999999999</v>
      </c>
      <c r="T385" s="201">
        <f>S385*H385</f>
        <v>0.33533999999999997</v>
      </c>
      <c r="U385" s="35"/>
      <c r="V385" s="35"/>
      <c r="W385" s="35"/>
      <c r="X385" s="35"/>
      <c r="Y385" s="35"/>
      <c r="Z385" s="35"/>
      <c r="AA385" s="35"/>
      <c r="AB385" s="35"/>
      <c r="AC385" s="35"/>
      <c r="AD385" s="35"/>
      <c r="AE385" s="35"/>
      <c r="AR385" s="202" t="s">
        <v>129</v>
      </c>
      <c r="AT385" s="202" t="s">
        <v>125</v>
      </c>
      <c r="AU385" s="202" t="s">
        <v>130</v>
      </c>
      <c r="AY385" s="20" t="s">
        <v>123</v>
      </c>
      <c r="BE385" s="203">
        <f>IF(N385="základní",J385,0)</f>
        <v>0</v>
      </c>
      <c r="BF385" s="203">
        <f>IF(N385="snížená",J385,0)</f>
        <v>801.89999999999998</v>
      </c>
      <c r="BG385" s="203">
        <f>IF(N385="zákl. přenesená",J385,0)</f>
        <v>0</v>
      </c>
      <c r="BH385" s="203">
        <f>IF(N385="sníž. přenesená",J385,0)</f>
        <v>0</v>
      </c>
      <c r="BI385" s="203">
        <f>IF(N385="nulová",J385,0)</f>
        <v>0</v>
      </c>
      <c r="BJ385" s="20" t="s">
        <v>130</v>
      </c>
      <c r="BK385" s="203">
        <f>ROUND(I385*H385,2)</f>
        <v>801.89999999999998</v>
      </c>
      <c r="BL385" s="20" t="s">
        <v>129</v>
      </c>
      <c r="BM385" s="202" t="s">
        <v>611</v>
      </c>
    </row>
    <row r="386" s="2" customFormat="1">
      <c r="A386" s="35"/>
      <c r="B386" s="36"/>
      <c r="C386" s="37"/>
      <c r="D386" s="204" t="s">
        <v>137</v>
      </c>
      <c r="E386" s="37"/>
      <c r="F386" s="205" t="s">
        <v>612</v>
      </c>
      <c r="G386" s="37"/>
      <c r="H386" s="37"/>
      <c r="I386" s="37"/>
      <c r="J386" s="37"/>
      <c r="K386" s="37"/>
      <c r="L386" s="41"/>
      <c r="M386" s="206"/>
      <c r="N386" s="207"/>
      <c r="O386" s="80"/>
      <c r="P386" s="80"/>
      <c r="Q386" s="80"/>
      <c r="R386" s="80"/>
      <c r="S386" s="80"/>
      <c r="T386" s="81"/>
      <c r="U386" s="35"/>
      <c r="V386" s="35"/>
      <c r="W386" s="35"/>
      <c r="X386" s="35"/>
      <c r="Y386" s="35"/>
      <c r="Z386" s="35"/>
      <c r="AA386" s="35"/>
      <c r="AB386" s="35"/>
      <c r="AC386" s="35"/>
      <c r="AD386" s="35"/>
      <c r="AE386" s="35"/>
      <c r="AT386" s="20" t="s">
        <v>137</v>
      </c>
      <c r="AU386" s="20" t="s">
        <v>130</v>
      </c>
    </row>
    <row r="387" s="2" customFormat="1">
      <c r="A387" s="35"/>
      <c r="B387" s="36"/>
      <c r="C387" s="37"/>
      <c r="D387" s="208" t="s">
        <v>139</v>
      </c>
      <c r="E387" s="37"/>
      <c r="F387" s="209" t="s">
        <v>613</v>
      </c>
      <c r="G387" s="37"/>
      <c r="H387" s="37"/>
      <c r="I387" s="37"/>
      <c r="J387" s="37"/>
      <c r="K387" s="37"/>
      <c r="L387" s="41"/>
      <c r="M387" s="206"/>
      <c r="N387" s="207"/>
      <c r="O387" s="80"/>
      <c r="P387" s="80"/>
      <c r="Q387" s="80"/>
      <c r="R387" s="80"/>
      <c r="S387" s="80"/>
      <c r="T387" s="81"/>
      <c r="U387" s="35"/>
      <c r="V387" s="35"/>
      <c r="W387" s="35"/>
      <c r="X387" s="35"/>
      <c r="Y387" s="35"/>
      <c r="Z387" s="35"/>
      <c r="AA387" s="35"/>
      <c r="AB387" s="35"/>
      <c r="AC387" s="35"/>
      <c r="AD387" s="35"/>
      <c r="AE387" s="35"/>
      <c r="AT387" s="20" t="s">
        <v>139</v>
      </c>
      <c r="AU387" s="20" t="s">
        <v>130</v>
      </c>
    </row>
    <row r="388" s="13" customFormat="1">
      <c r="A388" s="13"/>
      <c r="B388" s="210"/>
      <c r="C388" s="211"/>
      <c r="D388" s="208" t="s">
        <v>153</v>
      </c>
      <c r="E388" s="212" t="s">
        <v>17</v>
      </c>
      <c r="F388" s="213" t="s">
        <v>614</v>
      </c>
      <c r="G388" s="211"/>
      <c r="H388" s="212" t="s">
        <v>17</v>
      </c>
      <c r="I388" s="211"/>
      <c r="J388" s="211"/>
      <c r="K388" s="211"/>
      <c r="L388" s="214"/>
      <c r="M388" s="215"/>
      <c r="N388" s="216"/>
      <c r="O388" s="216"/>
      <c r="P388" s="216"/>
      <c r="Q388" s="216"/>
      <c r="R388" s="216"/>
      <c r="S388" s="216"/>
      <c r="T388" s="217"/>
      <c r="U388" s="13"/>
      <c r="V388" s="13"/>
      <c r="W388" s="13"/>
      <c r="X388" s="13"/>
      <c r="Y388" s="13"/>
      <c r="Z388" s="13"/>
      <c r="AA388" s="13"/>
      <c r="AB388" s="13"/>
      <c r="AC388" s="13"/>
      <c r="AD388" s="13"/>
      <c r="AE388" s="13"/>
      <c r="AT388" s="218" t="s">
        <v>153</v>
      </c>
      <c r="AU388" s="218" t="s">
        <v>130</v>
      </c>
      <c r="AV388" s="13" t="s">
        <v>75</v>
      </c>
      <c r="AW388" s="13" t="s">
        <v>31</v>
      </c>
      <c r="AX388" s="13" t="s">
        <v>70</v>
      </c>
      <c r="AY388" s="218" t="s">
        <v>123</v>
      </c>
    </row>
    <row r="389" s="14" customFormat="1">
      <c r="A389" s="14"/>
      <c r="B389" s="219"/>
      <c r="C389" s="220"/>
      <c r="D389" s="208" t="s">
        <v>153</v>
      </c>
      <c r="E389" s="221" t="s">
        <v>17</v>
      </c>
      <c r="F389" s="222" t="s">
        <v>615</v>
      </c>
      <c r="G389" s="220"/>
      <c r="H389" s="223">
        <v>7.29</v>
      </c>
      <c r="I389" s="220"/>
      <c r="J389" s="220"/>
      <c r="K389" s="220"/>
      <c r="L389" s="224"/>
      <c r="M389" s="225"/>
      <c r="N389" s="226"/>
      <c r="O389" s="226"/>
      <c r="P389" s="226"/>
      <c r="Q389" s="226"/>
      <c r="R389" s="226"/>
      <c r="S389" s="226"/>
      <c r="T389" s="227"/>
      <c r="U389" s="14"/>
      <c r="V389" s="14"/>
      <c r="W389" s="14"/>
      <c r="X389" s="14"/>
      <c r="Y389" s="14"/>
      <c r="Z389" s="14"/>
      <c r="AA389" s="14"/>
      <c r="AB389" s="14"/>
      <c r="AC389" s="14"/>
      <c r="AD389" s="14"/>
      <c r="AE389" s="14"/>
      <c r="AT389" s="228" t="s">
        <v>153</v>
      </c>
      <c r="AU389" s="228" t="s">
        <v>130</v>
      </c>
      <c r="AV389" s="14" t="s">
        <v>130</v>
      </c>
      <c r="AW389" s="14" t="s">
        <v>31</v>
      </c>
      <c r="AX389" s="14" t="s">
        <v>75</v>
      </c>
      <c r="AY389" s="228" t="s">
        <v>123</v>
      </c>
    </row>
    <row r="390" s="2" customFormat="1" ht="16.5" customHeight="1">
      <c r="A390" s="35"/>
      <c r="B390" s="36"/>
      <c r="C390" s="192" t="s">
        <v>616</v>
      </c>
      <c r="D390" s="192" t="s">
        <v>125</v>
      </c>
      <c r="E390" s="193" t="s">
        <v>617</v>
      </c>
      <c r="F390" s="194" t="s">
        <v>618</v>
      </c>
      <c r="G390" s="195" t="s">
        <v>128</v>
      </c>
      <c r="H390" s="196">
        <v>1</v>
      </c>
      <c r="I390" s="197">
        <v>5000</v>
      </c>
      <c r="J390" s="197">
        <f>ROUND(I390*H390,2)</f>
        <v>5000</v>
      </c>
      <c r="K390" s="194" t="s">
        <v>17</v>
      </c>
      <c r="L390" s="41"/>
      <c r="M390" s="198" t="s">
        <v>17</v>
      </c>
      <c r="N390" s="199" t="s">
        <v>42</v>
      </c>
      <c r="O390" s="200">
        <v>0</v>
      </c>
      <c r="P390" s="200">
        <f>O390*H390</f>
        <v>0</v>
      </c>
      <c r="Q390" s="200">
        <v>0</v>
      </c>
      <c r="R390" s="200">
        <f>Q390*H390</f>
        <v>0</v>
      </c>
      <c r="S390" s="200">
        <v>0</v>
      </c>
      <c r="T390" s="201">
        <f>S390*H390</f>
        <v>0</v>
      </c>
      <c r="U390" s="35"/>
      <c r="V390" s="35"/>
      <c r="W390" s="35"/>
      <c r="X390" s="35"/>
      <c r="Y390" s="35"/>
      <c r="Z390" s="35"/>
      <c r="AA390" s="35"/>
      <c r="AB390" s="35"/>
      <c r="AC390" s="35"/>
      <c r="AD390" s="35"/>
      <c r="AE390" s="35"/>
      <c r="AR390" s="202" t="s">
        <v>129</v>
      </c>
      <c r="AT390" s="202" t="s">
        <v>125</v>
      </c>
      <c r="AU390" s="202" t="s">
        <v>130</v>
      </c>
      <c r="AY390" s="20" t="s">
        <v>123</v>
      </c>
      <c r="BE390" s="203">
        <f>IF(N390="základní",J390,0)</f>
        <v>0</v>
      </c>
      <c r="BF390" s="203">
        <f>IF(N390="snížená",J390,0)</f>
        <v>5000</v>
      </c>
      <c r="BG390" s="203">
        <f>IF(N390="zákl. přenesená",J390,0)</f>
        <v>0</v>
      </c>
      <c r="BH390" s="203">
        <f>IF(N390="sníž. přenesená",J390,0)</f>
        <v>0</v>
      </c>
      <c r="BI390" s="203">
        <f>IF(N390="nulová",J390,0)</f>
        <v>0</v>
      </c>
      <c r="BJ390" s="20" t="s">
        <v>130</v>
      </c>
      <c r="BK390" s="203">
        <f>ROUND(I390*H390,2)</f>
        <v>5000</v>
      </c>
      <c r="BL390" s="20" t="s">
        <v>129</v>
      </c>
      <c r="BM390" s="202" t="s">
        <v>619</v>
      </c>
    </row>
    <row r="391" s="2" customFormat="1" ht="24.15" customHeight="1">
      <c r="A391" s="35"/>
      <c r="B391" s="36"/>
      <c r="C391" s="192" t="s">
        <v>620</v>
      </c>
      <c r="D391" s="192" t="s">
        <v>125</v>
      </c>
      <c r="E391" s="193" t="s">
        <v>621</v>
      </c>
      <c r="F391" s="194" t="s">
        <v>622</v>
      </c>
      <c r="G391" s="195" t="s">
        <v>149</v>
      </c>
      <c r="H391" s="196">
        <v>80.030000000000001</v>
      </c>
      <c r="I391" s="197">
        <v>291</v>
      </c>
      <c r="J391" s="197">
        <f>ROUND(I391*H391,2)</f>
        <v>23288.73</v>
      </c>
      <c r="K391" s="194" t="s">
        <v>135</v>
      </c>
      <c r="L391" s="41"/>
      <c r="M391" s="198" t="s">
        <v>17</v>
      </c>
      <c r="N391" s="199" t="s">
        <v>42</v>
      </c>
      <c r="O391" s="200">
        <v>0.23899999999999999</v>
      </c>
      <c r="P391" s="200">
        <f>O391*H391</f>
        <v>19.12717</v>
      </c>
      <c r="Q391" s="200">
        <v>0.1295</v>
      </c>
      <c r="R391" s="200">
        <f>Q391*H391</f>
        <v>10.363885</v>
      </c>
      <c r="S391" s="200">
        <v>0</v>
      </c>
      <c r="T391" s="201">
        <f>S391*H391</f>
        <v>0</v>
      </c>
      <c r="U391" s="35"/>
      <c r="V391" s="35"/>
      <c r="W391" s="35"/>
      <c r="X391" s="35"/>
      <c r="Y391" s="35"/>
      <c r="Z391" s="35"/>
      <c r="AA391" s="35"/>
      <c r="AB391" s="35"/>
      <c r="AC391" s="35"/>
      <c r="AD391" s="35"/>
      <c r="AE391" s="35"/>
      <c r="AR391" s="202" t="s">
        <v>129</v>
      </c>
      <c r="AT391" s="202" t="s">
        <v>125</v>
      </c>
      <c r="AU391" s="202" t="s">
        <v>130</v>
      </c>
      <c r="AY391" s="20" t="s">
        <v>123</v>
      </c>
      <c r="BE391" s="203">
        <f>IF(N391="základní",J391,0)</f>
        <v>0</v>
      </c>
      <c r="BF391" s="203">
        <f>IF(N391="snížená",J391,0)</f>
        <v>23288.73</v>
      </c>
      <c r="BG391" s="203">
        <f>IF(N391="zákl. přenesená",J391,0)</f>
        <v>0</v>
      </c>
      <c r="BH391" s="203">
        <f>IF(N391="sníž. přenesená",J391,0)</f>
        <v>0</v>
      </c>
      <c r="BI391" s="203">
        <f>IF(N391="nulová",J391,0)</f>
        <v>0</v>
      </c>
      <c r="BJ391" s="20" t="s">
        <v>130</v>
      </c>
      <c r="BK391" s="203">
        <f>ROUND(I391*H391,2)</f>
        <v>23288.73</v>
      </c>
      <c r="BL391" s="20" t="s">
        <v>129</v>
      </c>
      <c r="BM391" s="202" t="s">
        <v>623</v>
      </c>
    </row>
    <row r="392" s="2" customFormat="1">
      <c r="A392" s="35"/>
      <c r="B392" s="36"/>
      <c r="C392" s="37"/>
      <c r="D392" s="204" t="s">
        <v>137</v>
      </c>
      <c r="E392" s="37"/>
      <c r="F392" s="205" t="s">
        <v>624</v>
      </c>
      <c r="G392" s="37"/>
      <c r="H392" s="37"/>
      <c r="I392" s="37"/>
      <c r="J392" s="37"/>
      <c r="K392" s="37"/>
      <c r="L392" s="41"/>
      <c r="M392" s="206"/>
      <c r="N392" s="207"/>
      <c r="O392" s="80"/>
      <c r="P392" s="80"/>
      <c r="Q392" s="80"/>
      <c r="R392" s="80"/>
      <c r="S392" s="80"/>
      <c r="T392" s="81"/>
      <c r="U392" s="35"/>
      <c r="V392" s="35"/>
      <c r="W392" s="35"/>
      <c r="X392" s="35"/>
      <c r="Y392" s="35"/>
      <c r="Z392" s="35"/>
      <c r="AA392" s="35"/>
      <c r="AB392" s="35"/>
      <c r="AC392" s="35"/>
      <c r="AD392" s="35"/>
      <c r="AE392" s="35"/>
      <c r="AT392" s="20" t="s">
        <v>137</v>
      </c>
      <c r="AU392" s="20" t="s">
        <v>130</v>
      </c>
    </row>
    <row r="393" s="2" customFormat="1">
      <c r="A393" s="35"/>
      <c r="B393" s="36"/>
      <c r="C393" s="37"/>
      <c r="D393" s="208" t="s">
        <v>139</v>
      </c>
      <c r="E393" s="37"/>
      <c r="F393" s="209" t="s">
        <v>625</v>
      </c>
      <c r="G393" s="37"/>
      <c r="H393" s="37"/>
      <c r="I393" s="37"/>
      <c r="J393" s="37"/>
      <c r="K393" s="37"/>
      <c r="L393" s="41"/>
      <c r="M393" s="206"/>
      <c r="N393" s="207"/>
      <c r="O393" s="80"/>
      <c r="P393" s="80"/>
      <c r="Q393" s="80"/>
      <c r="R393" s="80"/>
      <c r="S393" s="80"/>
      <c r="T393" s="81"/>
      <c r="U393" s="35"/>
      <c r="V393" s="35"/>
      <c r="W393" s="35"/>
      <c r="X393" s="35"/>
      <c r="Y393" s="35"/>
      <c r="Z393" s="35"/>
      <c r="AA393" s="35"/>
      <c r="AB393" s="35"/>
      <c r="AC393" s="35"/>
      <c r="AD393" s="35"/>
      <c r="AE393" s="35"/>
      <c r="AT393" s="20" t="s">
        <v>139</v>
      </c>
      <c r="AU393" s="20" t="s">
        <v>130</v>
      </c>
    </row>
    <row r="394" s="14" customFormat="1">
      <c r="A394" s="14"/>
      <c r="B394" s="219"/>
      <c r="C394" s="220"/>
      <c r="D394" s="208" t="s">
        <v>153</v>
      </c>
      <c r="E394" s="221" t="s">
        <v>17</v>
      </c>
      <c r="F394" s="222" t="s">
        <v>626</v>
      </c>
      <c r="G394" s="220"/>
      <c r="H394" s="223">
        <v>80.030000000000001</v>
      </c>
      <c r="I394" s="220"/>
      <c r="J394" s="220"/>
      <c r="K394" s="220"/>
      <c r="L394" s="224"/>
      <c r="M394" s="225"/>
      <c r="N394" s="226"/>
      <c r="O394" s="226"/>
      <c r="P394" s="226"/>
      <c r="Q394" s="226"/>
      <c r="R394" s="226"/>
      <c r="S394" s="226"/>
      <c r="T394" s="227"/>
      <c r="U394" s="14"/>
      <c r="V394" s="14"/>
      <c r="W394" s="14"/>
      <c r="X394" s="14"/>
      <c r="Y394" s="14"/>
      <c r="Z394" s="14"/>
      <c r="AA394" s="14"/>
      <c r="AB394" s="14"/>
      <c r="AC394" s="14"/>
      <c r="AD394" s="14"/>
      <c r="AE394" s="14"/>
      <c r="AT394" s="228" t="s">
        <v>153</v>
      </c>
      <c r="AU394" s="228" t="s">
        <v>130</v>
      </c>
      <c r="AV394" s="14" t="s">
        <v>130</v>
      </c>
      <c r="AW394" s="14" t="s">
        <v>31</v>
      </c>
      <c r="AX394" s="14" t="s">
        <v>75</v>
      </c>
      <c r="AY394" s="228" t="s">
        <v>123</v>
      </c>
    </row>
    <row r="395" s="2" customFormat="1" ht="16.5" customHeight="1">
      <c r="A395" s="35"/>
      <c r="B395" s="36"/>
      <c r="C395" s="239" t="s">
        <v>627</v>
      </c>
      <c r="D395" s="239" t="s">
        <v>227</v>
      </c>
      <c r="E395" s="240" t="s">
        <v>628</v>
      </c>
      <c r="F395" s="241" t="s">
        <v>629</v>
      </c>
      <c r="G395" s="242" t="s">
        <v>149</v>
      </c>
      <c r="H395" s="243">
        <v>88.033000000000001</v>
      </c>
      <c r="I395" s="244">
        <v>151</v>
      </c>
      <c r="J395" s="244">
        <f>ROUND(I395*H395,2)</f>
        <v>13292.98</v>
      </c>
      <c r="K395" s="241" t="s">
        <v>135</v>
      </c>
      <c r="L395" s="245"/>
      <c r="M395" s="246" t="s">
        <v>17</v>
      </c>
      <c r="N395" s="247" t="s">
        <v>42</v>
      </c>
      <c r="O395" s="200">
        <v>0</v>
      </c>
      <c r="P395" s="200">
        <f>O395*H395</f>
        <v>0</v>
      </c>
      <c r="Q395" s="200">
        <v>0.044999999999999998</v>
      </c>
      <c r="R395" s="200">
        <f>Q395*H395</f>
        <v>3.9614849999999997</v>
      </c>
      <c r="S395" s="200">
        <v>0</v>
      </c>
      <c r="T395" s="201">
        <f>S395*H395</f>
        <v>0</v>
      </c>
      <c r="U395" s="35"/>
      <c r="V395" s="35"/>
      <c r="W395" s="35"/>
      <c r="X395" s="35"/>
      <c r="Y395" s="35"/>
      <c r="Z395" s="35"/>
      <c r="AA395" s="35"/>
      <c r="AB395" s="35"/>
      <c r="AC395" s="35"/>
      <c r="AD395" s="35"/>
      <c r="AE395" s="35"/>
      <c r="AR395" s="202" t="s">
        <v>179</v>
      </c>
      <c r="AT395" s="202" t="s">
        <v>227</v>
      </c>
      <c r="AU395" s="202" t="s">
        <v>130</v>
      </c>
      <c r="AY395" s="20" t="s">
        <v>123</v>
      </c>
      <c r="BE395" s="203">
        <f>IF(N395="základní",J395,0)</f>
        <v>0</v>
      </c>
      <c r="BF395" s="203">
        <f>IF(N395="snížená",J395,0)</f>
        <v>13292.98</v>
      </c>
      <c r="BG395" s="203">
        <f>IF(N395="zákl. přenesená",J395,0)</f>
        <v>0</v>
      </c>
      <c r="BH395" s="203">
        <f>IF(N395="sníž. přenesená",J395,0)</f>
        <v>0</v>
      </c>
      <c r="BI395" s="203">
        <f>IF(N395="nulová",J395,0)</f>
        <v>0</v>
      </c>
      <c r="BJ395" s="20" t="s">
        <v>130</v>
      </c>
      <c r="BK395" s="203">
        <f>ROUND(I395*H395,2)</f>
        <v>13292.98</v>
      </c>
      <c r="BL395" s="20" t="s">
        <v>129</v>
      </c>
      <c r="BM395" s="202" t="s">
        <v>630</v>
      </c>
    </row>
    <row r="396" s="14" customFormat="1">
      <c r="A396" s="14"/>
      <c r="B396" s="219"/>
      <c r="C396" s="220"/>
      <c r="D396" s="208" t="s">
        <v>153</v>
      </c>
      <c r="E396" s="220"/>
      <c r="F396" s="222" t="s">
        <v>631</v>
      </c>
      <c r="G396" s="220"/>
      <c r="H396" s="223">
        <v>88.033000000000001</v>
      </c>
      <c r="I396" s="220"/>
      <c r="J396" s="220"/>
      <c r="K396" s="220"/>
      <c r="L396" s="224"/>
      <c r="M396" s="225"/>
      <c r="N396" s="226"/>
      <c r="O396" s="226"/>
      <c r="P396" s="226"/>
      <c r="Q396" s="226"/>
      <c r="R396" s="226"/>
      <c r="S396" s="226"/>
      <c r="T396" s="227"/>
      <c r="U396" s="14"/>
      <c r="V396" s="14"/>
      <c r="W396" s="14"/>
      <c r="X396" s="14"/>
      <c r="Y396" s="14"/>
      <c r="Z396" s="14"/>
      <c r="AA396" s="14"/>
      <c r="AB396" s="14"/>
      <c r="AC396" s="14"/>
      <c r="AD396" s="14"/>
      <c r="AE396" s="14"/>
      <c r="AT396" s="228" t="s">
        <v>153</v>
      </c>
      <c r="AU396" s="228" t="s">
        <v>130</v>
      </c>
      <c r="AV396" s="14" t="s">
        <v>130</v>
      </c>
      <c r="AW396" s="14" t="s">
        <v>4</v>
      </c>
      <c r="AX396" s="14" t="s">
        <v>75</v>
      </c>
      <c r="AY396" s="228" t="s">
        <v>123</v>
      </c>
    </row>
    <row r="397" s="2" customFormat="1" ht="24.15" customHeight="1">
      <c r="A397" s="35"/>
      <c r="B397" s="36"/>
      <c r="C397" s="192" t="s">
        <v>632</v>
      </c>
      <c r="D397" s="192" t="s">
        <v>125</v>
      </c>
      <c r="E397" s="193" t="s">
        <v>633</v>
      </c>
      <c r="F397" s="194" t="s">
        <v>634</v>
      </c>
      <c r="G397" s="195" t="s">
        <v>134</v>
      </c>
      <c r="H397" s="196">
        <v>140</v>
      </c>
      <c r="I397" s="197">
        <v>64.799999999999997</v>
      </c>
      <c r="J397" s="197">
        <f>ROUND(I397*H397,2)</f>
        <v>9072</v>
      </c>
      <c r="K397" s="194" t="s">
        <v>135</v>
      </c>
      <c r="L397" s="41"/>
      <c r="M397" s="198" t="s">
        <v>17</v>
      </c>
      <c r="N397" s="199" t="s">
        <v>42</v>
      </c>
      <c r="O397" s="200">
        <v>0.119</v>
      </c>
      <c r="P397" s="200">
        <f>O397*H397</f>
        <v>16.66</v>
      </c>
      <c r="Q397" s="200">
        <v>0</v>
      </c>
      <c r="R397" s="200">
        <f>Q397*H397</f>
        <v>0</v>
      </c>
      <c r="S397" s="200">
        <v>0</v>
      </c>
      <c r="T397" s="201">
        <f>S397*H397</f>
        <v>0</v>
      </c>
      <c r="U397" s="35"/>
      <c r="V397" s="35"/>
      <c r="W397" s="35"/>
      <c r="X397" s="35"/>
      <c r="Y397" s="35"/>
      <c r="Z397" s="35"/>
      <c r="AA397" s="35"/>
      <c r="AB397" s="35"/>
      <c r="AC397" s="35"/>
      <c r="AD397" s="35"/>
      <c r="AE397" s="35"/>
      <c r="AR397" s="202" t="s">
        <v>129</v>
      </c>
      <c r="AT397" s="202" t="s">
        <v>125</v>
      </c>
      <c r="AU397" s="202" t="s">
        <v>130</v>
      </c>
      <c r="AY397" s="20" t="s">
        <v>123</v>
      </c>
      <c r="BE397" s="203">
        <f>IF(N397="základní",J397,0)</f>
        <v>0</v>
      </c>
      <c r="BF397" s="203">
        <f>IF(N397="snížená",J397,0)</f>
        <v>9072</v>
      </c>
      <c r="BG397" s="203">
        <f>IF(N397="zákl. přenesená",J397,0)</f>
        <v>0</v>
      </c>
      <c r="BH397" s="203">
        <f>IF(N397="sníž. přenesená",J397,0)</f>
        <v>0</v>
      </c>
      <c r="BI397" s="203">
        <f>IF(N397="nulová",J397,0)</f>
        <v>0</v>
      </c>
      <c r="BJ397" s="20" t="s">
        <v>130</v>
      </c>
      <c r="BK397" s="203">
        <f>ROUND(I397*H397,2)</f>
        <v>9072</v>
      </c>
      <c r="BL397" s="20" t="s">
        <v>129</v>
      </c>
      <c r="BM397" s="202" t="s">
        <v>635</v>
      </c>
    </row>
    <row r="398" s="2" customFormat="1">
      <c r="A398" s="35"/>
      <c r="B398" s="36"/>
      <c r="C398" s="37"/>
      <c r="D398" s="204" t="s">
        <v>137</v>
      </c>
      <c r="E398" s="37"/>
      <c r="F398" s="205" t="s">
        <v>636</v>
      </c>
      <c r="G398" s="37"/>
      <c r="H398" s="37"/>
      <c r="I398" s="37"/>
      <c r="J398" s="37"/>
      <c r="K398" s="37"/>
      <c r="L398" s="41"/>
      <c r="M398" s="206"/>
      <c r="N398" s="207"/>
      <c r="O398" s="80"/>
      <c r="P398" s="80"/>
      <c r="Q398" s="80"/>
      <c r="R398" s="80"/>
      <c r="S398" s="80"/>
      <c r="T398" s="81"/>
      <c r="U398" s="35"/>
      <c r="V398" s="35"/>
      <c r="W398" s="35"/>
      <c r="X398" s="35"/>
      <c r="Y398" s="35"/>
      <c r="Z398" s="35"/>
      <c r="AA398" s="35"/>
      <c r="AB398" s="35"/>
      <c r="AC398" s="35"/>
      <c r="AD398" s="35"/>
      <c r="AE398" s="35"/>
      <c r="AT398" s="20" t="s">
        <v>137</v>
      </c>
      <c r="AU398" s="20" t="s">
        <v>130</v>
      </c>
    </row>
    <row r="399" s="2" customFormat="1">
      <c r="A399" s="35"/>
      <c r="B399" s="36"/>
      <c r="C399" s="37"/>
      <c r="D399" s="208" t="s">
        <v>139</v>
      </c>
      <c r="E399" s="37"/>
      <c r="F399" s="209" t="s">
        <v>637</v>
      </c>
      <c r="G399" s="37"/>
      <c r="H399" s="37"/>
      <c r="I399" s="37"/>
      <c r="J399" s="37"/>
      <c r="K399" s="37"/>
      <c r="L399" s="41"/>
      <c r="M399" s="206"/>
      <c r="N399" s="207"/>
      <c r="O399" s="80"/>
      <c r="P399" s="80"/>
      <c r="Q399" s="80"/>
      <c r="R399" s="80"/>
      <c r="S399" s="80"/>
      <c r="T399" s="81"/>
      <c r="U399" s="35"/>
      <c r="V399" s="35"/>
      <c r="W399" s="35"/>
      <c r="X399" s="35"/>
      <c r="Y399" s="35"/>
      <c r="Z399" s="35"/>
      <c r="AA399" s="35"/>
      <c r="AB399" s="35"/>
      <c r="AC399" s="35"/>
      <c r="AD399" s="35"/>
      <c r="AE399" s="35"/>
      <c r="AT399" s="20" t="s">
        <v>139</v>
      </c>
      <c r="AU399" s="20" t="s">
        <v>130</v>
      </c>
    </row>
    <row r="400" s="14" customFormat="1">
      <c r="A400" s="14"/>
      <c r="B400" s="219"/>
      <c r="C400" s="220"/>
      <c r="D400" s="208" t="s">
        <v>153</v>
      </c>
      <c r="E400" s="221" t="s">
        <v>17</v>
      </c>
      <c r="F400" s="222" t="s">
        <v>638</v>
      </c>
      <c r="G400" s="220"/>
      <c r="H400" s="223">
        <v>140</v>
      </c>
      <c r="I400" s="220"/>
      <c r="J400" s="220"/>
      <c r="K400" s="220"/>
      <c r="L400" s="224"/>
      <c r="M400" s="225"/>
      <c r="N400" s="226"/>
      <c r="O400" s="226"/>
      <c r="P400" s="226"/>
      <c r="Q400" s="226"/>
      <c r="R400" s="226"/>
      <c r="S400" s="226"/>
      <c r="T400" s="227"/>
      <c r="U400" s="14"/>
      <c r="V400" s="14"/>
      <c r="W400" s="14"/>
      <c r="X400" s="14"/>
      <c r="Y400" s="14"/>
      <c r="Z400" s="14"/>
      <c r="AA400" s="14"/>
      <c r="AB400" s="14"/>
      <c r="AC400" s="14"/>
      <c r="AD400" s="14"/>
      <c r="AE400" s="14"/>
      <c r="AT400" s="228" t="s">
        <v>153</v>
      </c>
      <c r="AU400" s="228" t="s">
        <v>130</v>
      </c>
      <c r="AV400" s="14" t="s">
        <v>130</v>
      </c>
      <c r="AW400" s="14" t="s">
        <v>31</v>
      </c>
      <c r="AX400" s="14" t="s">
        <v>75</v>
      </c>
      <c r="AY400" s="228" t="s">
        <v>123</v>
      </c>
    </row>
    <row r="401" s="2" customFormat="1" ht="24.15" customHeight="1">
      <c r="A401" s="35"/>
      <c r="B401" s="36"/>
      <c r="C401" s="192" t="s">
        <v>639</v>
      </c>
      <c r="D401" s="192" t="s">
        <v>125</v>
      </c>
      <c r="E401" s="193" t="s">
        <v>640</v>
      </c>
      <c r="F401" s="194" t="s">
        <v>641</v>
      </c>
      <c r="G401" s="195" t="s">
        <v>134</v>
      </c>
      <c r="H401" s="196">
        <v>8400</v>
      </c>
      <c r="I401" s="197">
        <v>1.9099999999999999</v>
      </c>
      <c r="J401" s="197">
        <f>ROUND(I401*H401,2)</f>
        <v>16044</v>
      </c>
      <c r="K401" s="194" t="s">
        <v>135</v>
      </c>
      <c r="L401" s="41"/>
      <c r="M401" s="198" t="s">
        <v>17</v>
      </c>
      <c r="N401" s="199" t="s">
        <v>42</v>
      </c>
      <c r="O401" s="200">
        <v>0</v>
      </c>
      <c r="P401" s="200">
        <f>O401*H401</f>
        <v>0</v>
      </c>
      <c r="Q401" s="200">
        <v>0</v>
      </c>
      <c r="R401" s="200">
        <f>Q401*H401</f>
        <v>0</v>
      </c>
      <c r="S401" s="200">
        <v>0</v>
      </c>
      <c r="T401" s="201">
        <f>S401*H401</f>
        <v>0</v>
      </c>
      <c r="U401" s="35"/>
      <c r="V401" s="35"/>
      <c r="W401" s="35"/>
      <c r="X401" s="35"/>
      <c r="Y401" s="35"/>
      <c r="Z401" s="35"/>
      <c r="AA401" s="35"/>
      <c r="AB401" s="35"/>
      <c r="AC401" s="35"/>
      <c r="AD401" s="35"/>
      <c r="AE401" s="35"/>
      <c r="AR401" s="202" t="s">
        <v>129</v>
      </c>
      <c r="AT401" s="202" t="s">
        <v>125</v>
      </c>
      <c r="AU401" s="202" t="s">
        <v>130</v>
      </c>
      <c r="AY401" s="20" t="s">
        <v>123</v>
      </c>
      <c r="BE401" s="203">
        <f>IF(N401="základní",J401,0)</f>
        <v>0</v>
      </c>
      <c r="BF401" s="203">
        <f>IF(N401="snížená",J401,0)</f>
        <v>16044</v>
      </c>
      <c r="BG401" s="203">
        <f>IF(N401="zákl. přenesená",J401,0)</f>
        <v>0</v>
      </c>
      <c r="BH401" s="203">
        <f>IF(N401="sníž. přenesená",J401,0)</f>
        <v>0</v>
      </c>
      <c r="BI401" s="203">
        <f>IF(N401="nulová",J401,0)</f>
        <v>0</v>
      </c>
      <c r="BJ401" s="20" t="s">
        <v>130</v>
      </c>
      <c r="BK401" s="203">
        <f>ROUND(I401*H401,2)</f>
        <v>16044</v>
      </c>
      <c r="BL401" s="20" t="s">
        <v>129</v>
      </c>
      <c r="BM401" s="202" t="s">
        <v>642</v>
      </c>
    </row>
    <row r="402" s="2" customFormat="1">
      <c r="A402" s="35"/>
      <c r="B402" s="36"/>
      <c r="C402" s="37"/>
      <c r="D402" s="204" t="s">
        <v>137</v>
      </c>
      <c r="E402" s="37"/>
      <c r="F402" s="205" t="s">
        <v>643</v>
      </c>
      <c r="G402" s="37"/>
      <c r="H402" s="37"/>
      <c r="I402" s="37"/>
      <c r="J402" s="37"/>
      <c r="K402" s="37"/>
      <c r="L402" s="41"/>
      <c r="M402" s="206"/>
      <c r="N402" s="207"/>
      <c r="O402" s="80"/>
      <c r="P402" s="80"/>
      <c r="Q402" s="80"/>
      <c r="R402" s="80"/>
      <c r="S402" s="80"/>
      <c r="T402" s="81"/>
      <c r="U402" s="35"/>
      <c r="V402" s="35"/>
      <c r="W402" s="35"/>
      <c r="X402" s="35"/>
      <c r="Y402" s="35"/>
      <c r="Z402" s="35"/>
      <c r="AA402" s="35"/>
      <c r="AB402" s="35"/>
      <c r="AC402" s="35"/>
      <c r="AD402" s="35"/>
      <c r="AE402" s="35"/>
      <c r="AT402" s="20" t="s">
        <v>137</v>
      </c>
      <c r="AU402" s="20" t="s">
        <v>130</v>
      </c>
    </row>
    <row r="403" s="2" customFormat="1">
      <c r="A403" s="35"/>
      <c r="B403" s="36"/>
      <c r="C403" s="37"/>
      <c r="D403" s="208" t="s">
        <v>139</v>
      </c>
      <c r="E403" s="37"/>
      <c r="F403" s="209" t="s">
        <v>637</v>
      </c>
      <c r="G403" s="37"/>
      <c r="H403" s="37"/>
      <c r="I403" s="37"/>
      <c r="J403" s="37"/>
      <c r="K403" s="37"/>
      <c r="L403" s="41"/>
      <c r="M403" s="206"/>
      <c r="N403" s="207"/>
      <c r="O403" s="80"/>
      <c r="P403" s="80"/>
      <c r="Q403" s="80"/>
      <c r="R403" s="80"/>
      <c r="S403" s="80"/>
      <c r="T403" s="81"/>
      <c r="U403" s="35"/>
      <c r="V403" s="35"/>
      <c r="W403" s="35"/>
      <c r="X403" s="35"/>
      <c r="Y403" s="35"/>
      <c r="Z403" s="35"/>
      <c r="AA403" s="35"/>
      <c r="AB403" s="35"/>
      <c r="AC403" s="35"/>
      <c r="AD403" s="35"/>
      <c r="AE403" s="35"/>
      <c r="AT403" s="20" t="s">
        <v>139</v>
      </c>
      <c r="AU403" s="20" t="s">
        <v>130</v>
      </c>
    </row>
    <row r="404" s="14" customFormat="1">
      <c r="A404" s="14"/>
      <c r="B404" s="219"/>
      <c r="C404" s="220"/>
      <c r="D404" s="208" t="s">
        <v>153</v>
      </c>
      <c r="E404" s="221" t="s">
        <v>17</v>
      </c>
      <c r="F404" s="222" t="s">
        <v>644</v>
      </c>
      <c r="G404" s="220"/>
      <c r="H404" s="223">
        <v>8400</v>
      </c>
      <c r="I404" s="220"/>
      <c r="J404" s="220"/>
      <c r="K404" s="220"/>
      <c r="L404" s="224"/>
      <c r="M404" s="225"/>
      <c r="N404" s="226"/>
      <c r="O404" s="226"/>
      <c r="P404" s="226"/>
      <c r="Q404" s="226"/>
      <c r="R404" s="226"/>
      <c r="S404" s="226"/>
      <c r="T404" s="227"/>
      <c r="U404" s="14"/>
      <c r="V404" s="14"/>
      <c r="W404" s="14"/>
      <c r="X404" s="14"/>
      <c r="Y404" s="14"/>
      <c r="Z404" s="14"/>
      <c r="AA404" s="14"/>
      <c r="AB404" s="14"/>
      <c r="AC404" s="14"/>
      <c r="AD404" s="14"/>
      <c r="AE404" s="14"/>
      <c r="AT404" s="228" t="s">
        <v>153</v>
      </c>
      <c r="AU404" s="228" t="s">
        <v>130</v>
      </c>
      <c r="AV404" s="14" t="s">
        <v>130</v>
      </c>
      <c r="AW404" s="14" t="s">
        <v>31</v>
      </c>
      <c r="AX404" s="14" t="s">
        <v>75</v>
      </c>
      <c r="AY404" s="228" t="s">
        <v>123</v>
      </c>
    </row>
    <row r="405" s="2" customFormat="1" ht="24.15" customHeight="1">
      <c r="A405" s="35"/>
      <c r="B405" s="36"/>
      <c r="C405" s="192" t="s">
        <v>645</v>
      </c>
      <c r="D405" s="192" t="s">
        <v>125</v>
      </c>
      <c r="E405" s="193" t="s">
        <v>646</v>
      </c>
      <c r="F405" s="194" t="s">
        <v>647</v>
      </c>
      <c r="G405" s="195" t="s">
        <v>134</v>
      </c>
      <c r="H405" s="196">
        <v>140</v>
      </c>
      <c r="I405" s="197">
        <v>40.399999999999999</v>
      </c>
      <c r="J405" s="197">
        <f>ROUND(I405*H405,2)</f>
        <v>5656</v>
      </c>
      <c r="K405" s="194" t="s">
        <v>135</v>
      </c>
      <c r="L405" s="41"/>
      <c r="M405" s="198" t="s">
        <v>17</v>
      </c>
      <c r="N405" s="199" t="s">
        <v>42</v>
      </c>
      <c r="O405" s="200">
        <v>0.075999999999999998</v>
      </c>
      <c r="P405" s="200">
        <f>O405*H405</f>
        <v>10.640000000000001</v>
      </c>
      <c r="Q405" s="200">
        <v>0</v>
      </c>
      <c r="R405" s="200">
        <f>Q405*H405</f>
        <v>0</v>
      </c>
      <c r="S405" s="200">
        <v>0</v>
      </c>
      <c r="T405" s="201">
        <f>S405*H405</f>
        <v>0</v>
      </c>
      <c r="U405" s="35"/>
      <c r="V405" s="35"/>
      <c r="W405" s="35"/>
      <c r="X405" s="35"/>
      <c r="Y405" s="35"/>
      <c r="Z405" s="35"/>
      <c r="AA405" s="35"/>
      <c r="AB405" s="35"/>
      <c r="AC405" s="35"/>
      <c r="AD405" s="35"/>
      <c r="AE405" s="35"/>
      <c r="AR405" s="202" t="s">
        <v>129</v>
      </c>
      <c r="AT405" s="202" t="s">
        <v>125</v>
      </c>
      <c r="AU405" s="202" t="s">
        <v>130</v>
      </c>
      <c r="AY405" s="20" t="s">
        <v>123</v>
      </c>
      <c r="BE405" s="203">
        <f>IF(N405="základní",J405,0)</f>
        <v>0</v>
      </c>
      <c r="BF405" s="203">
        <f>IF(N405="snížená",J405,0)</f>
        <v>5656</v>
      </c>
      <c r="BG405" s="203">
        <f>IF(N405="zákl. přenesená",J405,0)</f>
        <v>0</v>
      </c>
      <c r="BH405" s="203">
        <f>IF(N405="sníž. přenesená",J405,0)</f>
        <v>0</v>
      </c>
      <c r="BI405" s="203">
        <f>IF(N405="nulová",J405,0)</f>
        <v>0</v>
      </c>
      <c r="BJ405" s="20" t="s">
        <v>130</v>
      </c>
      <c r="BK405" s="203">
        <f>ROUND(I405*H405,2)</f>
        <v>5656</v>
      </c>
      <c r="BL405" s="20" t="s">
        <v>129</v>
      </c>
      <c r="BM405" s="202" t="s">
        <v>648</v>
      </c>
    </row>
    <row r="406" s="2" customFormat="1">
      <c r="A406" s="35"/>
      <c r="B406" s="36"/>
      <c r="C406" s="37"/>
      <c r="D406" s="204" t="s">
        <v>137</v>
      </c>
      <c r="E406" s="37"/>
      <c r="F406" s="205" t="s">
        <v>649</v>
      </c>
      <c r="G406" s="37"/>
      <c r="H406" s="37"/>
      <c r="I406" s="37"/>
      <c r="J406" s="37"/>
      <c r="K406" s="37"/>
      <c r="L406" s="41"/>
      <c r="M406" s="206"/>
      <c r="N406" s="207"/>
      <c r="O406" s="80"/>
      <c r="P406" s="80"/>
      <c r="Q406" s="80"/>
      <c r="R406" s="80"/>
      <c r="S406" s="80"/>
      <c r="T406" s="81"/>
      <c r="U406" s="35"/>
      <c r="V406" s="35"/>
      <c r="W406" s="35"/>
      <c r="X406" s="35"/>
      <c r="Y406" s="35"/>
      <c r="Z406" s="35"/>
      <c r="AA406" s="35"/>
      <c r="AB406" s="35"/>
      <c r="AC406" s="35"/>
      <c r="AD406" s="35"/>
      <c r="AE406" s="35"/>
      <c r="AT406" s="20" t="s">
        <v>137</v>
      </c>
      <c r="AU406" s="20" t="s">
        <v>130</v>
      </c>
    </row>
    <row r="407" s="2" customFormat="1">
      <c r="A407" s="35"/>
      <c r="B407" s="36"/>
      <c r="C407" s="37"/>
      <c r="D407" s="208" t="s">
        <v>139</v>
      </c>
      <c r="E407" s="37"/>
      <c r="F407" s="209" t="s">
        <v>650</v>
      </c>
      <c r="G407" s="37"/>
      <c r="H407" s="37"/>
      <c r="I407" s="37"/>
      <c r="J407" s="37"/>
      <c r="K407" s="37"/>
      <c r="L407" s="41"/>
      <c r="M407" s="206"/>
      <c r="N407" s="207"/>
      <c r="O407" s="80"/>
      <c r="P407" s="80"/>
      <c r="Q407" s="80"/>
      <c r="R407" s="80"/>
      <c r="S407" s="80"/>
      <c r="T407" s="81"/>
      <c r="U407" s="35"/>
      <c r="V407" s="35"/>
      <c r="W407" s="35"/>
      <c r="X407" s="35"/>
      <c r="Y407" s="35"/>
      <c r="Z407" s="35"/>
      <c r="AA407" s="35"/>
      <c r="AB407" s="35"/>
      <c r="AC407" s="35"/>
      <c r="AD407" s="35"/>
      <c r="AE407" s="35"/>
      <c r="AT407" s="20" t="s">
        <v>139</v>
      </c>
      <c r="AU407" s="20" t="s">
        <v>130</v>
      </c>
    </row>
    <row r="408" s="2" customFormat="1" ht="24.15" customHeight="1">
      <c r="A408" s="35"/>
      <c r="B408" s="36"/>
      <c r="C408" s="192" t="s">
        <v>651</v>
      </c>
      <c r="D408" s="192" t="s">
        <v>125</v>
      </c>
      <c r="E408" s="193" t="s">
        <v>652</v>
      </c>
      <c r="F408" s="194" t="s">
        <v>653</v>
      </c>
      <c r="G408" s="195" t="s">
        <v>165</v>
      </c>
      <c r="H408" s="196">
        <v>44.981999999999999</v>
      </c>
      <c r="I408" s="197">
        <v>53.799999999999997</v>
      </c>
      <c r="J408" s="197">
        <f>ROUND(I408*H408,2)</f>
        <v>2420.0300000000002</v>
      </c>
      <c r="K408" s="194" t="s">
        <v>135</v>
      </c>
      <c r="L408" s="41"/>
      <c r="M408" s="198" t="s">
        <v>17</v>
      </c>
      <c r="N408" s="199" t="s">
        <v>42</v>
      </c>
      <c r="O408" s="200">
        <v>0.108</v>
      </c>
      <c r="P408" s="200">
        <f>O408*H408</f>
        <v>4.8580559999999995</v>
      </c>
      <c r="Q408" s="200">
        <v>0</v>
      </c>
      <c r="R408" s="200">
        <f>Q408*H408</f>
        <v>0</v>
      </c>
      <c r="S408" s="200">
        <v>0</v>
      </c>
      <c r="T408" s="201">
        <f>S408*H408</f>
        <v>0</v>
      </c>
      <c r="U408" s="35"/>
      <c r="V408" s="35"/>
      <c r="W408" s="35"/>
      <c r="X408" s="35"/>
      <c r="Y408" s="35"/>
      <c r="Z408" s="35"/>
      <c r="AA408" s="35"/>
      <c r="AB408" s="35"/>
      <c r="AC408" s="35"/>
      <c r="AD408" s="35"/>
      <c r="AE408" s="35"/>
      <c r="AR408" s="202" t="s">
        <v>129</v>
      </c>
      <c r="AT408" s="202" t="s">
        <v>125</v>
      </c>
      <c r="AU408" s="202" t="s">
        <v>130</v>
      </c>
      <c r="AY408" s="20" t="s">
        <v>123</v>
      </c>
      <c r="BE408" s="203">
        <f>IF(N408="základní",J408,0)</f>
        <v>0</v>
      </c>
      <c r="BF408" s="203">
        <f>IF(N408="snížená",J408,0)</f>
        <v>2420.0300000000002</v>
      </c>
      <c r="BG408" s="203">
        <f>IF(N408="zákl. přenesená",J408,0)</f>
        <v>0</v>
      </c>
      <c r="BH408" s="203">
        <f>IF(N408="sníž. přenesená",J408,0)</f>
        <v>0</v>
      </c>
      <c r="BI408" s="203">
        <f>IF(N408="nulová",J408,0)</f>
        <v>0</v>
      </c>
      <c r="BJ408" s="20" t="s">
        <v>130</v>
      </c>
      <c r="BK408" s="203">
        <f>ROUND(I408*H408,2)</f>
        <v>2420.0300000000002</v>
      </c>
      <c r="BL408" s="20" t="s">
        <v>129</v>
      </c>
      <c r="BM408" s="202" t="s">
        <v>654</v>
      </c>
    </row>
    <row r="409" s="2" customFormat="1">
      <c r="A409" s="35"/>
      <c r="B409" s="36"/>
      <c r="C409" s="37"/>
      <c r="D409" s="204" t="s">
        <v>137</v>
      </c>
      <c r="E409" s="37"/>
      <c r="F409" s="205" t="s">
        <v>655</v>
      </c>
      <c r="G409" s="37"/>
      <c r="H409" s="37"/>
      <c r="I409" s="37"/>
      <c r="J409" s="37"/>
      <c r="K409" s="37"/>
      <c r="L409" s="41"/>
      <c r="M409" s="206"/>
      <c r="N409" s="207"/>
      <c r="O409" s="80"/>
      <c r="P409" s="80"/>
      <c r="Q409" s="80"/>
      <c r="R409" s="80"/>
      <c r="S409" s="80"/>
      <c r="T409" s="81"/>
      <c r="U409" s="35"/>
      <c r="V409" s="35"/>
      <c r="W409" s="35"/>
      <c r="X409" s="35"/>
      <c r="Y409" s="35"/>
      <c r="Z409" s="35"/>
      <c r="AA409" s="35"/>
      <c r="AB409" s="35"/>
      <c r="AC409" s="35"/>
      <c r="AD409" s="35"/>
      <c r="AE409" s="35"/>
      <c r="AT409" s="20" t="s">
        <v>137</v>
      </c>
      <c r="AU409" s="20" t="s">
        <v>130</v>
      </c>
    </row>
    <row r="410" s="2" customFormat="1">
      <c r="A410" s="35"/>
      <c r="B410" s="36"/>
      <c r="C410" s="37"/>
      <c r="D410" s="208" t="s">
        <v>139</v>
      </c>
      <c r="E410" s="37"/>
      <c r="F410" s="209" t="s">
        <v>656</v>
      </c>
      <c r="G410" s="37"/>
      <c r="H410" s="37"/>
      <c r="I410" s="37"/>
      <c r="J410" s="37"/>
      <c r="K410" s="37"/>
      <c r="L410" s="41"/>
      <c r="M410" s="206"/>
      <c r="N410" s="207"/>
      <c r="O410" s="80"/>
      <c r="P410" s="80"/>
      <c r="Q410" s="80"/>
      <c r="R410" s="80"/>
      <c r="S410" s="80"/>
      <c r="T410" s="81"/>
      <c r="U410" s="35"/>
      <c r="V410" s="35"/>
      <c r="W410" s="35"/>
      <c r="X410" s="35"/>
      <c r="Y410" s="35"/>
      <c r="Z410" s="35"/>
      <c r="AA410" s="35"/>
      <c r="AB410" s="35"/>
      <c r="AC410" s="35"/>
      <c r="AD410" s="35"/>
      <c r="AE410" s="35"/>
      <c r="AT410" s="20" t="s">
        <v>139</v>
      </c>
      <c r="AU410" s="20" t="s">
        <v>130</v>
      </c>
    </row>
    <row r="411" s="13" customFormat="1">
      <c r="A411" s="13"/>
      <c r="B411" s="210"/>
      <c r="C411" s="211"/>
      <c r="D411" s="208" t="s">
        <v>153</v>
      </c>
      <c r="E411" s="212" t="s">
        <v>17</v>
      </c>
      <c r="F411" s="213" t="s">
        <v>657</v>
      </c>
      <c r="G411" s="211"/>
      <c r="H411" s="212" t="s">
        <v>17</v>
      </c>
      <c r="I411" s="211"/>
      <c r="J411" s="211"/>
      <c r="K411" s="211"/>
      <c r="L411" s="214"/>
      <c r="M411" s="215"/>
      <c r="N411" s="216"/>
      <c r="O411" s="216"/>
      <c r="P411" s="216"/>
      <c r="Q411" s="216"/>
      <c r="R411" s="216"/>
      <c r="S411" s="216"/>
      <c r="T411" s="217"/>
      <c r="U411" s="13"/>
      <c r="V411" s="13"/>
      <c r="W411" s="13"/>
      <c r="X411" s="13"/>
      <c r="Y411" s="13"/>
      <c r="Z411" s="13"/>
      <c r="AA411" s="13"/>
      <c r="AB411" s="13"/>
      <c r="AC411" s="13"/>
      <c r="AD411" s="13"/>
      <c r="AE411" s="13"/>
      <c r="AT411" s="218" t="s">
        <v>153</v>
      </c>
      <c r="AU411" s="218" t="s">
        <v>130</v>
      </c>
      <c r="AV411" s="13" t="s">
        <v>75</v>
      </c>
      <c r="AW411" s="13" t="s">
        <v>31</v>
      </c>
      <c r="AX411" s="13" t="s">
        <v>70</v>
      </c>
      <c r="AY411" s="218" t="s">
        <v>123</v>
      </c>
    </row>
    <row r="412" s="14" customFormat="1">
      <c r="A412" s="14"/>
      <c r="B412" s="219"/>
      <c r="C412" s="220"/>
      <c r="D412" s="208" t="s">
        <v>153</v>
      </c>
      <c r="E412" s="221" t="s">
        <v>17</v>
      </c>
      <c r="F412" s="222" t="s">
        <v>658</v>
      </c>
      <c r="G412" s="220"/>
      <c r="H412" s="223">
        <v>44.981999999999999</v>
      </c>
      <c r="I412" s="220"/>
      <c r="J412" s="220"/>
      <c r="K412" s="220"/>
      <c r="L412" s="224"/>
      <c r="M412" s="225"/>
      <c r="N412" s="226"/>
      <c r="O412" s="226"/>
      <c r="P412" s="226"/>
      <c r="Q412" s="226"/>
      <c r="R412" s="226"/>
      <c r="S412" s="226"/>
      <c r="T412" s="227"/>
      <c r="U412" s="14"/>
      <c r="V412" s="14"/>
      <c r="W412" s="14"/>
      <c r="X412" s="14"/>
      <c r="Y412" s="14"/>
      <c r="Z412" s="14"/>
      <c r="AA412" s="14"/>
      <c r="AB412" s="14"/>
      <c r="AC412" s="14"/>
      <c r="AD412" s="14"/>
      <c r="AE412" s="14"/>
      <c r="AT412" s="228" t="s">
        <v>153</v>
      </c>
      <c r="AU412" s="228" t="s">
        <v>130</v>
      </c>
      <c r="AV412" s="14" t="s">
        <v>130</v>
      </c>
      <c r="AW412" s="14" t="s">
        <v>31</v>
      </c>
      <c r="AX412" s="14" t="s">
        <v>75</v>
      </c>
      <c r="AY412" s="228" t="s">
        <v>123</v>
      </c>
    </row>
    <row r="413" s="2" customFormat="1" ht="24.15" customHeight="1">
      <c r="A413" s="35"/>
      <c r="B413" s="36"/>
      <c r="C413" s="192" t="s">
        <v>659</v>
      </c>
      <c r="D413" s="192" t="s">
        <v>125</v>
      </c>
      <c r="E413" s="193" t="s">
        <v>660</v>
      </c>
      <c r="F413" s="194" t="s">
        <v>661</v>
      </c>
      <c r="G413" s="195" t="s">
        <v>165</v>
      </c>
      <c r="H413" s="196">
        <v>1349.46</v>
      </c>
      <c r="I413" s="197">
        <v>0.70999999999999996</v>
      </c>
      <c r="J413" s="197">
        <f>ROUND(I413*H413,2)</f>
        <v>958.12</v>
      </c>
      <c r="K413" s="194" t="s">
        <v>135</v>
      </c>
      <c r="L413" s="41"/>
      <c r="M413" s="198" t="s">
        <v>17</v>
      </c>
      <c r="N413" s="199" t="s">
        <v>42</v>
      </c>
      <c r="O413" s="200">
        <v>0</v>
      </c>
      <c r="P413" s="200">
        <f>O413*H413</f>
        <v>0</v>
      </c>
      <c r="Q413" s="200">
        <v>0</v>
      </c>
      <c r="R413" s="200">
        <f>Q413*H413</f>
        <v>0</v>
      </c>
      <c r="S413" s="200">
        <v>0</v>
      </c>
      <c r="T413" s="201">
        <f>S413*H413</f>
        <v>0</v>
      </c>
      <c r="U413" s="35"/>
      <c r="V413" s="35"/>
      <c r="W413" s="35"/>
      <c r="X413" s="35"/>
      <c r="Y413" s="35"/>
      <c r="Z413" s="35"/>
      <c r="AA413" s="35"/>
      <c r="AB413" s="35"/>
      <c r="AC413" s="35"/>
      <c r="AD413" s="35"/>
      <c r="AE413" s="35"/>
      <c r="AR413" s="202" t="s">
        <v>129</v>
      </c>
      <c r="AT413" s="202" t="s">
        <v>125</v>
      </c>
      <c r="AU413" s="202" t="s">
        <v>130</v>
      </c>
      <c r="AY413" s="20" t="s">
        <v>123</v>
      </c>
      <c r="BE413" s="203">
        <f>IF(N413="základní",J413,0)</f>
        <v>0</v>
      </c>
      <c r="BF413" s="203">
        <f>IF(N413="snížená",J413,0)</f>
        <v>958.12</v>
      </c>
      <c r="BG413" s="203">
        <f>IF(N413="zákl. přenesená",J413,0)</f>
        <v>0</v>
      </c>
      <c r="BH413" s="203">
        <f>IF(N413="sníž. přenesená",J413,0)</f>
        <v>0</v>
      </c>
      <c r="BI413" s="203">
        <f>IF(N413="nulová",J413,0)</f>
        <v>0</v>
      </c>
      <c r="BJ413" s="20" t="s">
        <v>130</v>
      </c>
      <c r="BK413" s="203">
        <f>ROUND(I413*H413,2)</f>
        <v>958.12</v>
      </c>
      <c r="BL413" s="20" t="s">
        <v>129</v>
      </c>
      <c r="BM413" s="202" t="s">
        <v>662</v>
      </c>
    </row>
    <row r="414" s="2" customFormat="1">
      <c r="A414" s="35"/>
      <c r="B414" s="36"/>
      <c r="C414" s="37"/>
      <c r="D414" s="204" t="s">
        <v>137</v>
      </c>
      <c r="E414" s="37"/>
      <c r="F414" s="205" t="s">
        <v>663</v>
      </c>
      <c r="G414" s="37"/>
      <c r="H414" s="37"/>
      <c r="I414" s="37"/>
      <c r="J414" s="37"/>
      <c r="K414" s="37"/>
      <c r="L414" s="41"/>
      <c r="M414" s="206"/>
      <c r="N414" s="207"/>
      <c r="O414" s="80"/>
      <c r="P414" s="80"/>
      <c r="Q414" s="80"/>
      <c r="R414" s="80"/>
      <c r="S414" s="80"/>
      <c r="T414" s="81"/>
      <c r="U414" s="35"/>
      <c r="V414" s="35"/>
      <c r="W414" s="35"/>
      <c r="X414" s="35"/>
      <c r="Y414" s="35"/>
      <c r="Z414" s="35"/>
      <c r="AA414" s="35"/>
      <c r="AB414" s="35"/>
      <c r="AC414" s="35"/>
      <c r="AD414" s="35"/>
      <c r="AE414" s="35"/>
      <c r="AT414" s="20" t="s">
        <v>137</v>
      </c>
      <c r="AU414" s="20" t="s">
        <v>130</v>
      </c>
    </row>
    <row r="415" s="2" customFormat="1">
      <c r="A415" s="35"/>
      <c r="B415" s="36"/>
      <c r="C415" s="37"/>
      <c r="D415" s="208" t="s">
        <v>139</v>
      </c>
      <c r="E415" s="37"/>
      <c r="F415" s="209" t="s">
        <v>656</v>
      </c>
      <c r="G415" s="37"/>
      <c r="H415" s="37"/>
      <c r="I415" s="37"/>
      <c r="J415" s="37"/>
      <c r="K415" s="37"/>
      <c r="L415" s="41"/>
      <c r="M415" s="206"/>
      <c r="N415" s="207"/>
      <c r="O415" s="80"/>
      <c r="P415" s="80"/>
      <c r="Q415" s="80"/>
      <c r="R415" s="80"/>
      <c r="S415" s="80"/>
      <c r="T415" s="81"/>
      <c r="U415" s="35"/>
      <c r="V415" s="35"/>
      <c r="W415" s="35"/>
      <c r="X415" s="35"/>
      <c r="Y415" s="35"/>
      <c r="Z415" s="35"/>
      <c r="AA415" s="35"/>
      <c r="AB415" s="35"/>
      <c r="AC415" s="35"/>
      <c r="AD415" s="35"/>
      <c r="AE415" s="35"/>
      <c r="AT415" s="20" t="s">
        <v>139</v>
      </c>
      <c r="AU415" s="20" t="s">
        <v>130</v>
      </c>
    </row>
    <row r="416" s="14" customFormat="1">
      <c r="A416" s="14"/>
      <c r="B416" s="219"/>
      <c r="C416" s="220"/>
      <c r="D416" s="208" t="s">
        <v>153</v>
      </c>
      <c r="E416" s="221" t="s">
        <v>17</v>
      </c>
      <c r="F416" s="222" t="s">
        <v>664</v>
      </c>
      <c r="G416" s="220"/>
      <c r="H416" s="223">
        <v>1349.46</v>
      </c>
      <c r="I416" s="220"/>
      <c r="J416" s="220"/>
      <c r="K416" s="220"/>
      <c r="L416" s="224"/>
      <c r="M416" s="225"/>
      <c r="N416" s="226"/>
      <c r="O416" s="226"/>
      <c r="P416" s="226"/>
      <c r="Q416" s="226"/>
      <c r="R416" s="226"/>
      <c r="S416" s="226"/>
      <c r="T416" s="227"/>
      <c r="U416" s="14"/>
      <c r="V416" s="14"/>
      <c r="W416" s="14"/>
      <c r="X416" s="14"/>
      <c r="Y416" s="14"/>
      <c r="Z416" s="14"/>
      <c r="AA416" s="14"/>
      <c r="AB416" s="14"/>
      <c r="AC416" s="14"/>
      <c r="AD416" s="14"/>
      <c r="AE416" s="14"/>
      <c r="AT416" s="228" t="s">
        <v>153</v>
      </c>
      <c r="AU416" s="228" t="s">
        <v>130</v>
      </c>
      <c r="AV416" s="14" t="s">
        <v>130</v>
      </c>
      <c r="AW416" s="14" t="s">
        <v>31</v>
      </c>
      <c r="AX416" s="14" t="s">
        <v>75</v>
      </c>
      <c r="AY416" s="228" t="s">
        <v>123</v>
      </c>
    </row>
    <row r="417" s="2" customFormat="1" ht="24.15" customHeight="1">
      <c r="A417" s="35"/>
      <c r="B417" s="36"/>
      <c r="C417" s="192" t="s">
        <v>665</v>
      </c>
      <c r="D417" s="192" t="s">
        <v>125</v>
      </c>
      <c r="E417" s="193" t="s">
        <v>666</v>
      </c>
      <c r="F417" s="194" t="s">
        <v>667</v>
      </c>
      <c r="G417" s="195" t="s">
        <v>165</v>
      </c>
      <c r="H417" s="196">
        <v>44.981999999999999</v>
      </c>
      <c r="I417" s="197">
        <v>32.100000000000001</v>
      </c>
      <c r="J417" s="197">
        <f>ROUND(I417*H417,2)</f>
        <v>1443.9200000000001</v>
      </c>
      <c r="K417" s="194" t="s">
        <v>135</v>
      </c>
      <c r="L417" s="41"/>
      <c r="M417" s="198" t="s">
        <v>17</v>
      </c>
      <c r="N417" s="199" t="s">
        <v>42</v>
      </c>
      <c r="O417" s="200">
        <v>0.065000000000000002</v>
      </c>
      <c r="P417" s="200">
        <f>O417*H417</f>
        <v>2.9238300000000002</v>
      </c>
      <c r="Q417" s="200">
        <v>0</v>
      </c>
      <c r="R417" s="200">
        <f>Q417*H417</f>
        <v>0</v>
      </c>
      <c r="S417" s="200">
        <v>0</v>
      </c>
      <c r="T417" s="201">
        <f>S417*H417</f>
        <v>0</v>
      </c>
      <c r="U417" s="35"/>
      <c r="V417" s="35"/>
      <c r="W417" s="35"/>
      <c r="X417" s="35"/>
      <c r="Y417" s="35"/>
      <c r="Z417" s="35"/>
      <c r="AA417" s="35"/>
      <c r="AB417" s="35"/>
      <c r="AC417" s="35"/>
      <c r="AD417" s="35"/>
      <c r="AE417" s="35"/>
      <c r="AR417" s="202" t="s">
        <v>129</v>
      </c>
      <c r="AT417" s="202" t="s">
        <v>125</v>
      </c>
      <c r="AU417" s="202" t="s">
        <v>130</v>
      </c>
      <c r="AY417" s="20" t="s">
        <v>123</v>
      </c>
      <c r="BE417" s="203">
        <f>IF(N417="základní",J417,0)</f>
        <v>0</v>
      </c>
      <c r="BF417" s="203">
        <f>IF(N417="snížená",J417,0)</f>
        <v>1443.9200000000001</v>
      </c>
      <c r="BG417" s="203">
        <f>IF(N417="zákl. přenesená",J417,0)</f>
        <v>0</v>
      </c>
      <c r="BH417" s="203">
        <f>IF(N417="sníž. přenesená",J417,0)</f>
        <v>0</v>
      </c>
      <c r="BI417" s="203">
        <f>IF(N417="nulová",J417,0)</f>
        <v>0</v>
      </c>
      <c r="BJ417" s="20" t="s">
        <v>130</v>
      </c>
      <c r="BK417" s="203">
        <f>ROUND(I417*H417,2)</f>
        <v>1443.9200000000001</v>
      </c>
      <c r="BL417" s="20" t="s">
        <v>129</v>
      </c>
      <c r="BM417" s="202" t="s">
        <v>668</v>
      </c>
    </row>
    <row r="418" s="2" customFormat="1">
      <c r="A418" s="35"/>
      <c r="B418" s="36"/>
      <c r="C418" s="37"/>
      <c r="D418" s="204" t="s">
        <v>137</v>
      </c>
      <c r="E418" s="37"/>
      <c r="F418" s="205" t="s">
        <v>669</v>
      </c>
      <c r="G418" s="37"/>
      <c r="H418" s="37"/>
      <c r="I418" s="37"/>
      <c r="J418" s="37"/>
      <c r="K418" s="37"/>
      <c r="L418" s="41"/>
      <c r="M418" s="206"/>
      <c r="N418" s="207"/>
      <c r="O418" s="80"/>
      <c r="P418" s="80"/>
      <c r="Q418" s="80"/>
      <c r="R418" s="80"/>
      <c r="S418" s="80"/>
      <c r="T418" s="81"/>
      <c r="U418" s="35"/>
      <c r="V418" s="35"/>
      <c r="W418" s="35"/>
      <c r="X418" s="35"/>
      <c r="Y418" s="35"/>
      <c r="Z418" s="35"/>
      <c r="AA418" s="35"/>
      <c r="AB418" s="35"/>
      <c r="AC418" s="35"/>
      <c r="AD418" s="35"/>
      <c r="AE418" s="35"/>
      <c r="AT418" s="20" t="s">
        <v>137</v>
      </c>
      <c r="AU418" s="20" t="s">
        <v>130</v>
      </c>
    </row>
    <row r="419" s="2" customFormat="1">
      <c r="A419" s="35"/>
      <c r="B419" s="36"/>
      <c r="C419" s="37"/>
      <c r="D419" s="208" t="s">
        <v>139</v>
      </c>
      <c r="E419" s="37"/>
      <c r="F419" s="209" t="s">
        <v>670</v>
      </c>
      <c r="G419" s="37"/>
      <c r="H419" s="37"/>
      <c r="I419" s="37"/>
      <c r="J419" s="37"/>
      <c r="K419" s="37"/>
      <c r="L419" s="41"/>
      <c r="M419" s="206"/>
      <c r="N419" s="207"/>
      <c r="O419" s="80"/>
      <c r="P419" s="80"/>
      <c r="Q419" s="80"/>
      <c r="R419" s="80"/>
      <c r="S419" s="80"/>
      <c r="T419" s="81"/>
      <c r="U419" s="35"/>
      <c r="V419" s="35"/>
      <c r="W419" s="35"/>
      <c r="X419" s="35"/>
      <c r="Y419" s="35"/>
      <c r="Z419" s="35"/>
      <c r="AA419" s="35"/>
      <c r="AB419" s="35"/>
      <c r="AC419" s="35"/>
      <c r="AD419" s="35"/>
      <c r="AE419" s="35"/>
      <c r="AT419" s="20" t="s">
        <v>139</v>
      </c>
      <c r="AU419" s="20" t="s">
        <v>130</v>
      </c>
    </row>
    <row r="420" s="2" customFormat="1" ht="24.15" customHeight="1">
      <c r="A420" s="35"/>
      <c r="B420" s="36"/>
      <c r="C420" s="192" t="s">
        <v>671</v>
      </c>
      <c r="D420" s="192" t="s">
        <v>125</v>
      </c>
      <c r="E420" s="193" t="s">
        <v>672</v>
      </c>
      <c r="F420" s="194" t="s">
        <v>673</v>
      </c>
      <c r="G420" s="195" t="s">
        <v>165</v>
      </c>
      <c r="H420" s="196">
        <v>44.981999999999999</v>
      </c>
      <c r="I420" s="197">
        <v>4.7199999999999998</v>
      </c>
      <c r="J420" s="197">
        <f>ROUND(I420*H420,2)</f>
        <v>212.31999999999999</v>
      </c>
      <c r="K420" s="194" t="s">
        <v>135</v>
      </c>
      <c r="L420" s="41"/>
      <c r="M420" s="198" t="s">
        <v>17</v>
      </c>
      <c r="N420" s="199" t="s">
        <v>42</v>
      </c>
      <c r="O420" s="200">
        <v>0.01</v>
      </c>
      <c r="P420" s="200">
        <f>O420*H420</f>
        <v>0.44982</v>
      </c>
      <c r="Q420" s="200">
        <v>0</v>
      </c>
      <c r="R420" s="200">
        <f>Q420*H420</f>
        <v>0</v>
      </c>
      <c r="S420" s="200">
        <v>0</v>
      </c>
      <c r="T420" s="201">
        <f>S420*H420</f>
        <v>0</v>
      </c>
      <c r="U420" s="35"/>
      <c r="V420" s="35"/>
      <c r="W420" s="35"/>
      <c r="X420" s="35"/>
      <c r="Y420" s="35"/>
      <c r="Z420" s="35"/>
      <c r="AA420" s="35"/>
      <c r="AB420" s="35"/>
      <c r="AC420" s="35"/>
      <c r="AD420" s="35"/>
      <c r="AE420" s="35"/>
      <c r="AR420" s="202" t="s">
        <v>129</v>
      </c>
      <c r="AT420" s="202" t="s">
        <v>125</v>
      </c>
      <c r="AU420" s="202" t="s">
        <v>130</v>
      </c>
      <c r="AY420" s="20" t="s">
        <v>123</v>
      </c>
      <c r="BE420" s="203">
        <f>IF(N420="základní",J420,0)</f>
        <v>0</v>
      </c>
      <c r="BF420" s="203">
        <f>IF(N420="snížená",J420,0)</f>
        <v>212.31999999999999</v>
      </c>
      <c r="BG420" s="203">
        <f>IF(N420="zákl. přenesená",J420,0)</f>
        <v>0</v>
      </c>
      <c r="BH420" s="203">
        <f>IF(N420="sníž. přenesená",J420,0)</f>
        <v>0</v>
      </c>
      <c r="BI420" s="203">
        <f>IF(N420="nulová",J420,0)</f>
        <v>0</v>
      </c>
      <c r="BJ420" s="20" t="s">
        <v>130</v>
      </c>
      <c r="BK420" s="203">
        <f>ROUND(I420*H420,2)</f>
        <v>212.31999999999999</v>
      </c>
      <c r="BL420" s="20" t="s">
        <v>129</v>
      </c>
      <c r="BM420" s="202" t="s">
        <v>674</v>
      </c>
    </row>
    <row r="421" s="2" customFormat="1">
      <c r="A421" s="35"/>
      <c r="B421" s="36"/>
      <c r="C421" s="37"/>
      <c r="D421" s="204" t="s">
        <v>137</v>
      </c>
      <c r="E421" s="37"/>
      <c r="F421" s="205" t="s">
        <v>675</v>
      </c>
      <c r="G421" s="37"/>
      <c r="H421" s="37"/>
      <c r="I421" s="37"/>
      <c r="J421" s="37"/>
      <c r="K421" s="37"/>
      <c r="L421" s="41"/>
      <c r="M421" s="206"/>
      <c r="N421" s="207"/>
      <c r="O421" s="80"/>
      <c r="P421" s="80"/>
      <c r="Q421" s="80"/>
      <c r="R421" s="80"/>
      <c r="S421" s="80"/>
      <c r="T421" s="81"/>
      <c r="U421" s="35"/>
      <c r="V421" s="35"/>
      <c r="W421" s="35"/>
      <c r="X421" s="35"/>
      <c r="Y421" s="35"/>
      <c r="Z421" s="35"/>
      <c r="AA421" s="35"/>
      <c r="AB421" s="35"/>
      <c r="AC421" s="35"/>
      <c r="AD421" s="35"/>
      <c r="AE421" s="35"/>
      <c r="AT421" s="20" t="s">
        <v>137</v>
      </c>
      <c r="AU421" s="20" t="s">
        <v>130</v>
      </c>
    </row>
    <row r="422" s="2" customFormat="1">
      <c r="A422" s="35"/>
      <c r="B422" s="36"/>
      <c r="C422" s="37"/>
      <c r="D422" s="208" t="s">
        <v>139</v>
      </c>
      <c r="E422" s="37"/>
      <c r="F422" s="209" t="s">
        <v>676</v>
      </c>
      <c r="G422" s="37"/>
      <c r="H422" s="37"/>
      <c r="I422" s="37"/>
      <c r="J422" s="37"/>
      <c r="K422" s="37"/>
      <c r="L422" s="41"/>
      <c r="M422" s="206"/>
      <c r="N422" s="207"/>
      <c r="O422" s="80"/>
      <c r="P422" s="80"/>
      <c r="Q422" s="80"/>
      <c r="R422" s="80"/>
      <c r="S422" s="80"/>
      <c r="T422" s="81"/>
      <c r="U422" s="35"/>
      <c r="V422" s="35"/>
      <c r="W422" s="35"/>
      <c r="X422" s="35"/>
      <c r="Y422" s="35"/>
      <c r="Z422" s="35"/>
      <c r="AA422" s="35"/>
      <c r="AB422" s="35"/>
      <c r="AC422" s="35"/>
      <c r="AD422" s="35"/>
      <c r="AE422" s="35"/>
      <c r="AT422" s="20" t="s">
        <v>139</v>
      </c>
      <c r="AU422" s="20" t="s">
        <v>130</v>
      </c>
    </row>
    <row r="423" s="2" customFormat="1" ht="16.5" customHeight="1">
      <c r="A423" s="35"/>
      <c r="B423" s="36"/>
      <c r="C423" s="192" t="s">
        <v>677</v>
      </c>
      <c r="D423" s="192" t="s">
        <v>125</v>
      </c>
      <c r="E423" s="193" t="s">
        <v>678</v>
      </c>
      <c r="F423" s="194" t="s">
        <v>679</v>
      </c>
      <c r="G423" s="195" t="s">
        <v>134</v>
      </c>
      <c r="H423" s="196">
        <v>140</v>
      </c>
      <c r="I423" s="197">
        <v>23.100000000000001</v>
      </c>
      <c r="J423" s="197">
        <f>ROUND(I423*H423,2)</f>
        <v>3234</v>
      </c>
      <c r="K423" s="194" t="s">
        <v>135</v>
      </c>
      <c r="L423" s="41"/>
      <c r="M423" s="198" t="s">
        <v>17</v>
      </c>
      <c r="N423" s="199" t="s">
        <v>42</v>
      </c>
      <c r="O423" s="200">
        <v>0.049000000000000002</v>
      </c>
      <c r="P423" s="200">
        <f>O423*H423</f>
        <v>6.8600000000000003</v>
      </c>
      <c r="Q423" s="200">
        <v>0</v>
      </c>
      <c r="R423" s="200">
        <f>Q423*H423</f>
        <v>0</v>
      </c>
      <c r="S423" s="200">
        <v>0</v>
      </c>
      <c r="T423" s="201">
        <f>S423*H423</f>
        <v>0</v>
      </c>
      <c r="U423" s="35"/>
      <c r="V423" s="35"/>
      <c r="W423" s="35"/>
      <c r="X423" s="35"/>
      <c r="Y423" s="35"/>
      <c r="Z423" s="35"/>
      <c r="AA423" s="35"/>
      <c r="AB423" s="35"/>
      <c r="AC423" s="35"/>
      <c r="AD423" s="35"/>
      <c r="AE423" s="35"/>
      <c r="AR423" s="202" t="s">
        <v>129</v>
      </c>
      <c r="AT423" s="202" t="s">
        <v>125</v>
      </c>
      <c r="AU423" s="202" t="s">
        <v>130</v>
      </c>
      <c r="AY423" s="20" t="s">
        <v>123</v>
      </c>
      <c r="BE423" s="203">
        <f>IF(N423="základní",J423,0)</f>
        <v>0</v>
      </c>
      <c r="BF423" s="203">
        <f>IF(N423="snížená",J423,0)</f>
        <v>3234</v>
      </c>
      <c r="BG423" s="203">
        <f>IF(N423="zákl. přenesená",J423,0)</f>
        <v>0</v>
      </c>
      <c r="BH423" s="203">
        <f>IF(N423="sníž. přenesená",J423,0)</f>
        <v>0</v>
      </c>
      <c r="BI423" s="203">
        <f>IF(N423="nulová",J423,0)</f>
        <v>0</v>
      </c>
      <c r="BJ423" s="20" t="s">
        <v>130</v>
      </c>
      <c r="BK423" s="203">
        <f>ROUND(I423*H423,2)</f>
        <v>3234</v>
      </c>
      <c r="BL423" s="20" t="s">
        <v>129</v>
      </c>
      <c r="BM423" s="202" t="s">
        <v>680</v>
      </c>
    </row>
    <row r="424" s="2" customFormat="1">
      <c r="A424" s="35"/>
      <c r="B424" s="36"/>
      <c r="C424" s="37"/>
      <c r="D424" s="204" t="s">
        <v>137</v>
      </c>
      <c r="E424" s="37"/>
      <c r="F424" s="205" t="s">
        <v>681</v>
      </c>
      <c r="G424" s="37"/>
      <c r="H424" s="37"/>
      <c r="I424" s="37"/>
      <c r="J424" s="37"/>
      <c r="K424" s="37"/>
      <c r="L424" s="41"/>
      <c r="M424" s="206"/>
      <c r="N424" s="207"/>
      <c r="O424" s="80"/>
      <c r="P424" s="80"/>
      <c r="Q424" s="80"/>
      <c r="R424" s="80"/>
      <c r="S424" s="80"/>
      <c r="T424" s="81"/>
      <c r="U424" s="35"/>
      <c r="V424" s="35"/>
      <c r="W424" s="35"/>
      <c r="X424" s="35"/>
      <c r="Y424" s="35"/>
      <c r="Z424" s="35"/>
      <c r="AA424" s="35"/>
      <c r="AB424" s="35"/>
      <c r="AC424" s="35"/>
      <c r="AD424" s="35"/>
      <c r="AE424" s="35"/>
      <c r="AT424" s="20" t="s">
        <v>137</v>
      </c>
      <c r="AU424" s="20" t="s">
        <v>130</v>
      </c>
    </row>
    <row r="425" s="2" customFormat="1">
      <c r="A425" s="35"/>
      <c r="B425" s="36"/>
      <c r="C425" s="37"/>
      <c r="D425" s="208" t="s">
        <v>139</v>
      </c>
      <c r="E425" s="37"/>
      <c r="F425" s="209" t="s">
        <v>682</v>
      </c>
      <c r="G425" s="37"/>
      <c r="H425" s="37"/>
      <c r="I425" s="37"/>
      <c r="J425" s="37"/>
      <c r="K425" s="37"/>
      <c r="L425" s="41"/>
      <c r="M425" s="206"/>
      <c r="N425" s="207"/>
      <c r="O425" s="80"/>
      <c r="P425" s="80"/>
      <c r="Q425" s="80"/>
      <c r="R425" s="80"/>
      <c r="S425" s="80"/>
      <c r="T425" s="81"/>
      <c r="U425" s="35"/>
      <c r="V425" s="35"/>
      <c r="W425" s="35"/>
      <c r="X425" s="35"/>
      <c r="Y425" s="35"/>
      <c r="Z425" s="35"/>
      <c r="AA425" s="35"/>
      <c r="AB425" s="35"/>
      <c r="AC425" s="35"/>
      <c r="AD425" s="35"/>
      <c r="AE425" s="35"/>
      <c r="AT425" s="20" t="s">
        <v>139</v>
      </c>
      <c r="AU425" s="20" t="s">
        <v>130</v>
      </c>
    </row>
    <row r="426" s="2" customFormat="1" ht="16.5" customHeight="1">
      <c r="A426" s="35"/>
      <c r="B426" s="36"/>
      <c r="C426" s="192" t="s">
        <v>683</v>
      </c>
      <c r="D426" s="192" t="s">
        <v>125</v>
      </c>
      <c r="E426" s="193" t="s">
        <v>684</v>
      </c>
      <c r="F426" s="194" t="s">
        <v>685</v>
      </c>
      <c r="G426" s="195" t="s">
        <v>134</v>
      </c>
      <c r="H426" s="196">
        <v>8400</v>
      </c>
      <c r="I426" s="197">
        <v>0.37</v>
      </c>
      <c r="J426" s="197">
        <f>ROUND(I426*H426,2)</f>
        <v>3108</v>
      </c>
      <c r="K426" s="194" t="s">
        <v>135</v>
      </c>
      <c r="L426" s="41"/>
      <c r="M426" s="198" t="s">
        <v>17</v>
      </c>
      <c r="N426" s="199" t="s">
        <v>42</v>
      </c>
      <c r="O426" s="200">
        <v>0</v>
      </c>
      <c r="P426" s="200">
        <f>O426*H426</f>
        <v>0</v>
      </c>
      <c r="Q426" s="200">
        <v>0</v>
      </c>
      <c r="R426" s="200">
        <f>Q426*H426</f>
        <v>0</v>
      </c>
      <c r="S426" s="200">
        <v>0</v>
      </c>
      <c r="T426" s="201">
        <f>S426*H426</f>
        <v>0</v>
      </c>
      <c r="U426" s="35"/>
      <c r="V426" s="35"/>
      <c r="W426" s="35"/>
      <c r="X426" s="35"/>
      <c r="Y426" s="35"/>
      <c r="Z426" s="35"/>
      <c r="AA426" s="35"/>
      <c r="AB426" s="35"/>
      <c r="AC426" s="35"/>
      <c r="AD426" s="35"/>
      <c r="AE426" s="35"/>
      <c r="AR426" s="202" t="s">
        <v>129</v>
      </c>
      <c r="AT426" s="202" t="s">
        <v>125</v>
      </c>
      <c r="AU426" s="202" t="s">
        <v>130</v>
      </c>
      <c r="AY426" s="20" t="s">
        <v>123</v>
      </c>
      <c r="BE426" s="203">
        <f>IF(N426="základní",J426,0)</f>
        <v>0</v>
      </c>
      <c r="BF426" s="203">
        <f>IF(N426="snížená",J426,0)</f>
        <v>3108</v>
      </c>
      <c r="BG426" s="203">
        <f>IF(N426="zákl. přenesená",J426,0)</f>
        <v>0</v>
      </c>
      <c r="BH426" s="203">
        <f>IF(N426="sníž. přenesená",J426,0)</f>
        <v>0</v>
      </c>
      <c r="BI426" s="203">
        <f>IF(N426="nulová",J426,0)</f>
        <v>0</v>
      </c>
      <c r="BJ426" s="20" t="s">
        <v>130</v>
      </c>
      <c r="BK426" s="203">
        <f>ROUND(I426*H426,2)</f>
        <v>3108</v>
      </c>
      <c r="BL426" s="20" t="s">
        <v>129</v>
      </c>
      <c r="BM426" s="202" t="s">
        <v>686</v>
      </c>
    </row>
    <row r="427" s="2" customFormat="1">
      <c r="A427" s="35"/>
      <c r="B427" s="36"/>
      <c r="C427" s="37"/>
      <c r="D427" s="204" t="s">
        <v>137</v>
      </c>
      <c r="E427" s="37"/>
      <c r="F427" s="205" t="s">
        <v>687</v>
      </c>
      <c r="G427" s="37"/>
      <c r="H427" s="37"/>
      <c r="I427" s="37"/>
      <c r="J427" s="37"/>
      <c r="K427" s="37"/>
      <c r="L427" s="41"/>
      <c r="M427" s="206"/>
      <c r="N427" s="207"/>
      <c r="O427" s="80"/>
      <c r="P427" s="80"/>
      <c r="Q427" s="80"/>
      <c r="R427" s="80"/>
      <c r="S427" s="80"/>
      <c r="T427" s="81"/>
      <c r="U427" s="35"/>
      <c r="V427" s="35"/>
      <c r="W427" s="35"/>
      <c r="X427" s="35"/>
      <c r="Y427" s="35"/>
      <c r="Z427" s="35"/>
      <c r="AA427" s="35"/>
      <c r="AB427" s="35"/>
      <c r="AC427" s="35"/>
      <c r="AD427" s="35"/>
      <c r="AE427" s="35"/>
      <c r="AT427" s="20" t="s">
        <v>137</v>
      </c>
      <c r="AU427" s="20" t="s">
        <v>130</v>
      </c>
    </row>
    <row r="428" s="2" customFormat="1">
      <c r="A428" s="35"/>
      <c r="B428" s="36"/>
      <c r="C428" s="37"/>
      <c r="D428" s="208" t="s">
        <v>139</v>
      </c>
      <c r="E428" s="37"/>
      <c r="F428" s="209" t="s">
        <v>682</v>
      </c>
      <c r="G428" s="37"/>
      <c r="H428" s="37"/>
      <c r="I428" s="37"/>
      <c r="J428" s="37"/>
      <c r="K428" s="37"/>
      <c r="L428" s="41"/>
      <c r="M428" s="206"/>
      <c r="N428" s="207"/>
      <c r="O428" s="80"/>
      <c r="P428" s="80"/>
      <c r="Q428" s="80"/>
      <c r="R428" s="80"/>
      <c r="S428" s="80"/>
      <c r="T428" s="81"/>
      <c r="U428" s="35"/>
      <c r="V428" s="35"/>
      <c r="W428" s="35"/>
      <c r="X428" s="35"/>
      <c r="Y428" s="35"/>
      <c r="Z428" s="35"/>
      <c r="AA428" s="35"/>
      <c r="AB428" s="35"/>
      <c r="AC428" s="35"/>
      <c r="AD428" s="35"/>
      <c r="AE428" s="35"/>
      <c r="AT428" s="20" t="s">
        <v>139</v>
      </c>
      <c r="AU428" s="20" t="s">
        <v>130</v>
      </c>
    </row>
    <row r="429" s="2" customFormat="1" ht="16.5" customHeight="1">
      <c r="A429" s="35"/>
      <c r="B429" s="36"/>
      <c r="C429" s="192" t="s">
        <v>688</v>
      </c>
      <c r="D429" s="192" t="s">
        <v>125</v>
      </c>
      <c r="E429" s="193" t="s">
        <v>689</v>
      </c>
      <c r="F429" s="194" t="s">
        <v>690</v>
      </c>
      <c r="G429" s="195" t="s">
        <v>134</v>
      </c>
      <c r="H429" s="196">
        <v>140</v>
      </c>
      <c r="I429" s="197">
        <v>15.6</v>
      </c>
      <c r="J429" s="197">
        <f>ROUND(I429*H429,2)</f>
        <v>2184</v>
      </c>
      <c r="K429" s="194" t="s">
        <v>135</v>
      </c>
      <c r="L429" s="41"/>
      <c r="M429" s="198" t="s">
        <v>17</v>
      </c>
      <c r="N429" s="199" t="s">
        <v>42</v>
      </c>
      <c r="O429" s="200">
        <v>0.033000000000000002</v>
      </c>
      <c r="P429" s="200">
        <f>O429*H429</f>
        <v>4.6200000000000001</v>
      </c>
      <c r="Q429" s="200">
        <v>0</v>
      </c>
      <c r="R429" s="200">
        <f>Q429*H429</f>
        <v>0</v>
      </c>
      <c r="S429" s="200">
        <v>0</v>
      </c>
      <c r="T429" s="201">
        <f>S429*H429</f>
        <v>0</v>
      </c>
      <c r="U429" s="35"/>
      <c r="V429" s="35"/>
      <c r="W429" s="35"/>
      <c r="X429" s="35"/>
      <c r="Y429" s="35"/>
      <c r="Z429" s="35"/>
      <c r="AA429" s="35"/>
      <c r="AB429" s="35"/>
      <c r="AC429" s="35"/>
      <c r="AD429" s="35"/>
      <c r="AE429" s="35"/>
      <c r="AR429" s="202" t="s">
        <v>129</v>
      </c>
      <c r="AT429" s="202" t="s">
        <v>125</v>
      </c>
      <c r="AU429" s="202" t="s">
        <v>130</v>
      </c>
      <c r="AY429" s="20" t="s">
        <v>123</v>
      </c>
      <c r="BE429" s="203">
        <f>IF(N429="základní",J429,0)</f>
        <v>0</v>
      </c>
      <c r="BF429" s="203">
        <f>IF(N429="snížená",J429,0)</f>
        <v>2184</v>
      </c>
      <c r="BG429" s="203">
        <f>IF(N429="zákl. přenesená",J429,0)</f>
        <v>0</v>
      </c>
      <c r="BH429" s="203">
        <f>IF(N429="sníž. přenesená",J429,0)</f>
        <v>0</v>
      </c>
      <c r="BI429" s="203">
        <f>IF(N429="nulová",J429,0)</f>
        <v>0</v>
      </c>
      <c r="BJ429" s="20" t="s">
        <v>130</v>
      </c>
      <c r="BK429" s="203">
        <f>ROUND(I429*H429,2)</f>
        <v>2184</v>
      </c>
      <c r="BL429" s="20" t="s">
        <v>129</v>
      </c>
      <c r="BM429" s="202" t="s">
        <v>691</v>
      </c>
    </row>
    <row r="430" s="2" customFormat="1">
      <c r="A430" s="35"/>
      <c r="B430" s="36"/>
      <c r="C430" s="37"/>
      <c r="D430" s="204" t="s">
        <v>137</v>
      </c>
      <c r="E430" s="37"/>
      <c r="F430" s="205" t="s">
        <v>692</v>
      </c>
      <c r="G430" s="37"/>
      <c r="H430" s="37"/>
      <c r="I430" s="37"/>
      <c r="J430" s="37"/>
      <c r="K430" s="37"/>
      <c r="L430" s="41"/>
      <c r="M430" s="206"/>
      <c r="N430" s="207"/>
      <c r="O430" s="80"/>
      <c r="P430" s="80"/>
      <c r="Q430" s="80"/>
      <c r="R430" s="80"/>
      <c r="S430" s="80"/>
      <c r="T430" s="81"/>
      <c r="U430" s="35"/>
      <c r="V430" s="35"/>
      <c r="W430" s="35"/>
      <c r="X430" s="35"/>
      <c r="Y430" s="35"/>
      <c r="Z430" s="35"/>
      <c r="AA430" s="35"/>
      <c r="AB430" s="35"/>
      <c r="AC430" s="35"/>
      <c r="AD430" s="35"/>
      <c r="AE430" s="35"/>
      <c r="AT430" s="20" t="s">
        <v>137</v>
      </c>
      <c r="AU430" s="20" t="s">
        <v>130</v>
      </c>
    </row>
    <row r="431" s="2" customFormat="1" ht="24.15" customHeight="1">
      <c r="A431" s="35"/>
      <c r="B431" s="36"/>
      <c r="C431" s="192" t="s">
        <v>693</v>
      </c>
      <c r="D431" s="192" t="s">
        <v>125</v>
      </c>
      <c r="E431" s="193" t="s">
        <v>694</v>
      </c>
      <c r="F431" s="194" t="s">
        <v>695</v>
      </c>
      <c r="G431" s="195" t="s">
        <v>134</v>
      </c>
      <c r="H431" s="196">
        <v>8</v>
      </c>
      <c r="I431" s="197">
        <v>64.799999999999997</v>
      </c>
      <c r="J431" s="197">
        <f>ROUND(I431*H431,2)</f>
        <v>518.39999999999998</v>
      </c>
      <c r="K431" s="194" t="s">
        <v>135</v>
      </c>
      <c r="L431" s="41"/>
      <c r="M431" s="198" t="s">
        <v>17</v>
      </c>
      <c r="N431" s="199" t="s">
        <v>42</v>
      </c>
      <c r="O431" s="200">
        <v>0.105</v>
      </c>
      <c r="P431" s="200">
        <f>O431*H431</f>
        <v>0.83999999999999997</v>
      </c>
      <c r="Q431" s="200">
        <v>0.00012999999999999999</v>
      </c>
      <c r="R431" s="200">
        <f>Q431*H431</f>
        <v>0.0010399999999999999</v>
      </c>
      <c r="S431" s="200">
        <v>0</v>
      </c>
      <c r="T431" s="201">
        <f>S431*H431</f>
        <v>0</v>
      </c>
      <c r="U431" s="35"/>
      <c r="V431" s="35"/>
      <c r="W431" s="35"/>
      <c r="X431" s="35"/>
      <c r="Y431" s="35"/>
      <c r="Z431" s="35"/>
      <c r="AA431" s="35"/>
      <c r="AB431" s="35"/>
      <c r="AC431" s="35"/>
      <c r="AD431" s="35"/>
      <c r="AE431" s="35"/>
      <c r="AR431" s="202" t="s">
        <v>129</v>
      </c>
      <c r="AT431" s="202" t="s">
        <v>125</v>
      </c>
      <c r="AU431" s="202" t="s">
        <v>130</v>
      </c>
      <c r="AY431" s="20" t="s">
        <v>123</v>
      </c>
      <c r="BE431" s="203">
        <f>IF(N431="základní",J431,0)</f>
        <v>0</v>
      </c>
      <c r="BF431" s="203">
        <f>IF(N431="snížená",J431,0)</f>
        <v>518.39999999999998</v>
      </c>
      <c r="BG431" s="203">
        <f>IF(N431="zákl. přenesená",J431,0)</f>
        <v>0</v>
      </c>
      <c r="BH431" s="203">
        <f>IF(N431="sníž. přenesená",J431,0)</f>
        <v>0</v>
      </c>
      <c r="BI431" s="203">
        <f>IF(N431="nulová",J431,0)</f>
        <v>0</v>
      </c>
      <c r="BJ431" s="20" t="s">
        <v>130</v>
      </c>
      <c r="BK431" s="203">
        <f>ROUND(I431*H431,2)</f>
        <v>518.39999999999998</v>
      </c>
      <c r="BL431" s="20" t="s">
        <v>129</v>
      </c>
      <c r="BM431" s="202" t="s">
        <v>696</v>
      </c>
    </row>
    <row r="432" s="2" customFormat="1">
      <c r="A432" s="35"/>
      <c r="B432" s="36"/>
      <c r="C432" s="37"/>
      <c r="D432" s="204" t="s">
        <v>137</v>
      </c>
      <c r="E432" s="37"/>
      <c r="F432" s="205" t="s">
        <v>697</v>
      </c>
      <c r="G432" s="37"/>
      <c r="H432" s="37"/>
      <c r="I432" s="37"/>
      <c r="J432" s="37"/>
      <c r="K432" s="37"/>
      <c r="L432" s="41"/>
      <c r="M432" s="206"/>
      <c r="N432" s="207"/>
      <c r="O432" s="80"/>
      <c r="P432" s="80"/>
      <c r="Q432" s="80"/>
      <c r="R432" s="80"/>
      <c r="S432" s="80"/>
      <c r="T432" s="81"/>
      <c r="U432" s="35"/>
      <c r="V432" s="35"/>
      <c r="W432" s="35"/>
      <c r="X432" s="35"/>
      <c r="Y432" s="35"/>
      <c r="Z432" s="35"/>
      <c r="AA432" s="35"/>
      <c r="AB432" s="35"/>
      <c r="AC432" s="35"/>
      <c r="AD432" s="35"/>
      <c r="AE432" s="35"/>
      <c r="AT432" s="20" t="s">
        <v>137</v>
      </c>
      <c r="AU432" s="20" t="s">
        <v>130</v>
      </c>
    </row>
    <row r="433" s="2" customFormat="1">
      <c r="A433" s="35"/>
      <c r="B433" s="36"/>
      <c r="C433" s="37"/>
      <c r="D433" s="208" t="s">
        <v>139</v>
      </c>
      <c r="E433" s="37"/>
      <c r="F433" s="209" t="s">
        <v>698</v>
      </c>
      <c r="G433" s="37"/>
      <c r="H433" s="37"/>
      <c r="I433" s="37"/>
      <c r="J433" s="37"/>
      <c r="K433" s="37"/>
      <c r="L433" s="41"/>
      <c r="M433" s="206"/>
      <c r="N433" s="207"/>
      <c r="O433" s="80"/>
      <c r="P433" s="80"/>
      <c r="Q433" s="80"/>
      <c r="R433" s="80"/>
      <c r="S433" s="80"/>
      <c r="T433" s="81"/>
      <c r="U433" s="35"/>
      <c r="V433" s="35"/>
      <c r="W433" s="35"/>
      <c r="X433" s="35"/>
      <c r="Y433" s="35"/>
      <c r="Z433" s="35"/>
      <c r="AA433" s="35"/>
      <c r="AB433" s="35"/>
      <c r="AC433" s="35"/>
      <c r="AD433" s="35"/>
      <c r="AE433" s="35"/>
      <c r="AT433" s="20" t="s">
        <v>139</v>
      </c>
      <c r="AU433" s="20" t="s">
        <v>130</v>
      </c>
    </row>
    <row r="434" s="13" customFormat="1">
      <c r="A434" s="13"/>
      <c r="B434" s="210"/>
      <c r="C434" s="211"/>
      <c r="D434" s="208" t="s">
        <v>153</v>
      </c>
      <c r="E434" s="212" t="s">
        <v>17</v>
      </c>
      <c r="F434" s="213" t="s">
        <v>699</v>
      </c>
      <c r="G434" s="211"/>
      <c r="H434" s="212" t="s">
        <v>17</v>
      </c>
      <c r="I434" s="211"/>
      <c r="J434" s="211"/>
      <c r="K434" s="211"/>
      <c r="L434" s="214"/>
      <c r="M434" s="215"/>
      <c r="N434" s="216"/>
      <c r="O434" s="216"/>
      <c r="P434" s="216"/>
      <c r="Q434" s="216"/>
      <c r="R434" s="216"/>
      <c r="S434" s="216"/>
      <c r="T434" s="217"/>
      <c r="U434" s="13"/>
      <c r="V434" s="13"/>
      <c r="W434" s="13"/>
      <c r="X434" s="13"/>
      <c r="Y434" s="13"/>
      <c r="Z434" s="13"/>
      <c r="AA434" s="13"/>
      <c r="AB434" s="13"/>
      <c r="AC434" s="13"/>
      <c r="AD434" s="13"/>
      <c r="AE434" s="13"/>
      <c r="AT434" s="218" t="s">
        <v>153</v>
      </c>
      <c r="AU434" s="218" t="s">
        <v>130</v>
      </c>
      <c r="AV434" s="13" t="s">
        <v>75</v>
      </c>
      <c r="AW434" s="13" t="s">
        <v>31</v>
      </c>
      <c r="AX434" s="13" t="s">
        <v>70</v>
      </c>
      <c r="AY434" s="218" t="s">
        <v>123</v>
      </c>
    </row>
    <row r="435" s="14" customFormat="1">
      <c r="A435" s="14"/>
      <c r="B435" s="219"/>
      <c r="C435" s="220"/>
      <c r="D435" s="208" t="s">
        <v>153</v>
      </c>
      <c r="E435" s="221" t="s">
        <v>17</v>
      </c>
      <c r="F435" s="222" t="s">
        <v>700</v>
      </c>
      <c r="G435" s="220"/>
      <c r="H435" s="223">
        <v>8</v>
      </c>
      <c r="I435" s="220"/>
      <c r="J435" s="220"/>
      <c r="K435" s="220"/>
      <c r="L435" s="224"/>
      <c r="M435" s="225"/>
      <c r="N435" s="226"/>
      <c r="O435" s="226"/>
      <c r="P435" s="226"/>
      <c r="Q435" s="226"/>
      <c r="R435" s="226"/>
      <c r="S435" s="226"/>
      <c r="T435" s="227"/>
      <c r="U435" s="14"/>
      <c r="V435" s="14"/>
      <c r="W435" s="14"/>
      <c r="X435" s="14"/>
      <c r="Y435" s="14"/>
      <c r="Z435" s="14"/>
      <c r="AA435" s="14"/>
      <c r="AB435" s="14"/>
      <c r="AC435" s="14"/>
      <c r="AD435" s="14"/>
      <c r="AE435" s="14"/>
      <c r="AT435" s="228" t="s">
        <v>153</v>
      </c>
      <c r="AU435" s="228" t="s">
        <v>130</v>
      </c>
      <c r="AV435" s="14" t="s">
        <v>130</v>
      </c>
      <c r="AW435" s="14" t="s">
        <v>31</v>
      </c>
      <c r="AX435" s="14" t="s">
        <v>75</v>
      </c>
      <c r="AY435" s="228" t="s">
        <v>123</v>
      </c>
    </row>
    <row r="436" s="2" customFormat="1" ht="24.15" customHeight="1">
      <c r="A436" s="35"/>
      <c r="B436" s="36"/>
      <c r="C436" s="192" t="s">
        <v>701</v>
      </c>
      <c r="D436" s="192" t="s">
        <v>125</v>
      </c>
      <c r="E436" s="193" t="s">
        <v>702</v>
      </c>
      <c r="F436" s="194" t="s">
        <v>703</v>
      </c>
      <c r="G436" s="195" t="s">
        <v>134</v>
      </c>
      <c r="H436" s="196">
        <v>20</v>
      </c>
      <c r="I436" s="197">
        <v>145</v>
      </c>
      <c r="J436" s="197">
        <f>ROUND(I436*H436,2)</f>
        <v>2900</v>
      </c>
      <c r="K436" s="194" t="s">
        <v>135</v>
      </c>
      <c r="L436" s="41"/>
      <c r="M436" s="198" t="s">
        <v>17</v>
      </c>
      <c r="N436" s="199" t="s">
        <v>42</v>
      </c>
      <c r="O436" s="200">
        <v>0.308</v>
      </c>
      <c r="P436" s="200">
        <f>O436*H436</f>
        <v>6.1600000000000001</v>
      </c>
      <c r="Q436" s="200">
        <v>4.0000000000000003E-05</v>
      </c>
      <c r="R436" s="200">
        <f>Q436*H436</f>
        <v>0.00080000000000000004</v>
      </c>
      <c r="S436" s="200">
        <v>0</v>
      </c>
      <c r="T436" s="201">
        <f>S436*H436</f>
        <v>0</v>
      </c>
      <c r="U436" s="35"/>
      <c r="V436" s="35"/>
      <c r="W436" s="35"/>
      <c r="X436" s="35"/>
      <c r="Y436" s="35"/>
      <c r="Z436" s="35"/>
      <c r="AA436" s="35"/>
      <c r="AB436" s="35"/>
      <c r="AC436" s="35"/>
      <c r="AD436" s="35"/>
      <c r="AE436" s="35"/>
      <c r="AR436" s="202" t="s">
        <v>129</v>
      </c>
      <c r="AT436" s="202" t="s">
        <v>125</v>
      </c>
      <c r="AU436" s="202" t="s">
        <v>130</v>
      </c>
      <c r="AY436" s="20" t="s">
        <v>123</v>
      </c>
      <c r="BE436" s="203">
        <f>IF(N436="základní",J436,0)</f>
        <v>0</v>
      </c>
      <c r="BF436" s="203">
        <f>IF(N436="snížená",J436,0)</f>
        <v>2900</v>
      </c>
      <c r="BG436" s="203">
        <f>IF(N436="zákl. přenesená",J436,0)</f>
        <v>0</v>
      </c>
      <c r="BH436" s="203">
        <f>IF(N436="sníž. přenesená",J436,0)</f>
        <v>0</v>
      </c>
      <c r="BI436" s="203">
        <f>IF(N436="nulová",J436,0)</f>
        <v>0</v>
      </c>
      <c r="BJ436" s="20" t="s">
        <v>130</v>
      </c>
      <c r="BK436" s="203">
        <f>ROUND(I436*H436,2)</f>
        <v>2900</v>
      </c>
      <c r="BL436" s="20" t="s">
        <v>129</v>
      </c>
      <c r="BM436" s="202" t="s">
        <v>704</v>
      </c>
    </row>
    <row r="437" s="2" customFormat="1">
      <c r="A437" s="35"/>
      <c r="B437" s="36"/>
      <c r="C437" s="37"/>
      <c r="D437" s="204" t="s">
        <v>137</v>
      </c>
      <c r="E437" s="37"/>
      <c r="F437" s="205" t="s">
        <v>705</v>
      </c>
      <c r="G437" s="37"/>
      <c r="H437" s="37"/>
      <c r="I437" s="37"/>
      <c r="J437" s="37"/>
      <c r="K437" s="37"/>
      <c r="L437" s="41"/>
      <c r="M437" s="206"/>
      <c r="N437" s="207"/>
      <c r="O437" s="80"/>
      <c r="P437" s="80"/>
      <c r="Q437" s="80"/>
      <c r="R437" s="80"/>
      <c r="S437" s="80"/>
      <c r="T437" s="81"/>
      <c r="U437" s="35"/>
      <c r="V437" s="35"/>
      <c r="W437" s="35"/>
      <c r="X437" s="35"/>
      <c r="Y437" s="35"/>
      <c r="Z437" s="35"/>
      <c r="AA437" s="35"/>
      <c r="AB437" s="35"/>
      <c r="AC437" s="35"/>
      <c r="AD437" s="35"/>
      <c r="AE437" s="35"/>
      <c r="AT437" s="20" t="s">
        <v>137</v>
      </c>
      <c r="AU437" s="20" t="s">
        <v>130</v>
      </c>
    </row>
    <row r="438" s="2" customFormat="1">
      <c r="A438" s="35"/>
      <c r="B438" s="36"/>
      <c r="C438" s="37"/>
      <c r="D438" s="208" t="s">
        <v>139</v>
      </c>
      <c r="E438" s="37"/>
      <c r="F438" s="209" t="s">
        <v>706</v>
      </c>
      <c r="G438" s="37"/>
      <c r="H438" s="37"/>
      <c r="I438" s="37"/>
      <c r="J438" s="37"/>
      <c r="K438" s="37"/>
      <c r="L438" s="41"/>
      <c r="M438" s="206"/>
      <c r="N438" s="207"/>
      <c r="O438" s="80"/>
      <c r="P438" s="80"/>
      <c r="Q438" s="80"/>
      <c r="R438" s="80"/>
      <c r="S438" s="80"/>
      <c r="T438" s="81"/>
      <c r="U438" s="35"/>
      <c r="V438" s="35"/>
      <c r="W438" s="35"/>
      <c r="X438" s="35"/>
      <c r="Y438" s="35"/>
      <c r="Z438" s="35"/>
      <c r="AA438" s="35"/>
      <c r="AB438" s="35"/>
      <c r="AC438" s="35"/>
      <c r="AD438" s="35"/>
      <c r="AE438" s="35"/>
      <c r="AT438" s="20" t="s">
        <v>139</v>
      </c>
      <c r="AU438" s="20" t="s">
        <v>130</v>
      </c>
    </row>
    <row r="439" s="12" customFormat="1" ht="22.8" customHeight="1">
      <c r="A439" s="12"/>
      <c r="B439" s="177"/>
      <c r="C439" s="178"/>
      <c r="D439" s="179" t="s">
        <v>69</v>
      </c>
      <c r="E439" s="190" t="s">
        <v>707</v>
      </c>
      <c r="F439" s="190" t="s">
        <v>708</v>
      </c>
      <c r="G439" s="178"/>
      <c r="H439" s="178"/>
      <c r="I439" s="178"/>
      <c r="J439" s="191">
        <f>BK439</f>
        <v>165126.17000000001</v>
      </c>
      <c r="K439" s="178"/>
      <c r="L439" s="182"/>
      <c r="M439" s="183"/>
      <c r="N439" s="184"/>
      <c r="O439" s="184"/>
      <c r="P439" s="185">
        <f>SUM(P440:P463)</f>
        <v>228.23107199999998</v>
      </c>
      <c r="Q439" s="184"/>
      <c r="R439" s="185">
        <f>SUM(R440:R463)</f>
        <v>0</v>
      </c>
      <c r="S439" s="184"/>
      <c r="T439" s="186">
        <f>SUM(T440:T463)</f>
        <v>0</v>
      </c>
      <c r="U439" s="12"/>
      <c r="V439" s="12"/>
      <c r="W439" s="12"/>
      <c r="X439" s="12"/>
      <c r="Y439" s="12"/>
      <c r="Z439" s="12"/>
      <c r="AA439" s="12"/>
      <c r="AB439" s="12"/>
      <c r="AC439" s="12"/>
      <c r="AD439" s="12"/>
      <c r="AE439" s="12"/>
      <c r="AR439" s="187" t="s">
        <v>75</v>
      </c>
      <c r="AT439" s="188" t="s">
        <v>69</v>
      </c>
      <c r="AU439" s="188" t="s">
        <v>75</v>
      </c>
      <c r="AY439" s="187" t="s">
        <v>123</v>
      </c>
      <c r="BK439" s="189">
        <f>SUM(BK440:BK463)</f>
        <v>165126.17000000001</v>
      </c>
    </row>
    <row r="440" s="2" customFormat="1" ht="16.5" customHeight="1">
      <c r="A440" s="35"/>
      <c r="B440" s="36"/>
      <c r="C440" s="192" t="s">
        <v>709</v>
      </c>
      <c r="D440" s="192" t="s">
        <v>125</v>
      </c>
      <c r="E440" s="193" t="s">
        <v>710</v>
      </c>
      <c r="F440" s="194" t="s">
        <v>711</v>
      </c>
      <c r="G440" s="195" t="s">
        <v>214</v>
      </c>
      <c r="H440" s="196">
        <v>32.543999999999997</v>
      </c>
      <c r="I440" s="197">
        <v>125</v>
      </c>
      <c r="J440" s="197">
        <f>ROUND(I440*H440,2)</f>
        <v>4068</v>
      </c>
      <c r="K440" s="194" t="s">
        <v>135</v>
      </c>
      <c r="L440" s="41"/>
      <c r="M440" s="198" t="s">
        <v>17</v>
      </c>
      <c r="N440" s="199" t="s">
        <v>42</v>
      </c>
      <c r="O440" s="200">
        <v>0.13600000000000001</v>
      </c>
      <c r="P440" s="200">
        <f>O440*H440</f>
        <v>4.4259839999999997</v>
      </c>
      <c r="Q440" s="200">
        <v>0</v>
      </c>
      <c r="R440" s="200">
        <f>Q440*H440</f>
        <v>0</v>
      </c>
      <c r="S440" s="200">
        <v>0</v>
      </c>
      <c r="T440" s="201">
        <f>S440*H440</f>
        <v>0</v>
      </c>
      <c r="U440" s="35"/>
      <c r="V440" s="35"/>
      <c r="W440" s="35"/>
      <c r="X440" s="35"/>
      <c r="Y440" s="35"/>
      <c r="Z440" s="35"/>
      <c r="AA440" s="35"/>
      <c r="AB440" s="35"/>
      <c r="AC440" s="35"/>
      <c r="AD440" s="35"/>
      <c r="AE440" s="35"/>
      <c r="AR440" s="202" t="s">
        <v>129</v>
      </c>
      <c r="AT440" s="202" t="s">
        <v>125</v>
      </c>
      <c r="AU440" s="202" t="s">
        <v>130</v>
      </c>
      <c r="AY440" s="20" t="s">
        <v>123</v>
      </c>
      <c r="BE440" s="203">
        <f>IF(N440="základní",J440,0)</f>
        <v>0</v>
      </c>
      <c r="BF440" s="203">
        <f>IF(N440="snížená",J440,0)</f>
        <v>4068</v>
      </c>
      <c r="BG440" s="203">
        <f>IF(N440="zákl. přenesená",J440,0)</f>
        <v>0</v>
      </c>
      <c r="BH440" s="203">
        <f>IF(N440="sníž. přenesená",J440,0)</f>
        <v>0</v>
      </c>
      <c r="BI440" s="203">
        <f>IF(N440="nulová",J440,0)</f>
        <v>0</v>
      </c>
      <c r="BJ440" s="20" t="s">
        <v>130</v>
      </c>
      <c r="BK440" s="203">
        <f>ROUND(I440*H440,2)</f>
        <v>4068</v>
      </c>
      <c r="BL440" s="20" t="s">
        <v>129</v>
      </c>
      <c r="BM440" s="202" t="s">
        <v>712</v>
      </c>
    </row>
    <row r="441" s="2" customFormat="1">
      <c r="A441" s="35"/>
      <c r="B441" s="36"/>
      <c r="C441" s="37"/>
      <c r="D441" s="204" t="s">
        <v>137</v>
      </c>
      <c r="E441" s="37"/>
      <c r="F441" s="205" t="s">
        <v>713</v>
      </c>
      <c r="G441" s="37"/>
      <c r="H441" s="37"/>
      <c r="I441" s="37"/>
      <c r="J441" s="37"/>
      <c r="K441" s="37"/>
      <c r="L441" s="41"/>
      <c r="M441" s="206"/>
      <c r="N441" s="207"/>
      <c r="O441" s="80"/>
      <c r="P441" s="80"/>
      <c r="Q441" s="80"/>
      <c r="R441" s="80"/>
      <c r="S441" s="80"/>
      <c r="T441" s="81"/>
      <c r="U441" s="35"/>
      <c r="V441" s="35"/>
      <c r="W441" s="35"/>
      <c r="X441" s="35"/>
      <c r="Y441" s="35"/>
      <c r="Z441" s="35"/>
      <c r="AA441" s="35"/>
      <c r="AB441" s="35"/>
      <c r="AC441" s="35"/>
      <c r="AD441" s="35"/>
      <c r="AE441" s="35"/>
      <c r="AT441" s="20" t="s">
        <v>137</v>
      </c>
      <c r="AU441" s="20" t="s">
        <v>130</v>
      </c>
    </row>
    <row r="442" s="2" customFormat="1">
      <c r="A442" s="35"/>
      <c r="B442" s="36"/>
      <c r="C442" s="37"/>
      <c r="D442" s="208" t="s">
        <v>139</v>
      </c>
      <c r="E442" s="37"/>
      <c r="F442" s="209" t="s">
        <v>714</v>
      </c>
      <c r="G442" s="37"/>
      <c r="H442" s="37"/>
      <c r="I442" s="37"/>
      <c r="J442" s="37"/>
      <c r="K442" s="37"/>
      <c r="L442" s="41"/>
      <c r="M442" s="206"/>
      <c r="N442" s="207"/>
      <c r="O442" s="80"/>
      <c r="P442" s="80"/>
      <c r="Q442" s="80"/>
      <c r="R442" s="80"/>
      <c r="S442" s="80"/>
      <c r="T442" s="81"/>
      <c r="U442" s="35"/>
      <c r="V442" s="35"/>
      <c r="W442" s="35"/>
      <c r="X442" s="35"/>
      <c r="Y442" s="35"/>
      <c r="Z442" s="35"/>
      <c r="AA442" s="35"/>
      <c r="AB442" s="35"/>
      <c r="AC442" s="35"/>
      <c r="AD442" s="35"/>
      <c r="AE442" s="35"/>
      <c r="AT442" s="20" t="s">
        <v>139</v>
      </c>
      <c r="AU442" s="20" t="s">
        <v>130</v>
      </c>
    </row>
    <row r="443" s="2" customFormat="1" ht="24.15" customHeight="1">
      <c r="A443" s="35"/>
      <c r="B443" s="36"/>
      <c r="C443" s="192" t="s">
        <v>715</v>
      </c>
      <c r="D443" s="192" t="s">
        <v>125</v>
      </c>
      <c r="E443" s="193" t="s">
        <v>716</v>
      </c>
      <c r="F443" s="194" t="s">
        <v>717</v>
      </c>
      <c r="G443" s="195" t="s">
        <v>214</v>
      </c>
      <c r="H443" s="196">
        <v>32.543999999999997</v>
      </c>
      <c r="I443" s="197">
        <v>2760</v>
      </c>
      <c r="J443" s="197">
        <f>ROUND(I443*H443,2)</f>
        <v>89821.440000000002</v>
      </c>
      <c r="K443" s="194" t="s">
        <v>135</v>
      </c>
      <c r="L443" s="41"/>
      <c r="M443" s="198" t="s">
        <v>17</v>
      </c>
      <c r="N443" s="199" t="s">
        <v>42</v>
      </c>
      <c r="O443" s="200">
        <v>6.6799999999999997</v>
      </c>
      <c r="P443" s="200">
        <f>O443*H443</f>
        <v>217.39391999999998</v>
      </c>
      <c r="Q443" s="200">
        <v>0</v>
      </c>
      <c r="R443" s="200">
        <f>Q443*H443</f>
        <v>0</v>
      </c>
      <c r="S443" s="200">
        <v>0</v>
      </c>
      <c r="T443" s="201">
        <f>S443*H443</f>
        <v>0</v>
      </c>
      <c r="U443" s="35"/>
      <c r="V443" s="35"/>
      <c r="W443" s="35"/>
      <c r="X443" s="35"/>
      <c r="Y443" s="35"/>
      <c r="Z443" s="35"/>
      <c r="AA443" s="35"/>
      <c r="AB443" s="35"/>
      <c r="AC443" s="35"/>
      <c r="AD443" s="35"/>
      <c r="AE443" s="35"/>
      <c r="AR443" s="202" t="s">
        <v>129</v>
      </c>
      <c r="AT443" s="202" t="s">
        <v>125</v>
      </c>
      <c r="AU443" s="202" t="s">
        <v>130</v>
      </c>
      <c r="AY443" s="20" t="s">
        <v>123</v>
      </c>
      <c r="BE443" s="203">
        <f>IF(N443="základní",J443,0)</f>
        <v>0</v>
      </c>
      <c r="BF443" s="203">
        <f>IF(N443="snížená",J443,0)</f>
        <v>89821.440000000002</v>
      </c>
      <c r="BG443" s="203">
        <f>IF(N443="zákl. přenesená",J443,0)</f>
        <v>0</v>
      </c>
      <c r="BH443" s="203">
        <f>IF(N443="sníž. přenesená",J443,0)</f>
        <v>0</v>
      </c>
      <c r="BI443" s="203">
        <f>IF(N443="nulová",J443,0)</f>
        <v>0</v>
      </c>
      <c r="BJ443" s="20" t="s">
        <v>130</v>
      </c>
      <c r="BK443" s="203">
        <f>ROUND(I443*H443,2)</f>
        <v>89821.440000000002</v>
      </c>
      <c r="BL443" s="20" t="s">
        <v>129</v>
      </c>
      <c r="BM443" s="202" t="s">
        <v>718</v>
      </c>
    </row>
    <row r="444" s="2" customFormat="1">
      <c r="A444" s="35"/>
      <c r="B444" s="36"/>
      <c r="C444" s="37"/>
      <c r="D444" s="204" t="s">
        <v>137</v>
      </c>
      <c r="E444" s="37"/>
      <c r="F444" s="205" t="s">
        <v>719</v>
      </c>
      <c r="G444" s="37"/>
      <c r="H444" s="37"/>
      <c r="I444" s="37"/>
      <c r="J444" s="37"/>
      <c r="K444" s="37"/>
      <c r="L444" s="41"/>
      <c r="M444" s="206"/>
      <c r="N444" s="207"/>
      <c r="O444" s="80"/>
      <c r="P444" s="80"/>
      <c r="Q444" s="80"/>
      <c r="R444" s="80"/>
      <c r="S444" s="80"/>
      <c r="T444" s="81"/>
      <c r="U444" s="35"/>
      <c r="V444" s="35"/>
      <c r="W444" s="35"/>
      <c r="X444" s="35"/>
      <c r="Y444" s="35"/>
      <c r="Z444" s="35"/>
      <c r="AA444" s="35"/>
      <c r="AB444" s="35"/>
      <c r="AC444" s="35"/>
      <c r="AD444" s="35"/>
      <c r="AE444" s="35"/>
      <c r="AT444" s="20" t="s">
        <v>137</v>
      </c>
      <c r="AU444" s="20" t="s">
        <v>130</v>
      </c>
    </row>
    <row r="445" s="2" customFormat="1" ht="21.75" customHeight="1">
      <c r="A445" s="35"/>
      <c r="B445" s="36"/>
      <c r="C445" s="192" t="s">
        <v>720</v>
      </c>
      <c r="D445" s="192" t="s">
        <v>125</v>
      </c>
      <c r="E445" s="193" t="s">
        <v>721</v>
      </c>
      <c r="F445" s="194" t="s">
        <v>722</v>
      </c>
      <c r="G445" s="195" t="s">
        <v>214</v>
      </c>
      <c r="H445" s="196">
        <v>32.543999999999997</v>
      </c>
      <c r="I445" s="197">
        <v>296</v>
      </c>
      <c r="J445" s="197">
        <f>ROUND(I445*H445,2)</f>
        <v>9633.0200000000004</v>
      </c>
      <c r="K445" s="194" t="s">
        <v>135</v>
      </c>
      <c r="L445" s="41"/>
      <c r="M445" s="198" t="s">
        <v>17</v>
      </c>
      <c r="N445" s="199" t="s">
        <v>42</v>
      </c>
      <c r="O445" s="200">
        <v>0.125</v>
      </c>
      <c r="P445" s="200">
        <f>O445*H445</f>
        <v>4.0679999999999996</v>
      </c>
      <c r="Q445" s="200">
        <v>0</v>
      </c>
      <c r="R445" s="200">
        <f>Q445*H445</f>
        <v>0</v>
      </c>
      <c r="S445" s="200">
        <v>0</v>
      </c>
      <c r="T445" s="201">
        <f>S445*H445</f>
        <v>0</v>
      </c>
      <c r="U445" s="35"/>
      <c r="V445" s="35"/>
      <c r="W445" s="35"/>
      <c r="X445" s="35"/>
      <c r="Y445" s="35"/>
      <c r="Z445" s="35"/>
      <c r="AA445" s="35"/>
      <c r="AB445" s="35"/>
      <c r="AC445" s="35"/>
      <c r="AD445" s="35"/>
      <c r="AE445" s="35"/>
      <c r="AR445" s="202" t="s">
        <v>129</v>
      </c>
      <c r="AT445" s="202" t="s">
        <v>125</v>
      </c>
      <c r="AU445" s="202" t="s">
        <v>130</v>
      </c>
      <c r="AY445" s="20" t="s">
        <v>123</v>
      </c>
      <c r="BE445" s="203">
        <f>IF(N445="základní",J445,0)</f>
        <v>0</v>
      </c>
      <c r="BF445" s="203">
        <f>IF(N445="snížená",J445,0)</f>
        <v>9633.0200000000004</v>
      </c>
      <c r="BG445" s="203">
        <f>IF(N445="zákl. přenesená",J445,0)</f>
        <v>0</v>
      </c>
      <c r="BH445" s="203">
        <f>IF(N445="sníž. přenesená",J445,0)</f>
        <v>0</v>
      </c>
      <c r="BI445" s="203">
        <f>IF(N445="nulová",J445,0)</f>
        <v>0</v>
      </c>
      <c r="BJ445" s="20" t="s">
        <v>130</v>
      </c>
      <c r="BK445" s="203">
        <f>ROUND(I445*H445,2)</f>
        <v>9633.0200000000004</v>
      </c>
      <c r="BL445" s="20" t="s">
        <v>129</v>
      </c>
      <c r="BM445" s="202" t="s">
        <v>723</v>
      </c>
    </row>
    <row r="446" s="2" customFormat="1">
      <c r="A446" s="35"/>
      <c r="B446" s="36"/>
      <c r="C446" s="37"/>
      <c r="D446" s="204" t="s">
        <v>137</v>
      </c>
      <c r="E446" s="37"/>
      <c r="F446" s="205" t="s">
        <v>724</v>
      </c>
      <c r="G446" s="37"/>
      <c r="H446" s="37"/>
      <c r="I446" s="37"/>
      <c r="J446" s="37"/>
      <c r="K446" s="37"/>
      <c r="L446" s="41"/>
      <c r="M446" s="206"/>
      <c r="N446" s="207"/>
      <c r="O446" s="80"/>
      <c r="P446" s="80"/>
      <c r="Q446" s="80"/>
      <c r="R446" s="80"/>
      <c r="S446" s="80"/>
      <c r="T446" s="81"/>
      <c r="U446" s="35"/>
      <c r="V446" s="35"/>
      <c r="W446" s="35"/>
      <c r="X446" s="35"/>
      <c r="Y446" s="35"/>
      <c r="Z446" s="35"/>
      <c r="AA446" s="35"/>
      <c r="AB446" s="35"/>
      <c r="AC446" s="35"/>
      <c r="AD446" s="35"/>
      <c r="AE446" s="35"/>
      <c r="AT446" s="20" t="s">
        <v>137</v>
      </c>
      <c r="AU446" s="20" t="s">
        <v>130</v>
      </c>
    </row>
    <row r="447" s="2" customFormat="1">
      <c r="A447" s="35"/>
      <c r="B447" s="36"/>
      <c r="C447" s="37"/>
      <c r="D447" s="208" t="s">
        <v>139</v>
      </c>
      <c r="E447" s="37"/>
      <c r="F447" s="209" t="s">
        <v>725</v>
      </c>
      <c r="G447" s="37"/>
      <c r="H447" s="37"/>
      <c r="I447" s="37"/>
      <c r="J447" s="37"/>
      <c r="K447" s="37"/>
      <c r="L447" s="41"/>
      <c r="M447" s="206"/>
      <c r="N447" s="207"/>
      <c r="O447" s="80"/>
      <c r="P447" s="80"/>
      <c r="Q447" s="80"/>
      <c r="R447" s="80"/>
      <c r="S447" s="80"/>
      <c r="T447" s="81"/>
      <c r="U447" s="35"/>
      <c r="V447" s="35"/>
      <c r="W447" s="35"/>
      <c r="X447" s="35"/>
      <c r="Y447" s="35"/>
      <c r="Z447" s="35"/>
      <c r="AA447" s="35"/>
      <c r="AB447" s="35"/>
      <c r="AC447" s="35"/>
      <c r="AD447" s="35"/>
      <c r="AE447" s="35"/>
      <c r="AT447" s="20" t="s">
        <v>139</v>
      </c>
      <c r="AU447" s="20" t="s">
        <v>130</v>
      </c>
    </row>
    <row r="448" s="2" customFormat="1" ht="24.15" customHeight="1">
      <c r="A448" s="35"/>
      <c r="B448" s="36"/>
      <c r="C448" s="192" t="s">
        <v>726</v>
      </c>
      <c r="D448" s="192" t="s">
        <v>125</v>
      </c>
      <c r="E448" s="193" t="s">
        <v>727</v>
      </c>
      <c r="F448" s="194" t="s">
        <v>728</v>
      </c>
      <c r="G448" s="195" t="s">
        <v>214</v>
      </c>
      <c r="H448" s="196">
        <v>390.52800000000002</v>
      </c>
      <c r="I448" s="197">
        <v>12.9</v>
      </c>
      <c r="J448" s="197">
        <f>ROUND(I448*H448,2)</f>
        <v>5037.8100000000004</v>
      </c>
      <c r="K448" s="194" t="s">
        <v>135</v>
      </c>
      <c r="L448" s="41"/>
      <c r="M448" s="198" t="s">
        <v>17</v>
      </c>
      <c r="N448" s="199" t="s">
        <v>42</v>
      </c>
      <c r="O448" s="200">
        <v>0.0060000000000000001</v>
      </c>
      <c r="P448" s="200">
        <f>O448*H448</f>
        <v>2.3431680000000004</v>
      </c>
      <c r="Q448" s="200">
        <v>0</v>
      </c>
      <c r="R448" s="200">
        <f>Q448*H448</f>
        <v>0</v>
      </c>
      <c r="S448" s="200">
        <v>0</v>
      </c>
      <c r="T448" s="201">
        <f>S448*H448</f>
        <v>0</v>
      </c>
      <c r="U448" s="35"/>
      <c r="V448" s="35"/>
      <c r="W448" s="35"/>
      <c r="X448" s="35"/>
      <c r="Y448" s="35"/>
      <c r="Z448" s="35"/>
      <c r="AA448" s="35"/>
      <c r="AB448" s="35"/>
      <c r="AC448" s="35"/>
      <c r="AD448" s="35"/>
      <c r="AE448" s="35"/>
      <c r="AR448" s="202" t="s">
        <v>129</v>
      </c>
      <c r="AT448" s="202" t="s">
        <v>125</v>
      </c>
      <c r="AU448" s="202" t="s">
        <v>130</v>
      </c>
      <c r="AY448" s="20" t="s">
        <v>123</v>
      </c>
      <c r="BE448" s="203">
        <f>IF(N448="základní",J448,0)</f>
        <v>0</v>
      </c>
      <c r="BF448" s="203">
        <f>IF(N448="snížená",J448,0)</f>
        <v>5037.8100000000004</v>
      </c>
      <c r="BG448" s="203">
        <f>IF(N448="zákl. přenesená",J448,0)</f>
        <v>0</v>
      </c>
      <c r="BH448" s="203">
        <f>IF(N448="sníž. přenesená",J448,0)</f>
        <v>0</v>
      </c>
      <c r="BI448" s="203">
        <f>IF(N448="nulová",J448,0)</f>
        <v>0</v>
      </c>
      <c r="BJ448" s="20" t="s">
        <v>130</v>
      </c>
      <c r="BK448" s="203">
        <f>ROUND(I448*H448,2)</f>
        <v>5037.8100000000004</v>
      </c>
      <c r="BL448" s="20" t="s">
        <v>129</v>
      </c>
      <c r="BM448" s="202" t="s">
        <v>729</v>
      </c>
    </row>
    <row r="449" s="2" customFormat="1">
      <c r="A449" s="35"/>
      <c r="B449" s="36"/>
      <c r="C449" s="37"/>
      <c r="D449" s="204" t="s">
        <v>137</v>
      </c>
      <c r="E449" s="37"/>
      <c r="F449" s="205" t="s">
        <v>730</v>
      </c>
      <c r="G449" s="37"/>
      <c r="H449" s="37"/>
      <c r="I449" s="37"/>
      <c r="J449" s="37"/>
      <c r="K449" s="37"/>
      <c r="L449" s="41"/>
      <c r="M449" s="206"/>
      <c r="N449" s="207"/>
      <c r="O449" s="80"/>
      <c r="P449" s="80"/>
      <c r="Q449" s="80"/>
      <c r="R449" s="80"/>
      <c r="S449" s="80"/>
      <c r="T449" s="81"/>
      <c r="U449" s="35"/>
      <c r="V449" s="35"/>
      <c r="W449" s="35"/>
      <c r="X449" s="35"/>
      <c r="Y449" s="35"/>
      <c r="Z449" s="35"/>
      <c r="AA449" s="35"/>
      <c r="AB449" s="35"/>
      <c r="AC449" s="35"/>
      <c r="AD449" s="35"/>
      <c r="AE449" s="35"/>
      <c r="AT449" s="20" t="s">
        <v>137</v>
      </c>
      <c r="AU449" s="20" t="s">
        <v>130</v>
      </c>
    </row>
    <row r="450" s="2" customFormat="1">
      <c r="A450" s="35"/>
      <c r="B450" s="36"/>
      <c r="C450" s="37"/>
      <c r="D450" s="208" t="s">
        <v>139</v>
      </c>
      <c r="E450" s="37"/>
      <c r="F450" s="209" t="s">
        <v>725</v>
      </c>
      <c r="G450" s="37"/>
      <c r="H450" s="37"/>
      <c r="I450" s="37"/>
      <c r="J450" s="37"/>
      <c r="K450" s="37"/>
      <c r="L450" s="41"/>
      <c r="M450" s="206"/>
      <c r="N450" s="207"/>
      <c r="O450" s="80"/>
      <c r="P450" s="80"/>
      <c r="Q450" s="80"/>
      <c r="R450" s="80"/>
      <c r="S450" s="80"/>
      <c r="T450" s="81"/>
      <c r="U450" s="35"/>
      <c r="V450" s="35"/>
      <c r="W450" s="35"/>
      <c r="X450" s="35"/>
      <c r="Y450" s="35"/>
      <c r="Z450" s="35"/>
      <c r="AA450" s="35"/>
      <c r="AB450" s="35"/>
      <c r="AC450" s="35"/>
      <c r="AD450" s="35"/>
      <c r="AE450" s="35"/>
      <c r="AT450" s="20" t="s">
        <v>139</v>
      </c>
      <c r="AU450" s="20" t="s">
        <v>130</v>
      </c>
    </row>
    <row r="451" s="14" customFormat="1">
      <c r="A451" s="14"/>
      <c r="B451" s="219"/>
      <c r="C451" s="220"/>
      <c r="D451" s="208" t="s">
        <v>153</v>
      </c>
      <c r="E451" s="221" t="s">
        <v>17</v>
      </c>
      <c r="F451" s="222" t="s">
        <v>731</v>
      </c>
      <c r="G451" s="220"/>
      <c r="H451" s="223">
        <v>390.52800000000002</v>
      </c>
      <c r="I451" s="220"/>
      <c r="J451" s="220"/>
      <c r="K451" s="220"/>
      <c r="L451" s="224"/>
      <c r="M451" s="225"/>
      <c r="N451" s="226"/>
      <c r="O451" s="226"/>
      <c r="P451" s="226"/>
      <c r="Q451" s="226"/>
      <c r="R451" s="226"/>
      <c r="S451" s="226"/>
      <c r="T451" s="227"/>
      <c r="U451" s="14"/>
      <c r="V451" s="14"/>
      <c r="W451" s="14"/>
      <c r="X451" s="14"/>
      <c r="Y451" s="14"/>
      <c r="Z451" s="14"/>
      <c r="AA451" s="14"/>
      <c r="AB451" s="14"/>
      <c r="AC451" s="14"/>
      <c r="AD451" s="14"/>
      <c r="AE451" s="14"/>
      <c r="AT451" s="228" t="s">
        <v>153</v>
      </c>
      <c r="AU451" s="228" t="s">
        <v>130</v>
      </c>
      <c r="AV451" s="14" t="s">
        <v>130</v>
      </c>
      <c r="AW451" s="14" t="s">
        <v>31</v>
      </c>
      <c r="AX451" s="14" t="s">
        <v>75</v>
      </c>
      <c r="AY451" s="228" t="s">
        <v>123</v>
      </c>
    </row>
    <row r="452" s="2" customFormat="1" ht="24.15" customHeight="1">
      <c r="A452" s="35"/>
      <c r="B452" s="36"/>
      <c r="C452" s="192" t="s">
        <v>732</v>
      </c>
      <c r="D452" s="192" t="s">
        <v>125</v>
      </c>
      <c r="E452" s="193" t="s">
        <v>733</v>
      </c>
      <c r="F452" s="194" t="s">
        <v>734</v>
      </c>
      <c r="G452" s="195" t="s">
        <v>214</v>
      </c>
      <c r="H452" s="196">
        <v>18.079999999999998</v>
      </c>
      <c r="I452" s="197">
        <v>1750</v>
      </c>
      <c r="J452" s="197">
        <f>ROUND(I452*H452,2)</f>
        <v>31640</v>
      </c>
      <c r="K452" s="194" t="s">
        <v>135</v>
      </c>
      <c r="L452" s="41"/>
      <c r="M452" s="198" t="s">
        <v>17</v>
      </c>
      <c r="N452" s="199" t="s">
        <v>42</v>
      </c>
      <c r="O452" s="200">
        <v>0</v>
      </c>
      <c r="P452" s="200">
        <f>O452*H452</f>
        <v>0</v>
      </c>
      <c r="Q452" s="200">
        <v>0</v>
      </c>
      <c r="R452" s="200">
        <f>Q452*H452</f>
        <v>0</v>
      </c>
      <c r="S452" s="200">
        <v>0</v>
      </c>
      <c r="T452" s="201">
        <f>S452*H452</f>
        <v>0</v>
      </c>
      <c r="U452" s="35"/>
      <c r="V452" s="35"/>
      <c r="W452" s="35"/>
      <c r="X452" s="35"/>
      <c r="Y452" s="35"/>
      <c r="Z452" s="35"/>
      <c r="AA452" s="35"/>
      <c r="AB452" s="35"/>
      <c r="AC452" s="35"/>
      <c r="AD452" s="35"/>
      <c r="AE452" s="35"/>
      <c r="AR452" s="202" t="s">
        <v>129</v>
      </c>
      <c r="AT452" s="202" t="s">
        <v>125</v>
      </c>
      <c r="AU452" s="202" t="s">
        <v>130</v>
      </c>
      <c r="AY452" s="20" t="s">
        <v>123</v>
      </c>
      <c r="BE452" s="203">
        <f>IF(N452="základní",J452,0)</f>
        <v>0</v>
      </c>
      <c r="BF452" s="203">
        <f>IF(N452="snížená",J452,0)</f>
        <v>31640</v>
      </c>
      <c r="BG452" s="203">
        <f>IF(N452="zákl. přenesená",J452,0)</f>
        <v>0</v>
      </c>
      <c r="BH452" s="203">
        <f>IF(N452="sníž. přenesená",J452,0)</f>
        <v>0</v>
      </c>
      <c r="BI452" s="203">
        <f>IF(N452="nulová",J452,0)</f>
        <v>0</v>
      </c>
      <c r="BJ452" s="20" t="s">
        <v>130</v>
      </c>
      <c r="BK452" s="203">
        <f>ROUND(I452*H452,2)</f>
        <v>31640</v>
      </c>
      <c r="BL452" s="20" t="s">
        <v>129</v>
      </c>
      <c r="BM452" s="202" t="s">
        <v>735</v>
      </c>
    </row>
    <row r="453" s="2" customFormat="1">
      <c r="A453" s="35"/>
      <c r="B453" s="36"/>
      <c r="C453" s="37"/>
      <c r="D453" s="204" t="s">
        <v>137</v>
      </c>
      <c r="E453" s="37"/>
      <c r="F453" s="205" t="s">
        <v>736</v>
      </c>
      <c r="G453" s="37"/>
      <c r="H453" s="37"/>
      <c r="I453" s="37"/>
      <c r="J453" s="37"/>
      <c r="K453" s="37"/>
      <c r="L453" s="41"/>
      <c r="M453" s="206"/>
      <c r="N453" s="207"/>
      <c r="O453" s="80"/>
      <c r="P453" s="80"/>
      <c r="Q453" s="80"/>
      <c r="R453" s="80"/>
      <c r="S453" s="80"/>
      <c r="T453" s="81"/>
      <c r="U453" s="35"/>
      <c r="V453" s="35"/>
      <c r="W453" s="35"/>
      <c r="X453" s="35"/>
      <c r="Y453" s="35"/>
      <c r="Z453" s="35"/>
      <c r="AA453" s="35"/>
      <c r="AB453" s="35"/>
      <c r="AC453" s="35"/>
      <c r="AD453" s="35"/>
      <c r="AE453" s="35"/>
      <c r="AT453" s="20" t="s">
        <v>137</v>
      </c>
      <c r="AU453" s="20" t="s">
        <v>130</v>
      </c>
    </row>
    <row r="454" s="2" customFormat="1">
      <c r="A454" s="35"/>
      <c r="B454" s="36"/>
      <c r="C454" s="37"/>
      <c r="D454" s="208" t="s">
        <v>139</v>
      </c>
      <c r="E454" s="37"/>
      <c r="F454" s="209" t="s">
        <v>737</v>
      </c>
      <c r="G454" s="37"/>
      <c r="H454" s="37"/>
      <c r="I454" s="37"/>
      <c r="J454" s="37"/>
      <c r="K454" s="37"/>
      <c r="L454" s="41"/>
      <c r="M454" s="206"/>
      <c r="N454" s="207"/>
      <c r="O454" s="80"/>
      <c r="P454" s="80"/>
      <c r="Q454" s="80"/>
      <c r="R454" s="80"/>
      <c r="S454" s="80"/>
      <c r="T454" s="81"/>
      <c r="U454" s="35"/>
      <c r="V454" s="35"/>
      <c r="W454" s="35"/>
      <c r="X454" s="35"/>
      <c r="Y454" s="35"/>
      <c r="Z454" s="35"/>
      <c r="AA454" s="35"/>
      <c r="AB454" s="35"/>
      <c r="AC454" s="35"/>
      <c r="AD454" s="35"/>
      <c r="AE454" s="35"/>
      <c r="AT454" s="20" t="s">
        <v>139</v>
      </c>
      <c r="AU454" s="20" t="s">
        <v>130</v>
      </c>
    </row>
    <row r="455" s="2" customFormat="1" ht="24.15" customHeight="1">
      <c r="A455" s="35"/>
      <c r="B455" s="36"/>
      <c r="C455" s="192" t="s">
        <v>738</v>
      </c>
      <c r="D455" s="192" t="s">
        <v>125</v>
      </c>
      <c r="E455" s="193" t="s">
        <v>739</v>
      </c>
      <c r="F455" s="194" t="s">
        <v>740</v>
      </c>
      <c r="G455" s="195" t="s">
        <v>214</v>
      </c>
      <c r="H455" s="196">
        <v>2.9590000000000001</v>
      </c>
      <c r="I455" s="197">
        <v>1750</v>
      </c>
      <c r="J455" s="197">
        <f>ROUND(I455*H455,2)</f>
        <v>5178.25</v>
      </c>
      <c r="K455" s="194" t="s">
        <v>135</v>
      </c>
      <c r="L455" s="41"/>
      <c r="M455" s="198" t="s">
        <v>17</v>
      </c>
      <c r="N455" s="199" t="s">
        <v>42</v>
      </c>
      <c r="O455" s="200">
        <v>0</v>
      </c>
      <c r="P455" s="200">
        <f>O455*H455</f>
        <v>0</v>
      </c>
      <c r="Q455" s="200">
        <v>0</v>
      </c>
      <c r="R455" s="200">
        <f>Q455*H455</f>
        <v>0</v>
      </c>
      <c r="S455" s="200">
        <v>0</v>
      </c>
      <c r="T455" s="201">
        <f>S455*H455</f>
        <v>0</v>
      </c>
      <c r="U455" s="35"/>
      <c r="V455" s="35"/>
      <c r="W455" s="35"/>
      <c r="X455" s="35"/>
      <c r="Y455" s="35"/>
      <c r="Z455" s="35"/>
      <c r="AA455" s="35"/>
      <c r="AB455" s="35"/>
      <c r="AC455" s="35"/>
      <c r="AD455" s="35"/>
      <c r="AE455" s="35"/>
      <c r="AR455" s="202" t="s">
        <v>129</v>
      </c>
      <c r="AT455" s="202" t="s">
        <v>125</v>
      </c>
      <c r="AU455" s="202" t="s">
        <v>130</v>
      </c>
      <c r="AY455" s="20" t="s">
        <v>123</v>
      </c>
      <c r="BE455" s="203">
        <f>IF(N455="základní",J455,0)</f>
        <v>0</v>
      </c>
      <c r="BF455" s="203">
        <f>IF(N455="snížená",J455,0)</f>
        <v>5178.25</v>
      </c>
      <c r="BG455" s="203">
        <f>IF(N455="zákl. přenesená",J455,0)</f>
        <v>0</v>
      </c>
      <c r="BH455" s="203">
        <f>IF(N455="sníž. přenesená",J455,0)</f>
        <v>0</v>
      </c>
      <c r="BI455" s="203">
        <f>IF(N455="nulová",J455,0)</f>
        <v>0</v>
      </c>
      <c r="BJ455" s="20" t="s">
        <v>130</v>
      </c>
      <c r="BK455" s="203">
        <f>ROUND(I455*H455,2)</f>
        <v>5178.25</v>
      </c>
      <c r="BL455" s="20" t="s">
        <v>129</v>
      </c>
      <c r="BM455" s="202" t="s">
        <v>741</v>
      </c>
    </row>
    <row r="456" s="2" customFormat="1">
      <c r="A456" s="35"/>
      <c r="B456" s="36"/>
      <c r="C456" s="37"/>
      <c r="D456" s="204" t="s">
        <v>137</v>
      </c>
      <c r="E456" s="37"/>
      <c r="F456" s="205" t="s">
        <v>742</v>
      </c>
      <c r="G456" s="37"/>
      <c r="H456" s="37"/>
      <c r="I456" s="37"/>
      <c r="J456" s="37"/>
      <c r="K456" s="37"/>
      <c r="L456" s="41"/>
      <c r="M456" s="206"/>
      <c r="N456" s="207"/>
      <c r="O456" s="80"/>
      <c r="P456" s="80"/>
      <c r="Q456" s="80"/>
      <c r="R456" s="80"/>
      <c r="S456" s="80"/>
      <c r="T456" s="81"/>
      <c r="U456" s="35"/>
      <c r="V456" s="35"/>
      <c r="W456" s="35"/>
      <c r="X456" s="35"/>
      <c r="Y456" s="35"/>
      <c r="Z456" s="35"/>
      <c r="AA456" s="35"/>
      <c r="AB456" s="35"/>
      <c r="AC456" s="35"/>
      <c r="AD456" s="35"/>
      <c r="AE456" s="35"/>
      <c r="AT456" s="20" t="s">
        <v>137</v>
      </c>
      <c r="AU456" s="20" t="s">
        <v>130</v>
      </c>
    </row>
    <row r="457" s="2" customFormat="1">
      <c r="A457" s="35"/>
      <c r="B457" s="36"/>
      <c r="C457" s="37"/>
      <c r="D457" s="208" t="s">
        <v>139</v>
      </c>
      <c r="E457" s="37"/>
      <c r="F457" s="209" t="s">
        <v>737</v>
      </c>
      <c r="G457" s="37"/>
      <c r="H457" s="37"/>
      <c r="I457" s="37"/>
      <c r="J457" s="37"/>
      <c r="K457" s="37"/>
      <c r="L457" s="41"/>
      <c r="M457" s="206"/>
      <c r="N457" s="207"/>
      <c r="O457" s="80"/>
      <c r="P457" s="80"/>
      <c r="Q457" s="80"/>
      <c r="R457" s="80"/>
      <c r="S457" s="80"/>
      <c r="T457" s="81"/>
      <c r="U457" s="35"/>
      <c r="V457" s="35"/>
      <c r="W457" s="35"/>
      <c r="X457" s="35"/>
      <c r="Y457" s="35"/>
      <c r="Z457" s="35"/>
      <c r="AA457" s="35"/>
      <c r="AB457" s="35"/>
      <c r="AC457" s="35"/>
      <c r="AD457" s="35"/>
      <c r="AE457" s="35"/>
      <c r="AT457" s="20" t="s">
        <v>139</v>
      </c>
      <c r="AU457" s="20" t="s">
        <v>130</v>
      </c>
    </row>
    <row r="458" s="2" customFormat="1" ht="24.15" customHeight="1">
      <c r="A458" s="35"/>
      <c r="B458" s="36"/>
      <c r="C458" s="192" t="s">
        <v>743</v>
      </c>
      <c r="D458" s="192" t="s">
        <v>125</v>
      </c>
      <c r="E458" s="193" t="s">
        <v>744</v>
      </c>
      <c r="F458" s="194" t="s">
        <v>745</v>
      </c>
      <c r="G458" s="195" t="s">
        <v>214</v>
      </c>
      <c r="H458" s="196">
        <v>0.48499999999999999</v>
      </c>
      <c r="I458" s="197">
        <v>2090</v>
      </c>
      <c r="J458" s="197">
        <f>ROUND(I458*H458,2)</f>
        <v>1013.65</v>
      </c>
      <c r="K458" s="194" t="s">
        <v>135</v>
      </c>
      <c r="L458" s="41"/>
      <c r="M458" s="198" t="s">
        <v>17</v>
      </c>
      <c r="N458" s="199" t="s">
        <v>42</v>
      </c>
      <c r="O458" s="200">
        <v>0</v>
      </c>
      <c r="P458" s="200">
        <f>O458*H458</f>
        <v>0</v>
      </c>
      <c r="Q458" s="200">
        <v>0</v>
      </c>
      <c r="R458" s="200">
        <f>Q458*H458</f>
        <v>0</v>
      </c>
      <c r="S458" s="200">
        <v>0</v>
      </c>
      <c r="T458" s="201">
        <f>S458*H458</f>
        <v>0</v>
      </c>
      <c r="U458" s="35"/>
      <c r="V458" s="35"/>
      <c r="W458" s="35"/>
      <c r="X458" s="35"/>
      <c r="Y458" s="35"/>
      <c r="Z458" s="35"/>
      <c r="AA458" s="35"/>
      <c r="AB458" s="35"/>
      <c r="AC458" s="35"/>
      <c r="AD458" s="35"/>
      <c r="AE458" s="35"/>
      <c r="AR458" s="202" t="s">
        <v>129</v>
      </c>
      <c r="AT458" s="202" t="s">
        <v>125</v>
      </c>
      <c r="AU458" s="202" t="s">
        <v>130</v>
      </c>
      <c r="AY458" s="20" t="s">
        <v>123</v>
      </c>
      <c r="BE458" s="203">
        <f>IF(N458="základní",J458,0)</f>
        <v>0</v>
      </c>
      <c r="BF458" s="203">
        <f>IF(N458="snížená",J458,0)</f>
        <v>1013.65</v>
      </c>
      <c r="BG458" s="203">
        <f>IF(N458="zákl. přenesená",J458,0)</f>
        <v>0</v>
      </c>
      <c r="BH458" s="203">
        <f>IF(N458="sníž. přenesená",J458,0)</f>
        <v>0</v>
      </c>
      <c r="BI458" s="203">
        <f>IF(N458="nulová",J458,0)</f>
        <v>0</v>
      </c>
      <c r="BJ458" s="20" t="s">
        <v>130</v>
      </c>
      <c r="BK458" s="203">
        <f>ROUND(I458*H458,2)</f>
        <v>1013.65</v>
      </c>
      <c r="BL458" s="20" t="s">
        <v>129</v>
      </c>
      <c r="BM458" s="202" t="s">
        <v>746</v>
      </c>
    </row>
    <row r="459" s="2" customFormat="1">
      <c r="A459" s="35"/>
      <c r="B459" s="36"/>
      <c r="C459" s="37"/>
      <c r="D459" s="204" t="s">
        <v>137</v>
      </c>
      <c r="E459" s="37"/>
      <c r="F459" s="205" t="s">
        <v>747</v>
      </c>
      <c r="G459" s="37"/>
      <c r="H459" s="37"/>
      <c r="I459" s="37"/>
      <c r="J459" s="37"/>
      <c r="K459" s="37"/>
      <c r="L459" s="41"/>
      <c r="M459" s="206"/>
      <c r="N459" s="207"/>
      <c r="O459" s="80"/>
      <c r="P459" s="80"/>
      <c r="Q459" s="80"/>
      <c r="R459" s="80"/>
      <c r="S459" s="80"/>
      <c r="T459" s="81"/>
      <c r="U459" s="35"/>
      <c r="V459" s="35"/>
      <c r="W459" s="35"/>
      <c r="X459" s="35"/>
      <c r="Y459" s="35"/>
      <c r="Z459" s="35"/>
      <c r="AA459" s="35"/>
      <c r="AB459" s="35"/>
      <c r="AC459" s="35"/>
      <c r="AD459" s="35"/>
      <c r="AE459" s="35"/>
      <c r="AT459" s="20" t="s">
        <v>137</v>
      </c>
      <c r="AU459" s="20" t="s">
        <v>130</v>
      </c>
    </row>
    <row r="460" s="2" customFormat="1">
      <c r="A460" s="35"/>
      <c r="B460" s="36"/>
      <c r="C460" s="37"/>
      <c r="D460" s="208" t="s">
        <v>139</v>
      </c>
      <c r="E460" s="37"/>
      <c r="F460" s="209" t="s">
        <v>737</v>
      </c>
      <c r="G460" s="37"/>
      <c r="H460" s="37"/>
      <c r="I460" s="37"/>
      <c r="J460" s="37"/>
      <c r="K460" s="37"/>
      <c r="L460" s="41"/>
      <c r="M460" s="206"/>
      <c r="N460" s="207"/>
      <c r="O460" s="80"/>
      <c r="P460" s="80"/>
      <c r="Q460" s="80"/>
      <c r="R460" s="80"/>
      <c r="S460" s="80"/>
      <c r="T460" s="81"/>
      <c r="U460" s="35"/>
      <c r="V460" s="35"/>
      <c r="W460" s="35"/>
      <c r="X460" s="35"/>
      <c r="Y460" s="35"/>
      <c r="Z460" s="35"/>
      <c r="AA460" s="35"/>
      <c r="AB460" s="35"/>
      <c r="AC460" s="35"/>
      <c r="AD460" s="35"/>
      <c r="AE460" s="35"/>
      <c r="AT460" s="20" t="s">
        <v>139</v>
      </c>
      <c r="AU460" s="20" t="s">
        <v>130</v>
      </c>
    </row>
    <row r="461" s="2" customFormat="1" ht="24.15" customHeight="1">
      <c r="A461" s="35"/>
      <c r="B461" s="36"/>
      <c r="C461" s="192" t="s">
        <v>748</v>
      </c>
      <c r="D461" s="192" t="s">
        <v>125</v>
      </c>
      <c r="E461" s="193" t="s">
        <v>749</v>
      </c>
      <c r="F461" s="194" t="s">
        <v>213</v>
      </c>
      <c r="G461" s="195" t="s">
        <v>214</v>
      </c>
      <c r="H461" s="196">
        <v>11.02</v>
      </c>
      <c r="I461" s="197">
        <v>1700</v>
      </c>
      <c r="J461" s="197">
        <f>ROUND(I461*H461,2)</f>
        <v>18734</v>
      </c>
      <c r="K461" s="194" t="s">
        <v>135</v>
      </c>
      <c r="L461" s="41"/>
      <c r="M461" s="198" t="s">
        <v>17</v>
      </c>
      <c r="N461" s="199" t="s">
        <v>42</v>
      </c>
      <c r="O461" s="200">
        <v>0</v>
      </c>
      <c r="P461" s="200">
        <f>O461*H461</f>
        <v>0</v>
      </c>
      <c r="Q461" s="200">
        <v>0</v>
      </c>
      <c r="R461" s="200">
        <f>Q461*H461</f>
        <v>0</v>
      </c>
      <c r="S461" s="200">
        <v>0</v>
      </c>
      <c r="T461" s="201">
        <f>S461*H461</f>
        <v>0</v>
      </c>
      <c r="U461" s="35"/>
      <c r="V461" s="35"/>
      <c r="W461" s="35"/>
      <c r="X461" s="35"/>
      <c r="Y461" s="35"/>
      <c r="Z461" s="35"/>
      <c r="AA461" s="35"/>
      <c r="AB461" s="35"/>
      <c r="AC461" s="35"/>
      <c r="AD461" s="35"/>
      <c r="AE461" s="35"/>
      <c r="AR461" s="202" t="s">
        <v>129</v>
      </c>
      <c r="AT461" s="202" t="s">
        <v>125</v>
      </c>
      <c r="AU461" s="202" t="s">
        <v>130</v>
      </c>
      <c r="AY461" s="20" t="s">
        <v>123</v>
      </c>
      <c r="BE461" s="203">
        <f>IF(N461="základní",J461,0)</f>
        <v>0</v>
      </c>
      <c r="BF461" s="203">
        <f>IF(N461="snížená",J461,0)</f>
        <v>18734</v>
      </c>
      <c r="BG461" s="203">
        <f>IF(N461="zákl. přenesená",J461,0)</f>
        <v>0</v>
      </c>
      <c r="BH461" s="203">
        <f>IF(N461="sníž. přenesená",J461,0)</f>
        <v>0</v>
      </c>
      <c r="BI461" s="203">
        <f>IF(N461="nulová",J461,0)</f>
        <v>0</v>
      </c>
      <c r="BJ461" s="20" t="s">
        <v>130</v>
      </c>
      <c r="BK461" s="203">
        <f>ROUND(I461*H461,2)</f>
        <v>18734</v>
      </c>
      <c r="BL461" s="20" t="s">
        <v>129</v>
      </c>
      <c r="BM461" s="202" t="s">
        <v>750</v>
      </c>
    </row>
    <row r="462" s="2" customFormat="1">
      <c r="A462" s="35"/>
      <c r="B462" s="36"/>
      <c r="C462" s="37"/>
      <c r="D462" s="204" t="s">
        <v>137</v>
      </c>
      <c r="E462" s="37"/>
      <c r="F462" s="205" t="s">
        <v>751</v>
      </c>
      <c r="G462" s="37"/>
      <c r="H462" s="37"/>
      <c r="I462" s="37"/>
      <c r="J462" s="37"/>
      <c r="K462" s="37"/>
      <c r="L462" s="41"/>
      <c r="M462" s="206"/>
      <c r="N462" s="207"/>
      <c r="O462" s="80"/>
      <c r="P462" s="80"/>
      <c r="Q462" s="80"/>
      <c r="R462" s="80"/>
      <c r="S462" s="80"/>
      <c r="T462" s="81"/>
      <c r="U462" s="35"/>
      <c r="V462" s="35"/>
      <c r="W462" s="35"/>
      <c r="X462" s="35"/>
      <c r="Y462" s="35"/>
      <c r="Z462" s="35"/>
      <c r="AA462" s="35"/>
      <c r="AB462" s="35"/>
      <c r="AC462" s="35"/>
      <c r="AD462" s="35"/>
      <c r="AE462" s="35"/>
      <c r="AT462" s="20" t="s">
        <v>137</v>
      </c>
      <c r="AU462" s="20" t="s">
        <v>130</v>
      </c>
    </row>
    <row r="463" s="2" customFormat="1">
      <c r="A463" s="35"/>
      <c r="B463" s="36"/>
      <c r="C463" s="37"/>
      <c r="D463" s="208" t="s">
        <v>139</v>
      </c>
      <c r="E463" s="37"/>
      <c r="F463" s="209" t="s">
        <v>737</v>
      </c>
      <c r="G463" s="37"/>
      <c r="H463" s="37"/>
      <c r="I463" s="37"/>
      <c r="J463" s="37"/>
      <c r="K463" s="37"/>
      <c r="L463" s="41"/>
      <c r="M463" s="206"/>
      <c r="N463" s="207"/>
      <c r="O463" s="80"/>
      <c r="P463" s="80"/>
      <c r="Q463" s="80"/>
      <c r="R463" s="80"/>
      <c r="S463" s="80"/>
      <c r="T463" s="81"/>
      <c r="U463" s="35"/>
      <c r="V463" s="35"/>
      <c r="W463" s="35"/>
      <c r="X463" s="35"/>
      <c r="Y463" s="35"/>
      <c r="Z463" s="35"/>
      <c r="AA463" s="35"/>
      <c r="AB463" s="35"/>
      <c r="AC463" s="35"/>
      <c r="AD463" s="35"/>
      <c r="AE463" s="35"/>
      <c r="AT463" s="20" t="s">
        <v>139</v>
      </c>
      <c r="AU463" s="20" t="s">
        <v>130</v>
      </c>
    </row>
    <row r="464" s="12" customFormat="1" ht="22.8" customHeight="1">
      <c r="A464" s="12"/>
      <c r="B464" s="177"/>
      <c r="C464" s="178"/>
      <c r="D464" s="179" t="s">
        <v>69</v>
      </c>
      <c r="E464" s="190" t="s">
        <v>752</v>
      </c>
      <c r="F464" s="190" t="s">
        <v>753</v>
      </c>
      <c r="G464" s="178"/>
      <c r="H464" s="178"/>
      <c r="I464" s="178"/>
      <c r="J464" s="191">
        <f>BK464</f>
        <v>206710.84</v>
      </c>
      <c r="K464" s="178"/>
      <c r="L464" s="182"/>
      <c r="M464" s="183"/>
      <c r="N464" s="184"/>
      <c r="O464" s="184"/>
      <c r="P464" s="185">
        <f>SUM(P465:P467)</f>
        <v>466.37224000000003</v>
      </c>
      <c r="Q464" s="184"/>
      <c r="R464" s="185">
        <f>SUM(R465:R467)</f>
        <v>0</v>
      </c>
      <c r="S464" s="184"/>
      <c r="T464" s="186">
        <f>SUM(T465:T467)</f>
        <v>0</v>
      </c>
      <c r="U464" s="12"/>
      <c r="V464" s="12"/>
      <c r="W464" s="12"/>
      <c r="X464" s="12"/>
      <c r="Y464" s="12"/>
      <c r="Z464" s="12"/>
      <c r="AA464" s="12"/>
      <c r="AB464" s="12"/>
      <c r="AC464" s="12"/>
      <c r="AD464" s="12"/>
      <c r="AE464" s="12"/>
      <c r="AR464" s="187" t="s">
        <v>75</v>
      </c>
      <c r="AT464" s="188" t="s">
        <v>69</v>
      </c>
      <c r="AU464" s="188" t="s">
        <v>75</v>
      </c>
      <c r="AY464" s="187" t="s">
        <v>123</v>
      </c>
      <c r="BK464" s="189">
        <f>SUM(BK465:BK467)</f>
        <v>206710.84</v>
      </c>
    </row>
    <row r="465" s="2" customFormat="1" ht="33" customHeight="1">
      <c r="A465" s="35"/>
      <c r="B465" s="36"/>
      <c r="C465" s="192" t="s">
        <v>754</v>
      </c>
      <c r="D465" s="192" t="s">
        <v>125</v>
      </c>
      <c r="E465" s="193" t="s">
        <v>755</v>
      </c>
      <c r="F465" s="194" t="s">
        <v>756</v>
      </c>
      <c r="G465" s="195" t="s">
        <v>214</v>
      </c>
      <c r="H465" s="196">
        <v>101.828</v>
      </c>
      <c r="I465" s="197">
        <v>2030</v>
      </c>
      <c r="J465" s="197">
        <f>ROUND(I465*H465,2)</f>
        <v>206710.84</v>
      </c>
      <c r="K465" s="194" t="s">
        <v>135</v>
      </c>
      <c r="L465" s="41"/>
      <c r="M465" s="198" t="s">
        <v>17</v>
      </c>
      <c r="N465" s="199" t="s">
        <v>42</v>
      </c>
      <c r="O465" s="200">
        <v>4.5800000000000001</v>
      </c>
      <c r="P465" s="200">
        <f>O465*H465</f>
        <v>466.37224000000003</v>
      </c>
      <c r="Q465" s="200">
        <v>0</v>
      </c>
      <c r="R465" s="200">
        <f>Q465*H465</f>
        <v>0</v>
      </c>
      <c r="S465" s="200">
        <v>0</v>
      </c>
      <c r="T465" s="201">
        <f>S465*H465</f>
        <v>0</v>
      </c>
      <c r="U465" s="35"/>
      <c r="V465" s="35"/>
      <c r="W465" s="35"/>
      <c r="X465" s="35"/>
      <c r="Y465" s="35"/>
      <c r="Z465" s="35"/>
      <c r="AA465" s="35"/>
      <c r="AB465" s="35"/>
      <c r="AC465" s="35"/>
      <c r="AD465" s="35"/>
      <c r="AE465" s="35"/>
      <c r="AR465" s="202" t="s">
        <v>129</v>
      </c>
      <c r="AT465" s="202" t="s">
        <v>125</v>
      </c>
      <c r="AU465" s="202" t="s">
        <v>130</v>
      </c>
      <c r="AY465" s="20" t="s">
        <v>123</v>
      </c>
      <c r="BE465" s="203">
        <f>IF(N465="základní",J465,0)</f>
        <v>0</v>
      </c>
      <c r="BF465" s="203">
        <f>IF(N465="snížená",J465,0)</f>
        <v>206710.84</v>
      </c>
      <c r="BG465" s="203">
        <f>IF(N465="zákl. přenesená",J465,0)</f>
        <v>0</v>
      </c>
      <c r="BH465" s="203">
        <f>IF(N465="sníž. přenesená",J465,0)</f>
        <v>0</v>
      </c>
      <c r="BI465" s="203">
        <f>IF(N465="nulová",J465,0)</f>
        <v>0</v>
      </c>
      <c r="BJ465" s="20" t="s">
        <v>130</v>
      </c>
      <c r="BK465" s="203">
        <f>ROUND(I465*H465,2)</f>
        <v>206710.84</v>
      </c>
      <c r="BL465" s="20" t="s">
        <v>129</v>
      </c>
      <c r="BM465" s="202" t="s">
        <v>757</v>
      </c>
    </row>
    <row r="466" s="2" customFormat="1">
      <c r="A466" s="35"/>
      <c r="B466" s="36"/>
      <c r="C466" s="37"/>
      <c r="D466" s="204" t="s">
        <v>137</v>
      </c>
      <c r="E466" s="37"/>
      <c r="F466" s="205" t="s">
        <v>758</v>
      </c>
      <c r="G466" s="37"/>
      <c r="H466" s="37"/>
      <c r="I466" s="37"/>
      <c r="J466" s="37"/>
      <c r="K466" s="37"/>
      <c r="L466" s="41"/>
      <c r="M466" s="206"/>
      <c r="N466" s="207"/>
      <c r="O466" s="80"/>
      <c r="P466" s="80"/>
      <c r="Q466" s="80"/>
      <c r="R466" s="80"/>
      <c r="S466" s="80"/>
      <c r="T466" s="81"/>
      <c r="U466" s="35"/>
      <c r="V466" s="35"/>
      <c r="W466" s="35"/>
      <c r="X466" s="35"/>
      <c r="Y466" s="35"/>
      <c r="Z466" s="35"/>
      <c r="AA466" s="35"/>
      <c r="AB466" s="35"/>
      <c r="AC466" s="35"/>
      <c r="AD466" s="35"/>
      <c r="AE466" s="35"/>
      <c r="AT466" s="20" t="s">
        <v>137</v>
      </c>
      <c r="AU466" s="20" t="s">
        <v>130</v>
      </c>
    </row>
    <row r="467" s="2" customFormat="1">
      <c r="A467" s="35"/>
      <c r="B467" s="36"/>
      <c r="C467" s="37"/>
      <c r="D467" s="208" t="s">
        <v>139</v>
      </c>
      <c r="E467" s="37"/>
      <c r="F467" s="209" t="s">
        <v>759</v>
      </c>
      <c r="G467" s="37"/>
      <c r="H467" s="37"/>
      <c r="I467" s="37"/>
      <c r="J467" s="37"/>
      <c r="K467" s="37"/>
      <c r="L467" s="41"/>
      <c r="M467" s="206"/>
      <c r="N467" s="207"/>
      <c r="O467" s="80"/>
      <c r="P467" s="80"/>
      <c r="Q467" s="80"/>
      <c r="R467" s="80"/>
      <c r="S467" s="80"/>
      <c r="T467" s="81"/>
      <c r="U467" s="35"/>
      <c r="V467" s="35"/>
      <c r="W467" s="35"/>
      <c r="X467" s="35"/>
      <c r="Y467" s="35"/>
      <c r="Z467" s="35"/>
      <c r="AA467" s="35"/>
      <c r="AB467" s="35"/>
      <c r="AC467" s="35"/>
      <c r="AD467" s="35"/>
      <c r="AE467" s="35"/>
      <c r="AT467" s="20" t="s">
        <v>139</v>
      </c>
      <c r="AU467" s="20" t="s">
        <v>130</v>
      </c>
    </row>
    <row r="468" s="12" customFormat="1" ht="25.92" customHeight="1">
      <c r="A468" s="12"/>
      <c r="B468" s="177"/>
      <c r="C468" s="178"/>
      <c r="D468" s="179" t="s">
        <v>69</v>
      </c>
      <c r="E468" s="180" t="s">
        <v>760</v>
      </c>
      <c r="F468" s="180" t="s">
        <v>761</v>
      </c>
      <c r="G468" s="178"/>
      <c r="H468" s="178"/>
      <c r="I468" s="178"/>
      <c r="J468" s="181">
        <f>BK468</f>
        <v>86664.850000000006</v>
      </c>
      <c r="K468" s="178"/>
      <c r="L468" s="182"/>
      <c r="M468" s="183"/>
      <c r="N468" s="184"/>
      <c r="O468" s="184"/>
      <c r="P468" s="185">
        <f>P469+P501+P521+P538+P549+P633+P659+P665+P670</f>
        <v>55.396227999999994</v>
      </c>
      <c r="Q468" s="184"/>
      <c r="R468" s="185">
        <f>R469+R501+R521+R538+R549+R633+R659+R665+R670</f>
        <v>0.81723605999999993</v>
      </c>
      <c r="S468" s="184"/>
      <c r="T468" s="186">
        <f>T469+T501+T521+T538+T549+T633+T659+T665+T670</f>
        <v>0.073012000000000007</v>
      </c>
      <c r="U468" s="12"/>
      <c r="V468" s="12"/>
      <c r="W468" s="12"/>
      <c r="X468" s="12"/>
      <c r="Y468" s="12"/>
      <c r="Z468" s="12"/>
      <c r="AA468" s="12"/>
      <c r="AB468" s="12"/>
      <c r="AC468" s="12"/>
      <c r="AD468" s="12"/>
      <c r="AE468" s="12"/>
      <c r="AR468" s="187" t="s">
        <v>130</v>
      </c>
      <c r="AT468" s="188" t="s">
        <v>69</v>
      </c>
      <c r="AU468" s="188" t="s">
        <v>70</v>
      </c>
      <c r="AY468" s="187" t="s">
        <v>123</v>
      </c>
      <c r="BK468" s="189">
        <f>BK469+BK501+BK521+BK538+BK549+BK633+BK659+BK665+BK670</f>
        <v>86664.850000000006</v>
      </c>
    </row>
    <row r="469" s="12" customFormat="1" ht="22.8" customHeight="1">
      <c r="A469" s="12"/>
      <c r="B469" s="177"/>
      <c r="C469" s="178"/>
      <c r="D469" s="179" t="s">
        <v>69</v>
      </c>
      <c r="E469" s="190" t="s">
        <v>762</v>
      </c>
      <c r="F469" s="190" t="s">
        <v>763</v>
      </c>
      <c r="G469" s="178"/>
      <c r="H469" s="178"/>
      <c r="I469" s="178"/>
      <c r="J469" s="191">
        <f>BK469</f>
        <v>11569.879999999999</v>
      </c>
      <c r="K469" s="178"/>
      <c r="L469" s="182"/>
      <c r="M469" s="183"/>
      <c r="N469" s="184"/>
      <c r="O469" s="184"/>
      <c r="P469" s="185">
        <f>SUM(P470:P500)</f>
        <v>6.9959700000000007</v>
      </c>
      <c r="Q469" s="184"/>
      <c r="R469" s="185">
        <f>SUM(R470:R500)</f>
        <v>0.17745439999999998</v>
      </c>
      <c r="S469" s="184"/>
      <c r="T469" s="186">
        <f>SUM(T470:T500)</f>
        <v>0</v>
      </c>
      <c r="U469" s="12"/>
      <c r="V469" s="12"/>
      <c r="W469" s="12"/>
      <c r="X469" s="12"/>
      <c r="Y469" s="12"/>
      <c r="Z469" s="12"/>
      <c r="AA469" s="12"/>
      <c r="AB469" s="12"/>
      <c r="AC469" s="12"/>
      <c r="AD469" s="12"/>
      <c r="AE469" s="12"/>
      <c r="AR469" s="187" t="s">
        <v>130</v>
      </c>
      <c r="AT469" s="188" t="s">
        <v>69</v>
      </c>
      <c r="AU469" s="188" t="s">
        <v>75</v>
      </c>
      <c r="AY469" s="187" t="s">
        <v>123</v>
      </c>
      <c r="BK469" s="189">
        <f>SUM(BK470:BK500)</f>
        <v>11569.879999999999</v>
      </c>
    </row>
    <row r="470" s="2" customFormat="1" ht="24.15" customHeight="1">
      <c r="A470" s="35"/>
      <c r="B470" s="36"/>
      <c r="C470" s="192" t="s">
        <v>764</v>
      </c>
      <c r="D470" s="192" t="s">
        <v>125</v>
      </c>
      <c r="E470" s="193" t="s">
        <v>765</v>
      </c>
      <c r="F470" s="194" t="s">
        <v>766</v>
      </c>
      <c r="G470" s="195" t="s">
        <v>134</v>
      </c>
      <c r="H470" s="196">
        <v>5.25</v>
      </c>
      <c r="I470" s="197">
        <v>15.300000000000001</v>
      </c>
      <c r="J470" s="197">
        <f>ROUND(I470*H470,2)</f>
        <v>80.329999999999998</v>
      </c>
      <c r="K470" s="194" t="s">
        <v>135</v>
      </c>
      <c r="L470" s="41"/>
      <c r="M470" s="198" t="s">
        <v>17</v>
      </c>
      <c r="N470" s="199" t="s">
        <v>42</v>
      </c>
      <c r="O470" s="200">
        <v>0.029999999999999999</v>
      </c>
      <c r="P470" s="200">
        <f>O470*H470</f>
        <v>0.1575</v>
      </c>
      <c r="Q470" s="200">
        <v>0</v>
      </c>
      <c r="R470" s="200">
        <f>Q470*H470</f>
        <v>0</v>
      </c>
      <c r="S470" s="200">
        <v>0</v>
      </c>
      <c r="T470" s="201">
        <f>S470*H470</f>
        <v>0</v>
      </c>
      <c r="U470" s="35"/>
      <c r="V470" s="35"/>
      <c r="W470" s="35"/>
      <c r="X470" s="35"/>
      <c r="Y470" s="35"/>
      <c r="Z470" s="35"/>
      <c r="AA470" s="35"/>
      <c r="AB470" s="35"/>
      <c r="AC470" s="35"/>
      <c r="AD470" s="35"/>
      <c r="AE470" s="35"/>
      <c r="AR470" s="202" t="s">
        <v>232</v>
      </c>
      <c r="AT470" s="202" t="s">
        <v>125</v>
      </c>
      <c r="AU470" s="202" t="s">
        <v>130</v>
      </c>
      <c r="AY470" s="20" t="s">
        <v>123</v>
      </c>
      <c r="BE470" s="203">
        <f>IF(N470="základní",J470,0)</f>
        <v>0</v>
      </c>
      <c r="BF470" s="203">
        <f>IF(N470="snížená",J470,0)</f>
        <v>80.329999999999998</v>
      </c>
      <c r="BG470" s="203">
        <f>IF(N470="zákl. přenesená",J470,0)</f>
        <v>0</v>
      </c>
      <c r="BH470" s="203">
        <f>IF(N470="sníž. přenesená",J470,0)</f>
        <v>0</v>
      </c>
      <c r="BI470" s="203">
        <f>IF(N470="nulová",J470,0)</f>
        <v>0</v>
      </c>
      <c r="BJ470" s="20" t="s">
        <v>130</v>
      </c>
      <c r="BK470" s="203">
        <f>ROUND(I470*H470,2)</f>
        <v>80.329999999999998</v>
      </c>
      <c r="BL470" s="20" t="s">
        <v>232</v>
      </c>
      <c r="BM470" s="202" t="s">
        <v>767</v>
      </c>
    </row>
    <row r="471" s="2" customFormat="1">
      <c r="A471" s="35"/>
      <c r="B471" s="36"/>
      <c r="C471" s="37"/>
      <c r="D471" s="204" t="s">
        <v>137</v>
      </c>
      <c r="E471" s="37"/>
      <c r="F471" s="205" t="s">
        <v>768</v>
      </c>
      <c r="G471" s="37"/>
      <c r="H471" s="37"/>
      <c r="I471" s="37"/>
      <c r="J471" s="37"/>
      <c r="K471" s="37"/>
      <c r="L471" s="41"/>
      <c r="M471" s="206"/>
      <c r="N471" s="207"/>
      <c r="O471" s="80"/>
      <c r="P471" s="80"/>
      <c r="Q471" s="80"/>
      <c r="R471" s="80"/>
      <c r="S471" s="80"/>
      <c r="T471" s="81"/>
      <c r="U471" s="35"/>
      <c r="V471" s="35"/>
      <c r="W471" s="35"/>
      <c r="X471" s="35"/>
      <c r="Y471" s="35"/>
      <c r="Z471" s="35"/>
      <c r="AA471" s="35"/>
      <c r="AB471" s="35"/>
      <c r="AC471" s="35"/>
      <c r="AD471" s="35"/>
      <c r="AE471" s="35"/>
      <c r="AT471" s="20" t="s">
        <v>137</v>
      </c>
      <c r="AU471" s="20" t="s">
        <v>130</v>
      </c>
    </row>
    <row r="472" s="2" customFormat="1">
      <c r="A472" s="35"/>
      <c r="B472" s="36"/>
      <c r="C472" s="37"/>
      <c r="D472" s="208" t="s">
        <v>139</v>
      </c>
      <c r="E472" s="37"/>
      <c r="F472" s="209" t="s">
        <v>769</v>
      </c>
      <c r="G472" s="37"/>
      <c r="H472" s="37"/>
      <c r="I472" s="37"/>
      <c r="J472" s="37"/>
      <c r="K472" s="37"/>
      <c r="L472" s="41"/>
      <c r="M472" s="206"/>
      <c r="N472" s="207"/>
      <c r="O472" s="80"/>
      <c r="P472" s="80"/>
      <c r="Q472" s="80"/>
      <c r="R472" s="80"/>
      <c r="S472" s="80"/>
      <c r="T472" s="81"/>
      <c r="U472" s="35"/>
      <c r="V472" s="35"/>
      <c r="W472" s="35"/>
      <c r="X472" s="35"/>
      <c r="Y472" s="35"/>
      <c r="Z472" s="35"/>
      <c r="AA472" s="35"/>
      <c r="AB472" s="35"/>
      <c r="AC472" s="35"/>
      <c r="AD472" s="35"/>
      <c r="AE472" s="35"/>
      <c r="AT472" s="20" t="s">
        <v>139</v>
      </c>
      <c r="AU472" s="20" t="s">
        <v>130</v>
      </c>
    </row>
    <row r="473" s="14" customFormat="1">
      <c r="A473" s="14"/>
      <c r="B473" s="219"/>
      <c r="C473" s="220"/>
      <c r="D473" s="208" t="s">
        <v>153</v>
      </c>
      <c r="E473" s="221" t="s">
        <v>17</v>
      </c>
      <c r="F473" s="222" t="s">
        <v>770</v>
      </c>
      <c r="G473" s="220"/>
      <c r="H473" s="223">
        <v>4.8300000000000001</v>
      </c>
      <c r="I473" s="220"/>
      <c r="J473" s="220"/>
      <c r="K473" s="220"/>
      <c r="L473" s="224"/>
      <c r="M473" s="225"/>
      <c r="N473" s="226"/>
      <c r="O473" s="226"/>
      <c r="P473" s="226"/>
      <c r="Q473" s="226"/>
      <c r="R473" s="226"/>
      <c r="S473" s="226"/>
      <c r="T473" s="227"/>
      <c r="U473" s="14"/>
      <c r="V473" s="14"/>
      <c r="W473" s="14"/>
      <c r="X473" s="14"/>
      <c r="Y473" s="14"/>
      <c r="Z473" s="14"/>
      <c r="AA473" s="14"/>
      <c r="AB473" s="14"/>
      <c r="AC473" s="14"/>
      <c r="AD473" s="14"/>
      <c r="AE473" s="14"/>
      <c r="AT473" s="228" t="s">
        <v>153</v>
      </c>
      <c r="AU473" s="228" t="s">
        <v>130</v>
      </c>
      <c r="AV473" s="14" t="s">
        <v>130</v>
      </c>
      <c r="AW473" s="14" t="s">
        <v>31</v>
      </c>
      <c r="AX473" s="14" t="s">
        <v>70</v>
      </c>
      <c r="AY473" s="228" t="s">
        <v>123</v>
      </c>
    </row>
    <row r="474" s="14" customFormat="1">
      <c r="A474" s="14"/>
      <c r="B474" s="219"/>
      <c r="C474" s="220"/>
      <c r="D474" s="208" t="s">
        <v>153</v>
      </c>
      <c r="E474" s="221" t="s">
        <v>17</v>
      </c>
      <c r="F474" s="222" t="s">
        <v>771</v>
      </c>
      <c r="G474" s="220"/>
      <c r="H474" s="223">
        <v>0.41999999999999998</v>
      </c>
      <c r="I474" s="220"/>
      <c r="J474" s="220"/>
      <c r="K474" s="220"/>
      <c r="L474" s="224"/>
      <c r="M474" s="225"/>
      <c r="N474" s="226"/>
      <c r="O474" s="226"/>
      <c r="P474" s="226"/>
      <c r="Q474" s="226"/>
      <c r="R474" s="226"/>
      <c r="S474" s="226"/>
      <c r="T474" s="227"/>
      <c r="U474" s="14"/>
      <c r="V474" s="14"/>
      <c r="W474" s="14"/>
      <c r="X474" s="14"/>
      <c r="Y474" s="14"/>
      <c r="Z474" s="14"/>
      <c r="AA474" s="14"/>
      <c r="AB474" s="14"/>
      <c r="AC474" s="14"/>
      <c r="AD474" s="14"/>
      <c r="AE474" s="14"/>
      <c r="AT474" s="228" t="s">
        <v>153</v>
      </c>
      <c r="AU474" s="228" t="s">
        <v>130</v>
      </c>
      <c r="AV474" s="14" t="s">
        <v>130</v>
      </c>
      <c r="AW474" s="14" t="s">
        <v>31</v>
      </c>
      <c r="AX474" s="14" t="s">
        <v>70</v>
      </c>
      <c r="AY474" s="228" t="s">
        <v>123</v>
      </c>
    </row>
    <row r="475" s="15" customFormat="1">
      <c r="A475" s="15"/>
      <c r="B475" s="229"/>
      <c r="C475" s="230"/>
      <c r="D475" s="208" t="s">
        <v>153</v>
      </c>
      <c r="E475" s="231" t="s">
        <v>17</v>
      </c>
      <c r="F475" s="232" t="s">
        <v>178</v>
      </c>
      <c r="G475" s="230"/>
      <c r="H475" s="233">
        <v>5.25</v>
      </c>
      <c r="I475" s="230"/>
      <c r="J475" s="230"/>
      <c r="K475" s="230"/>
      <c r="L475" s="234"/>
      <c r="M475" s="235"/>
      <c r="N475" s="236"/>
      <c r="O475" s="236"/>
      <c r="P475" s="236"/>
      <c r="Q475" s="236"/>
      <c r="R475" s="236"/>
      <c r="S475" s="236"/>
      <c r="T475" s="237"/>
      <c r="U475" s="15"/>
      <c r="V475" s="15"/>
      <c r="W475" s="15"/>
      <c r="X475" s="15"/>
      <c r="Y475" s="15"/>
      <c r="Z475" s="15"/>
      <c r="AA475" s="15"/>
      <c r="AB475" s="15"/>
      <c r="AC475" s="15"/>
      <c r="AD475" s="15"/>
      <c r="AE475" s="15"/>
      <c r="AT475" s="238" t="s">
        <v>153</v>
      </c>
      <c r="AU475" s="238" t="s">
        <v>130</v>
      </c>
      <c r="AV475" s="15" t="s">
        <v>129</v>
      </c>
      <c r="AW475" s="15" t="s">
        <v>31</v>
      </c>
      <c r="AX475" s="15" t="s">
        <v>75</v>
      </c>
      <c r="AY475" s="238" t="s">
        <v>123</v>
      </c>
    </row>
    <row r="476" s="2" customFormat="1" ht="21.75" customHeight="1">
      <c r="A476" s="35"/>
      <c r="B476" s="36"/>
      <c r="C476" s="192" t="s">
        <v>772</v>
      </c>
      <c r="D476" s="192" t="s">
        <v>125</v>
      </c>
      <c r="E476" s="193" t="s">
        <v>773</v>
      </c>
      <c r="F476" s="194" t="s">
        <v>774</v>
      </c>
      <c r="G476" s="195" t="s">
        <v>134</v>
      </c>
      <c r="H476" s="196">
        <v>14.130000000000001</v>
      </c>
      <c r="I476" s="197">
        <v>29.300000000000001</v>
      </c>
      <c r="J476" s="197">
        <f>ROUND(I476*H476,2)</f>
        <v>414.00999999999999</v>
      </c>
      <c r="K476" s="194" t="s">
        <v>135</v>
      </c>
      <c r="L476" s="41"/>
      <c r="M476" s="198" t="s">
        <v>17</v>
      </c>
      <c r="N476" s="199" t="s">
        <v>42</v>
      </c>
      <c r="O476" s="200">
        <v>0.058999999999999997</v>
      </c>
      <c r="P476" s="200">
        <f>O476*H476</f>
        <v>0.83367000000000002</v>
      </c>
      <c r="Q476" s="200">
        <v>0</v>
      </c>
      <c r="R476" s="200">
        <f>Q476*H476</f>
        <v>0</v>
      </c>
      <c r="S476" s="200">
        <v>0</v>
      </c>
      <c r="T476" s="201">
        <f>S476*H476</f>
        <v>0</v>
      </c>
      <c r="U476" s="35"/>
      <c r="V476" s="35"/>
      <c r="W476" s="35"/>
      <c r="X476" s="35"/>
      <c r="Y476" s="35"/>
      <c r="Z476" s="35"/>
      <c r="AA476" s="35"/>
      <c r="AB476" s="35"/>
      <c r="AC476" s="35"/>
      <c r="AD476" s="35"/>
      <c r="AE476" s="35"/>
      <c r="AR476" s="202" t="s">
        <v>232</v>
      </c>
      <c r="AT476" s="202" t="s">
        <v>125</v>
      </c>
      <c r="AU476" s="202" t="s">
        <v>130</v>
      </c>
      <c r="AY476" s="20" t="s">
        <v>123</v>
      </c>
      <c r="BE476" s="203">
        <f>IF(N476="základní",J476,0)</f>
        <v>0</v>
      </c>
      <c r="BF476" s="203">
        <f>IF(N476="snížená",J476,0)</f>
        <v>414.00999999999999</v>
      </c>
      <c r="BG476" s="203">
        <f>IF(N476="zákl. přenesená",J476,0)</f>
        <v>0</v>
      </c>
      <c r="BH476" s="203">
        <f>IF(N476="sníž. přenesená",J476,0)</f>
        <v>0</v>
      </c>
      <c r="BI476" s="203">
        <f>IF(N476="nulová",J476,0)</f>
        <v>0</v>
      </c>
      <c r="BJ476" s="20" t="s">
        <v>130</v>
      </c>
      <c r="BK476" s="203">
        <f>ROUND(I476*H476,2)</f>
        <v>414.00999999999999</v>
      </c>
      <c r="BL476" s="20" t="s">
        <v>232</v>
      </c>
      <c r="BM476" s="202" t="s">
        <v>775</v>
      </c>
    </row>
    <row r="477" s="2" customFormat="1">
      <c r="A477" s="35"/>
      <c r="B477" s="36"/>
      <c r="C477" s="37"/>
      <c r="D477" s="204" t="s">
        <v>137</v>
      </c>
      <c r="E477" s="37"/>
      <c r="F477" s="205" t="s">
        <v>776</v>
      </c>
      <c r="G477" s="37"/>
      <c r="H477" s="37"/>
      <c r="I477" s="37"/>
      <c r="J477" s="37"/>
      <c r="K477" s="37"/>
      <c r="L477" s="41"/>
      <c r="M477" s="206"/>
      <c r="N477" s="207"/>
      <c r="O477" s="80"/>
      <c r="P477" s="80"/>
      <c r="Q477" s="80"/>
      <c r="R477" s="80"/>
      <c r="S477" s="80"/>
      <c r="T477" s="81"/>
      <c r="U477" s="35"/>
      <c r="V477" s="35"/>
      <c r="W477" s="35"/>
      <c r="X477" s="35"/>
      <c r="Y477" s="35"/>
      <c r="Z477" s="35"/>
      <c r="AA477" s="35"/>
      <c r="AB477" s="35"/>
      <c r="AC477" s="35"/>
      <c r="AD477" s="35"/>
      <c r="AE477" s="35"/>
      <c r="AT477" s="20" t="s">
        <v>137</v>
      </c>
      <c r="AU477" s="20" t="s">
        <v>130</v>
      </c>
    </row>
    <row r="478" s="2" customFormat="1">
      <c r="A478" s="35"/>
      <c r="B478" s="36"/>
      <c r="C478" s="37"/>
      <c r="D478" s="208" t="s">
        <v>139</v>
      </c>
      <c r="E478" s="37"/>
      <c r="F478" s="209" t="s">
        <v>769</v>
      </c>
      <c r="G478" s="37"/>
      <c r="H478" s="37"/>
      <c r="I478" s="37"/>
      <c r="J478" s="37"/>
      <c r="K478" s="37"/>
      <c r="L478" s="41"/>
      <c r="M478" s="206"/>
      <c r="N478" s="207"/>
      <c r="O478" s="80"/>
      <c r="P478" s="80"/>
      <c r="Q478" s="80"/>
      <c r="R478" s="80"/>
      <c r="S478" s="80"/>
      <c r="T478" s="81"/>
      <c r="U478" s="35"/>
      <c r="V478" s="35"/>
      <c r="W478" s="35"/>
      <c r="X478" s="35"/>
      <c r="Y478" s="35"/>
      <c r="Z478" s="35"/>
      <c r="AA478" s="35"/>
      <c r="AB478" s="35"/>
      <c r="AC478" s="35"/>
      <c r="AD478" s="35"/>
      <c r="AE478" s="35"/>
      <c r="AT478" s="20" t="s">
        <v>139</v>
      </c>
      <c r="AU478" s="20" t="s">
        <v>130</v>
      </c>
    </row>
    <row r="479" s="14" customFormat="1">
      <c r="A479" s="14"/>
      <c r="B479" s="219"/>
      <c r="C479" s="220"/>
      <c r="D479" s="208" t="s">
        <v>153</v>
      </c>
      <c r="E479" s="221" t="s">
        <v>17</v>
      </c>
      <c r="F479" s="222" t="s">
        <v>777</v>
      </c>
      <c r="G479" s="220"/>
      <c r="H479" s="223">
        <v>5.04</v>
      </c>
      <c r="I479" s="220"/>
      <c r="J479" s="220"/>
      <c r="K479" s="220"/>
      <c r="L479" s="224"/>
      <c r="M479" s="225"/>
      <c r="N479" s="226"/>
      <c r="O479" s="226"/>
      <c r="P479" s="226"/>
      <c r="Q479" s="226"/>
      <c r="R479" s="226"/>
      <c r="S479" s="226"/>
      <c r="T479" s="227"/>
      <c r="U479" s="14"/>
      <c r="V479" s="14"/>
      <c r="W479" s="14"/>
      <c r="X479" s="14"/>
      <c r="Y479" s="14"/>
      <c r="Z479" s="14"/>
      <c r="AA479" s="14"/>
      <c r="AB479" s="14"/>
      <c r="AC479" s="14"/>
      <c r="AD479" s="14"/>
      <c r="AE479" s="14"/>
      <c r="AT479" s="228" t="s">
        <v>153</v>
      </c>
      <c r="AU479" s="228" t="s">
        <v>130</v>
      </c>
      <c r="AV479" s="14" t="s">
        <v>130</v>
      </c>
      <c r="AW479" s="14" t="s">
        <v>31</v>
      </c>
      <c r="AX479" s="14" t="s">
        <v>70</v>
      </c>
      <c r="AY479" s="228" t="s">
        <v>123</v>
      </c>
    </row>
    <row r="480" s="14" customFormat="1">
      <c r="A480" s="14"/>
      <c r="B480" s="219"/>
      <c r="C480" s="220"/>
      <c r="D480" s="208" t="s">
        <v>153</v>
      </c>
      <c r="E480" s="221" t="s">
        <v>17</v>
      </c>
      <c r="F480" s="222" t="s">
        <v>778</v>
      </c>
      <c r="G480" s="220"/>
      <c r="H480" s="223">
        <v>2.7599999999999998</v>
      </c>
      <c r="I480" s="220"/>
      <c r="J480" s="220"/>
      <c r="K480" s="220"/>
      <c r="L480" s="224"/>
      <c r="M480" s="225"/>
      <c r="N480" s="226"/>
      <c r="O480" s="226"/>
      <c r="P480" s="226"/>
      <c r="Q480" s="226"/>
      <c r="R480" s="226"/>
      <c r="S480" s="226"/>
      <c r="T480" s="227"/>
      <c r="U480" s="14"/>
      <c r="V480" s="14"/>
      <c r="W480" s="14"/>
      <c r="X480" s="14"/>
      <c r="Y480" s="14"/>
      <c r="Z480" s="14"/>
      <c r="AA480" s="14"/>
      <c r="AB480" s="14"/>
      <c r="AC480" s="14"/>
      <c r="AD480" s="14"/>
      <c r="AE480" s="14"/>
      <c r="AT480" s="228" t="s">
        <v>153</v>
      </c>
      <c r="AU480" s="228" t="s">
        <v>130</v>
      </c>
      <c r="AV480" s="14" t="s">
        <v>130</v>
      </c>
      <c r="AW480" s="14" t="s">
        <v>31</v>
      </c>
      <c r="AX480" s="14" t="s">
        <v>70</v>
      </c>
      <c r="AY480" s="228" t="s">
        <v>123</v>
      </c>
    </row>
    <row r="481" s="14" customFormat="1">
      <c r="A481" s="14"/>
      <c r="B481" s="219"/>
      <c r="C481" s="220"/>
      <c r="D481" s="208" t="s">
        <v>153</v>
      </c>
      <c r="E481" s="221" t="s">
        <v>17</v>
      </c>
      <c r="F481" s="222" t="s">
        <v>779</v>
      </c>
      <c r="G481" s="220"/>
      <c r="H481" s="223">
        <v>4.8300000000000001</v>
      </c>
      <c r="I481" s="220"/>
      <c r="J481" s="220"/>
      <c r="K481" s="220"/>
      <c r="L481" s="224"/>
      <c r="M481" s="225"/>
      <c r="N481" s="226"/>
      <c r="O481" s="226"/>
      <c r="P481" s="226"/>
      <c r="Q481" s="226"/>
      <c r="R481" s="226"/>
      <c r="S481" s="226"/>
      <c r="T481" s="227"/>
      <c r="U481" s="14"/>
      <c r="V481" s="14"/>
      <c r="W481" s="14"/>
      <c r="X481" s="14"/>
      <c r="Y481" s="14"/>
      <c r="Z481" s="14"/>
      <c r="AA481" s="14"/>
      <c r="AB481" s="14"/>
      <c r="AC481" s="14"/>
      <c r="AD481" s="14"/>
      <c r="AE481" s="14"/>
      <c r="AT481" s="228" t="s">
        <v>153</v>
      </c>
      <c r="AU481" s="228" t="s">
        <v>130</v>
      </c>
      <c r="AV481" s="14" t="s">
        <v>130</v>
      </c>
      <c r="AW481" s="14" t="s">
        <v>31</v>
      </c>
      <c r="AX481" s="14" t="s">
        <v>70</v>
      </c>
      <c r="AY481" s="228" t="s">
        <v>123</v>
      </c>
    </row>
    <row r="482" s="14" customFormat="1">
      <c r="A482" s="14"/>
      <c r="B482" s="219"/>
      <c r="C482" s="220"/>
      <c r="D482" s="208" t="s">
        <v>153</v>
      </c>
      <c r="E482" s="221" t="s">
        <v>17</v>
      </c>
      <c r="F482" s="222" t="s">
        <v>346</v>
      </c>
      <c r="G482" s="220"/>
      <c r="H482" s="223">
        <v>1.5</v>
      </c>
      <c r="I482" s="220"/>
      <c r="J482" s="220"/>
      <c r="K482" s="220"/>
      <c r="L482" s="224"/>
      <c r="M482" s="225"/>
      <c r="N482" s="226"/>
      <c r="O482" s="226"/>
      <c r="P482" s="226"/>
      <c r="Q482" s="226"/>
      <c r="R482" s="226"/>
      <c r="S482" s="226"/>
      <c r="T482" s="227"/>
      <c r="U482" s="14"/>
      <c r="V482" s="14"/>
      <c r="W482" s="14"/>
      <c r="X482" s="14"/>
      <c r="Y482" s="14"/>
      <c r="Z482" s="14"/>
      <c r="AA482" s="14"/>
      <c r="AB482" s="14"/>
      <c r="AC482" s="14"/>
      <c r="AD482" s="14"/>
      <c r="AE482" s="14"/>
      <c r="AT482" s="228" t="s">
        <v>153</v>
      </c>
      <c r="AU482" s="228" t="s">
        <v>130</v>
      </c>
      <c r="AV482" s="14" t="s">
        <v>130</v>
      </c>
      <c r="AW482" s="14" t="s">
        <v>31</v>
      </c>
      <c r="AX482" s="14" t="s">
        <v>70</v>
      </c>
      <c r="AY482" s="228" t="s">
        <v>123</v>
      </c>
    </row>
    <row r="483" s="15" customFormat="1">
      <c r="A483" s="15"/>
      <c r="B483" s="229"/>
      <c r="C483" s="230"/>
      <c r="D483" s="208" t="s">
        <v>153</v>
      </c>
      <c r="E483" s="231" t="s">
        <v>17</v>
      </c>
      <c r="F483" s="232" t="s">
        <v>178</v>
      </c>
      <c r="G483" s="230"/>
      <c r="H483" s="233">
        <v>14.129999999999999</v>
      </c>
      <c r="I483" s="230"/>
      <c r="J483" s="230"/>
      <c r="K483" s="230"/>
      <c r="L483" s="234"/>
      <c r="M483" s="235"/>
      <c r="N483" s="236"/>
      <c r="O483" s="236"/>
      <c r="P483" s="236"/>
      <c r="Q483" s="236"/>
      <c r="R483" s="236"/>
      <c r="S483" s="236"/>
      <c r="T483" s="237"/>
      <c r="U483" s="15"/>
      <c r="V483" s="15"/>
      <c r="W483" s="15"/>
      <c r="X483" s="15"/>
      <c r="Y483" s="15"/>
      <c r="Z483" s="15"/>
      <c r="AA483" s="15"/>
      <c r="AB483" s="15"/>
      <c r="AC483" s="15"/>
      <c r="AD483" s="15"/>
      <c r="AE483" s="15"/>
      <c r="AT483" s="238" t="s">
        <v>153</v>
      </c>
      <c r="AU483" s="238" t="s">
        <v>130</v>
      </c>
      <c r="AV483" s="15" t="s">
        <v>129</v>
      </c>
      <c r="AW483" s="15" t="s">
        <v>31</v>
      </c>
      <c r="AX483" s="15" t="s">
        <v>75</v>
      </c>
      <c r="AY483" s="238" t="s">
        <v>123</v>
      </c>
    </row>
    <row r="484" s="2" customFormat="1" ht="16.5" customHeight="1">
      <c r="A484" s="35"/>
      <c r="B484" s="36"/>
      <c r="C484" s="239" t="s">
        <v>780</v>
      </c>
      <c r="D484" s="239" t="s">
        <v>227</v>
      </c>
      <c r="E484" s="240" t="s">
        <v>781</v>
      </c>
      <c r="F484" s="241" t="s">
        <v>782</v>
      </c>
      <c r="G484" s="242" t="s">
        <v>214</v>
      </c>
      <c r="H484" s="243">
        <v>0.0080000000000000002</v>
      </c>
      <c r="I484" s="244">
        <v>147800</v>
      </c>
      <c r="J484" s="244">
        <f>ROUND(I484*H484,2)</f>
        <v>1182.4000000000001</v>
      </c>
      <c r="K484" s="241" t="s">
        <v>135</v>
      </c>
      <c r="L484" s="245"/>
      <c r="M484" s="246" t="s">
        <v>17</v>
      </c>
      <c r="N484" s="247" t="s">
        <v>42</v>
      </c>
      <c r="O484" s="200">
        <v>0</v>
      </c>
      <c r="P484" s="200">
        <f>O484*H484</f>
        <v>0</v>
      </c>
      <c r="Q484" s="200">
        <v>1</v>
      </c>
      <c r="R484" s="200">
        <f>Q484*H484</f>
        <v>0.0080000000000000002</v>
      </c>
      <c r="S484" s="200">
        <v>0</v>
      </c>
      <c r="T484" s="201">
        <f>S484*H484</f>
        <v>0</v>
      </c>
      <c r="U484" s="35"/>
      <c r="V484" s="35"/>
      <c r="W484" s="35"/>
      <c r="X484" s="35"/>
      <c r="Y484" s="35"/>
      <c r="Z484" s="35"/>
      <c r="AA484" s="35"/>
      <c r="AB484" s="35"/>
      <c r="AC484" s="35"/>
      <c r="AD484" s="35"/>
      <c r="AE484" s="35"/>
      <c r="AR484" s="202" t="s">
        <v>341</v>
      </c>
      <c r="AT484" s="202" t="s">
        <v>227</v>
      </c>
      <c r="AU484" s="202" t="s">
        <v>130</v>
      </c>
      <c r="AY484" s="20" t="s">
        <v>123</v>
      </c>
      <c r="BE484" s="203">
        <f>IF(N484="základní",J484,0)</f>
        <v>0</v>
      </c>
      <c r="BF484" s="203">
        <f>IF(N484="snížená",J484,0)</f>
        <v>1182.4000000000001</v>
      </c>
      <c r="BG484" s="203">
        <f>IF(N484="zákl. přenesená",J484,0)</f>
        <v>0</v>
      </c>
      <c r="BH484" s="203">
        <f>IF(N484="sníž. přenesená",J484,0)</f>
        <v>0</v>
      </c>
      <c r="BI484" s="203">
        <f>IF(N484="nulová",J484,0)</f>
        <v>0</v>
      </c>
      <c r="BJ484" s="20" t="s">
        <v>130</v>
      </c>
      <c r="BK484" s="203">
        <f>ROUND(I484*H484,2)</f>
        <v>1182.4000000000001</v>
      </c>
      <c r="BL484" s="20" t="s">
        <v>232</v>
      </c>
      <c r="BM484" s="202" t="s">
        <v>783</v>
      </c>
    </row>
    <row r="485" s="14" customFormat="1">
      <c r="A485" s="14"/>
      <c r="B485" s="219"/>
      <c r="C485" s="220"/>
      <c r="D485" s="208" t="s">
        <v>153</v>
      </c>
      <c r="E485" s="221" t="s">
        <v>17</v>
      </c>
      <c r="F485" s="222" t="s">
        <v>784</v>
      </c>
      <c r="G485" s="220"/>
      <c r="H485" s="223">
        <v>19.379999999999999</v>
      </c>
      <c r="I485" s="220"/>
      <c r="J485" s="220"/>
      <c r="K485" s="220"/>
      <c r="L485" s="224"/>
      <c r="M485" s="225"/>
      <c r="N485" s="226"/>
      <c r="O485" s="226"/>
      <c r="P485" s="226"/>
      <c r="Q485" s="226"/>
      <c r="R485" s="226"/>
      <c r="S485" s="226"/>
      <c r="T485" s="227"/>
      <c r="U485" s="14"/>
      <c r="V485" s="14"/>
      <c r="W485" s="14"/>
      <c r="X485" s="14"/>
      <c r="Y485" s="14"/>
      <c r="Z485" s="14"/>
      <c r="AA485" s="14"/>
      <c r="AB485" s="14"/>
      <c r="AC485" s="14"/>
      <c r="AD485" s="14"/>
      <c r="AE485" s="14"/>
      <c r="AT485" s="228" t="s">
        <v>153</v>
      </c>
      <c r="AU485" s="228" t="s">
        <v>130</v>
      </c>
      <c r="AV485" s="14" t="s">
        <v>130</v>
      </c>
      <c r="AW485" s="14" t="s">
        <v>31</v>
      </c>
      <c r="AX485" s="14" t="s">
        <v>75</v>
      </c>
      <c r="AY485" s="228" t="s">
        <v>123</v>
      </c>
    </row>
    <row r="486" s="14" customFormat="1">
      <c r="A486" s="14"/>
      <c r="B486" s="219"/>
      <c r="C486" s="220"/>
      <c r="D486" s="208" t="s">
        <v>153</v>
      </c>
      <c r="E486" s="220"/>
      <c r="F486" s="222" t="s">
        <v>785</v>
      </c>
      <c r="G486" s="220"/>
      <c r="H486" s="223">
        <v>0.0080000000000000002</v>
      </c>
      <c r="I486" s="220"/>
      <c r="J486" s="220"/>
      <c r="K486" s="220"/>
      <c r="L486" s="224"/>
      <c r="M486" s="225"/>
      <c r="N486" s="226"/>
      <c r="O486" s="226"/>
      <c r="P486" s="226"/>
      <c r="Q486" s="226"/>
      <c r="R486" s="226"/>
      <c r="S486" s="226"/>
      <c r="T486" s="227"/>
      <c r="U486" s="14"/>
      <c r="V486" s="14"/>
      <c r="W486" s="14"/>
      <c r="X486" s="14"/>
      <c r="Y486" s="14"/>
      <c r="Z486" s="14"/>
      <c r="AA486" s="14"/>
      <c r="AB486" s="14"/>
      <c r="AC486" s="14"/>
      <c r="AD486" s="14"/>
      <c r="AE486" s="14"/>
      <c r="AT486" s="228" t="s">
        <v>153</v>
      </c>
      <c r="AU486" s="228" t="s">
        <v>130</v>
      </c>
      <c r="AV486" s="14" t="s">
        <v>130</v>
      </c>
      <c r="AW486" s="14" t="s">
        <v>4</v>
      </c>
      <c r="AX486" s="14" t="s">
        <v>75</v>
      </c>
      <c r="AY486" s="228" t="s">
        <v>123</v>
      </c>
    </row>
    <row r="487" s="2" customFormat="1" ht="16.5" customHeight="1">
      <c r="A487" s="35"/>
      <c r="B487" s="36"/>
      <c r="C487" s="192" t="s">
        <v>786</v>
      </c>
      <c r="D487" s="192" t="s">
        <v>125</v>
      </c>
      <c r="E487" s="193" t="s">
        <v>787</v>
      </c>
      <c r="F487" s="194" t="s">
        <v>788</v>
      </c>
      <c r="G487" s="195" t="s">
        <v>134</v>
      </c>
      <c r="H487" s="196">
        <v>10.5</v>
      </c>
      <c r="I487" s="197">
        <v>127</v>
      </c>
      <c r="J487" s="197">
        <f>ROUND(I487*H487,2)</f>
        <v>1333.5</v>
      </c>
      <c r="K487" s="194" t="s">
        <v>135</v>
      </c>
      <c r="L487" s="41"/>
      <c r="M487" s="198" t="s">
        <v>17</v>
      </c>
      <c r="N487" s="199" t="s">
        <v>42</v>
      </c>
      <c r="O487" s="200">
        <v>0.222</v>
      </c>
      <c r="P487" s="200">
        <f>O487*H487</f>
        <v>2.331</v>
      </c>
      <c r="Q487" s="200">
        <v>0.00040000000000000002</v>
      </c>
      <c r="R487" s="200">
        <f>Q487*H487</f>
        <v>0.0042000000000000006</v>
      </c>
      <c r="S487" s="200">
        <v>0</v>
      </c>
      <c r="T487" s="201">
        <f>S487*H487</f>
        <v>0</v>
      </c>
      <c r="U487" s="35"/>
      <c r="V487" s="35"/>
      <c r="W487" s="35"/>
      <c r="X487" s="35"/>
      <c r="Y487" s="35"/>
      <c r="Z487" s="35"/>
      <c r="AA487" s="35"/>
      <c r="AB487" s="35"/>
      <c r="AC487" s="35"/>
      <c r="AD487" s="35"/>
      <c r="AE487" s="35"/>
      <c r="AR487" s="202" t="s">
        <v>232</v>
      </c>
      <c r="AT487" s="202" t="s">
        <v>125</v>
      </c>
      <c r="AU487" s="202" t="s">
        <v>130</v>
      </c>
      <c r="AY487" s="20" t="s">
        <v>123</v>
      </c>
      <c r="BE487" s="203">
        <f>IF(N487="základní",J487,0)</f>
        <v>0</v>
      </c>
      <c r="BF487" s="203">
        <f>IF(N487="snížená",J487,0)</f>
        <v>1333.5</v>
      </c>
      <c r="BG487" s="203">
        <f>IF(N487="zákl. přenesená",J487,0)</f>
        <v>0</v>
      </c>
      <c r="BH487" s="203">
        <f>IF(N487="sníž. přenesená",J487,0)</f>
        <v>0</v>
      </c>
      <c r="BI487" s="203">
        <f>IF(N487="nulová",J487,0)</f>
        <v>0</v>
      </c>
      <c r="BJ487" s="20" t="s">
        <v>130</v>
      </c>
      <c r="BK487" s="203">
        <f>ROUND(I487*H487,2)</f>
        <v>1333.5</v>
      </c>
      <c r="BL487" s="20" t="s">
        <v>232</v>
      </c>
      <c r="BM487" s="202" t="s">
        <v>789</v>
      </c>
    </row>
    <row r="488" s="2" customFormat="1">
      <c r="A488" s="35"/>
      <c r="B488" s="36"/>
      <c r="C488" s="37"/>
      <c r="D488" s="204" t="s">
        <v>137</v>
      </c>
      <c r="E488" s="37"/>
      <c r="F488" s="205" t="s">
        <v>790</v>
      </c>
      <c r="G488" s="37"/>
      <c r="H488" s="37"/>
      <c r="I488" s="37"/>
      <c r="J488" s="37"/>
      <c r="K488" s="37"/>
      <c r="L488" s="41"/>
      <c r="M488" s="206"/>
      <c r="N488" s="207"/>
      <c r="O488" s="80"/>
      <c r="P488" s="80"/>
      <c r="Q488" s="80"/>
      <c r="R488" s="80"/>
      <c r="S488" s="80"/>
      <c r="T488" s="81"/>
      <c r="U488" s="35"/>
      <c r="V488" s="35"/>
      <c r="W488" s="35"/>
      <c r="X488" s="35"/>
      <c r="Y488" s="35"/>
      <c r="Z488" s="35"/>
      <c r="AA488" s="35"/>
      <c r="AB488" s="35"/>
      <c r="AC488" s="35"/>
      <c r="AD488" s="35"/>
      <c r="AE488" s="35"/>
      <c r="AT488" s="20" t="s">
        <v>137</v>
      </c>
      <c r="AU488" s="20" t="s">
        <v>130</v>
      </c>
    </row>
    <row r="489" s="2" customFormat="1">
      <c r="A489" s="35"/>
      <c r="B489" s="36"/>
      <c r="C489" s="37"/>
      <c r="D489" s="208" t="s">
        <v>139</v>
      </c>
      <c r="E489" s="37"/>
      <c r="F489" s="209" t="s">
        <v>791</v>
      </c>
      <c r="G489" s="37"/>
      <c r="H489" s="37"/>
      <c r="I489" s="37"/>
      <c r="J489" s="37"/>
      <c r="K489" s="37"/>
      <c r="L489" s="41"/>
      <c r="M489" s="206"/>
      <c r="N489" s="207"/>
      <c r="O489" s="80"/>
      <c r="P489" s="80"/>
      <c r="Q489" s="80"/>
      <c r="R489" s="80"/>
      <c r="S489" s="80"/>
      <c r="T489" s="81"/>
      <c r="U489" s="35"/>
      <c r="V489" s="35"/>
      <c r="W489" s="35"/>
      <c r="X489" s="35"/>
      <c r="Y489" s="35"/>
      <c r="Z489" s="35"/>
      <c r="AA489" s="35"/>
      <c r="AB489" s="35"/>
      <c r="AC489" s="35"/>
      <c r="AD489" s="35"/>
      <c r="AE489" s="35"/>
      <c r="AT489" s="20" t="s">
        <v>139</v>
      </c>
      <c r="AU489" s="20" t="s">
        <v>130</v>
      </c>
    </row>
    <row r="490" s="13" customFormat="1">
      <c r="A490" s="13"/>
      <c r="B490" s="210"/>
      <c r="C490" s="211"/>
      <c r="D490" s="208" t="s">
        <v>153</v>
      </c>
      <c r="E490" s="212" t="s">
        <v>17</v>
      </c>
      <c r="F490" s="213" t="s">
        <v>792</v>
      </c>
      <c r="G490" s="211"/>
      <c r="H490" s="212" t="s">
        <v>17</v>
      </c>
      <c r="I490" s="211"/>
      <c r="J490" s="211"/>
      <c r="K490" s="211"/>
      <c r="L490" s="214"/>
      <c r="M490" s="215"/>
      <c r="N490" s="216"/>
      <c r="O490" s="216"/>
      <c r="P490" s="216"/>
      <c r="Q490" s="216"/>
      <c r="R490" s="216"/>
      <c r="S490" s="216"/>
      <c r="T490" s="217"/>
      <c r="U490" s="13"/>
      <c r="V490" s="13"/>
      <c r="W490" s="13"/>
      <c r="X490" s="13"/>
      <c r="Y490" s="13"/>
      <c r="Z490" s="13"/>
      <c r="AA490" s="13"/>
      <c r="AB490" s="13"/>
      <c r="AC490" s="13"/>
      <c r="AD490" s="13"/>
      <c r="AE490" s="13"/>
      <c r="AT490" s="218" t="s">
        <v>153</v>
      </c>
      <c r="AU490" s="218" t="s">
        <v>130</v>
      </c>
      <c r="AV490" s="13" t="s">
        <v>75</v>
      </c>
      <c r="AW490" s="13" t="s">
        <v>31</v>
      </c>
      <c r="AX490" s="13" t="s">
        <v>70</v>
      </c>
      <c r="AY490" s="218" t="s">
        <v>123</v>
      </c>
    </row>
    <row r="491" s="14" customFormat="1">
      <c r="A491" s="14"/>
      <c r="B491" s="219"/>
      <c r="C491" s="220"/>
      <c r="D491" s="208" t="s">
        <v>153</v>
      </c>
      <c r="E491" s="221" t="s">
        <v>17</v>
      </c>
      <c r="F491" s="222" t="s">
        <v>793</v>
      </c>
      <c r="G491" s="220"/>
      <c r="H491" s="223">
        <v>10.5</v>
      </c>
      <c r="I491" s="220"/>
      <c r="J491" s="220"/>
      <c r="K491" s="220"/>
      <c r="L491" s="224"/>
      <c r="M491" s="225"/>
      <c r="N491" s="226"/>
      <c r="O491" s="226"/>
      <c r="P491" s="226"/>
      <c r="Q491" s="226"/>
      <c r="R491" s="226"/>
      <c r="S491" s="226"/>
      <c r="T491" s="227"/>
      <c r="U491" s="14"/>
      <c r="V491" s="14"/>
      <c r="W491" s="14"/>
      <c r="X491" s="14"/>
      <c r="Y491" s="14"/>
      <c r="Z491" s="14"/>
      <c r="AA491" s="14"/>
      <c r="AB491" s="14"/>
      <c r="AC491" s="14"/>
      <c r="AD491" s="14"/>
      <c r="AE491" s="14"/>
      <c r="AT491" s="228" t="s">
        <v>153</v>
      </c>
      <c r="AU491" s="228" t="s">
        <v>130</v>
      </c>
      <c r="AV491" s="14" t="s">
        <v>130</v>
      </c>
      <c r="AW491" s="14" t="s">
        <v>31</v>
      </c>
      <c r="AX491" s="14" t="s">
        <v>75</v>
      </c>
      <c r="AY491" s="228" t="s">
        <v>123</v>
      </c>
    </row>
    <row r="492" s="2" customFormat="1" ht="16.5" customHeight="1">
      <c r="A492" s="35"/>
      <c r="B492" s="36"/>
      <c r="C492" s="192" t="s">
        <v>794</v>
      </c>
      <c r="D492" s="192" t="s">
        <v>125</v>
      </c>
      <c r="E492" s="193" t="s">
        <v>795</v>
      </c>
      <c r="F492" s="194" t="s">
        <v>796</v>
      </c>
      <c r="G492" s="195" t="s">
        <v>134</v>
      </c>
      <c r="H492" s="196">
        <v>14.130000000000001</v>
      </c>
      <c r="I492" s="197">
        <v>146</v>
      </c>
      <c r="J492" s="197">
        <f>ROUND(I492*H492,2)</f>
        <v>2062.98</v>
      </c>
      <c r="K492" s="194" t="s">
        <v>135</v>
      </c>
      <c r="L492" s="41"/>
      <c r="M492" s="198" t="s">
        <v>17</v>
      </c>
      <c r="N492" s="199" t="s">
        <v>42</v>
      </c>
      <c r="O492" s="200">
        <v>0.26000000000000001</v>
      </c>
      <c r="P492" s="200">
        <f>O492*H492</f>
        <v>3.6738000000000004</v>
      </c>
      <c r="Q492" s="200">
        <v>0.00040000000000000002</v>
      </c>
      <c r="R492" s="200">
        <f>Q492*H492</f>
        <v>0.0056520000000000008</v>
      </c>
      <c r="S492" s="200">
        <v>0</v>
      </c>
      <c r="T492" s="201">
        <f>S492*H492</f>
        <v>0</v>
      </c>
      <c r="U492" s="35"/>
      <c r="V492" s="35"/>
      <c r="W492" s="35"/>
      <c r="X492" s="35"/>
      <c r="Y492" s="35"/>
      <c r="Z492" s="35"/>
      <c r="AA492" s="35"/>
      <c r="AB492" s="35"/>
      <c r="AC492" s="35"/>
      <c r="AD492" s="35"/>
      <c r="AE492" s="35"/>
      <c r="AR492" s="202" t="s">
        <v>232</v>
      </c>
      <c r="AT492" s="202" t="s">
        <v>125</v>
      </c>
      <c r="AU492" s="202" t="s">
        <v>130</v>
      </c>
      <c r="AY492" s="20" t="s">
        <v>123</v>
      </c>
      <c r="BE492" s="203">
        <f>IF(N492="základní",J492,0)</f>
        <v>0</v>
      </c>
      <c r="BF492" s="203">
        <f>IF(N492="snížená",J492,0)</f>
        <v>2062.98</v>
      </c>
      <c r="BG492" s="203">
        <f>IF(N492="zákl. přenesená",J492,0)</f>
        <v>0</v>
      </c>
      <c r="BH492" s="203">
        <f>IF(N492="sníž. přenesená",J492,0)</f>
        <v>0</v>
      </c>
      <c r="BI492" s="203">
        <f>IF(N492="nulová",J492,0)</f>
        <v>0</v>
      </c>
      <c r="BJ492" s="20" t="s">
        <v>130</v>
      </c>
      <c r="BK492" s="203">
        <f>ROUND(I492*H492,2)</f>
        <v>2062.98</v>
      </c>
      <c r="BL492" s="20" t="s">
        <v>232</v>
      </c>
      <c r="BM492" s="202" t="s">
        <v>797</v>
      </c>
    </row>
    <row r="493" s="2" customFormat="1">
      <c r="A493" s="35"/>
      <c r="B493" s="36"/>
      <c r="C493" s="37"/>
      <c r="D493" s="204" t="s">
        <v>137</v>
      </c>
      <c r="E493" s="37"/>
      <c r="F493" s="205" t="s">
        <v>798</v>
      </c>
      <c r="G493" s="37"/>
      <c r="H493" s="37"/>
      <c r="I493" s="37"/>
      <c r="J493" s="37"/>
      <c r="K493" s="37"/>
      <c r="L493" s="41"/>
      <c r="M493" s="206"/>
      <c r="N493" s="207"/>
      <c r="O493" s="80"/>
      <c r="P493" s="80"/>
      <c r="Q493" s="80"/>
      <c r="R493" s="80"/>
      <c r="S493" s="80"/>
      <c r="T493" s="81"/>
      <c r="U493" s="35"/>
      <c r="V493" s="35"/>
      <c r="W493" s="35"/>
      <c r="X493" s="35"/>
      <c r="Y493" s="35"/>
      <c r="Z493" s="35"/>
      <c r="AA493" s="35"/>
      <c r="AB493" s="35"/>
      <c r="AC493" s="35"/>
      <c r="AD493" s="35"/>
      <c r="AE493" s="35"/>
      <c r="AT493" s="20" t="s">
        <v>137</v>
      </c>
      <c r="AU493" s="20" t="s">
        <v>130</v>
      </c>
    </row>
    <row r="494" s="2" customFormat="1">
      <c r="A494" s="35"/>
      <c r="B494" s="36"/>
      <c r="C494" s="37"/>
      <c r="D494" s="208" t="s">
        <v>139</v>
      </c>
      <c r="E494" s="37"/>
      <c r="F494" s="209" t="s">
        <v>791</v>
      </c>
      <c r="G494" s="37"/>
      <c r="H494" s="37"/>
      <c r="I494" s="37"/>
      <c r="J494" s="37"/>
      <c r="K494" s="37"/>
      <c r="L494" s="41"/>
      <c r="M494" s="206"/>
      <c r="N494" s="207"/>
      <c r="O494" s="80"/>
      <c r="P494" s="80"/>
      <c r="Q494" s="80"/>
      <c r="R494" s="80"/>
      <c r="S494" s="80"/>
      <c r="T494" s="81"/>
      <c r="U494" s="35"/>
      <c r="V494" s="35"/>
      <c r="W494" s="35"/>
      <c r="X494" s="35"/>
      <c r="Y494" s="35"/>
      <c r="Z494" s="35"/>
      <c r="AA494" s="35"/>
      <c r="AB494" s="35"/>
      <c r="AC494" s="35"/>
      <c r="AD494" s="35"/>
      <c r="AE494" s="35"/>
      <c r="AT494" s="20" t="s">
        <v>139</v>
      </c>
      <c r="AU494" s="20" t="s">
        <v>130</v>
      </c>
    </row>
    <row r="495" s="2" customFormat="1" ht="24.15" customHeight="1">
      <c r="A495" s="35"/>
      <c r="B495" s="36"/>
      <c r="C495" s="239" t="s">
        <v>799</v>
      </c>
      <c r="D495" s="239" t="s">
        <v>227</v>
      </c>
      <c r="E495" s="240" t="s">
        <v>800</v>
      </c>
      <c r="F495" s="241" t="s">
        <v>801</v>
      </c>
      <c r="G495" s="242" t="s">
        <v>134</v>
      </c>
      <c r="H495" s="243">
        <v>29.556000000000001</v>
      </c>
      <c r="I495" s="244">
        <v>213</v>
      </c>
      <c r="J495" s="244">
        <f>ROUND(I495*H495,2)</f>
        <v>6295.4300000000003</v>
      </c>
      <c r="K495" s="241" t="s">
        <v>135</v>
      </c>
      <c r="L495" s="245"/>
      <c r="M495" s="246" t="s">
        <v>17</v>
      </c>
      <c r="N495" s="247" t="s">
        <v>42</v>
      </c>
      <c r="O495" s="200">
        <v>0</v>
      </c>
      <c r="P495" s="200">
        <f>O495*H495</f>
        <v>0</v>
      </c>
      <c r="Q495" s="200">
        <v>0.0054000000000000003</v>
      </c>
      <c r="R495" s="200">
        <f>Q495*H495</f>
        <v>0.15960240000000001</v>
      </c>
      <c r="S495" s="200">
        <v>0</v>
      </c>
      <c r="T495" s="201">
        <f>S495*H495</f>
        <v>0</v>
      </c>
      <c r="U495" s="35"/>
      <c r="V495" s="35"/>
      <c r="W495" s="35"/>
      <c r="X495" s="35"/>
      <c r="Y495" s="35"/>
      <c r="Z495" s="35"/>
      <c r="AA495" s="35"/>
      <c r="AB495" s="35"/>
      <c r="AC495" s="35"/>
      <c r="AD495" s="35"/>
      <c r="AE495" s="35"/>
      <c r="AR495" s="202" t="s">
        <v>341</v>
      </c>
      <c r="AT495" s="202" t="s">
        <v>227</v>
      </c>
      <c r="AU495" s="202" t="s">
        <v>130</v>
      </c>
      <c r="AY495" s="20" t="s">
        <v>123</v>
      </c>
      <c r="BE495" s="203">
        <f>IF(N495="základní",J495,0)</f>
        <v>0</v>
      </c>
      <c r="BF495" s="203">
        <f>IF(N495="snížená",J495,0)</f>
        <v>6295.4300000000003</v>
      </c>
      <c r="BG495" s="203">
        <f>IF(N495="zákl. přenesená",J495,0)</f>
        <v>0</v>
      </c>
      <c r="BH495" s="203">
        <f>IF(N495="sníž. přenesená",J495,0)</f>
        <v>0</v>
      </c>
      <c r="BI495" s="203">
        <f>IF(N495="nulová",J495,0)</f>
        <v>0</v>
      </c>
      <c r="BJ495" s="20" t="s">
        <v>130</v>
      </c>
      <c r="BK495" s="203">
        <f>ROUND(I495*H495,2)</f>
        <v>6295.4300000000003</v>
      </c>
      <c r="BL495" s="20" t="s">
        <v>232</v>
      </c>
      <c r="BM495" s="202" t="s">
        <v>802</v>
      </c>
    </row>
    <row r="496" s="14" customFormat="1">
      <c r="A496" s="14"/>
      <c r="B496" s="219"/>
      <c r="C496" s="220"/>
      <c r="D496" s="208" t="s">
        <v>153</v>
      </c>
      <c r="E496" s="221" t="s">
        <v>17</v>
      </c>
      <c r="F496" s="222" t="s">
        <v>803</v>
      </c>
      <c r="G496" s="220"/>
      <c r="H496" s="223">
        <v>24.629999999999999</v>
      </c>
      <c r="I496" s="220"/>
      <c r="J496" s="220"/>
      <c r="K496" s="220"/>
      <c r="L496" s="224"/>
      <c r="M496" s="225"/>
      <c r="N496" s="226"/>
      <c r="O496" s="226"/>
      <c r="P496" s="226"/>
      <c r="Q496" s="226"/>
      <c r="R496" s="226"/>
      <c r="S496" s="226"/>
      <c r="T496" s="227"/>
      <c r="U496" s="14"/>
      <c r="V496" s="14"/>
      <c r="W496" s="14"/>
      <c r="X496" s="14"/>
      <c r="Y496" s="14"/>
      <c r="Z496" s="14"/>
      <c r="AA496" s="14"/>
      <c r="AB496" s="14"/>
      <c r="AC496" s="14"/>
      <c r="AD496" s="14"/>
      <c r="AE496" s="14"/>
      <c r="AT496" s="228" t="s">
        <v>153</v>
      </c>
      <c r="AU496" s="228" t="s">
        <v>130</v>
      </c>
      <c r="AV496" s="14" t="s">
        <v>130</v>
      </c>
      <c r="AW496" s="14" t="s">
        <v>31</v>
      </c>
      <c r="AX496" s="14" t="s">
        <v>75</v>
      </c>
      <c r="AY496" s="228" t="s">
        <v>123</v>
      </c>
    </row>
    <row r="497" s="14" customFormat="1">
      <c r="A497" s="14"/>
      <c r="B497" s="219"/>
      <c r="C497" s="220"/>
      <c r="D497" s="208" t="s">
        <v>153</v>
      </c>
      <c r="E497" s="220"/>
      <c r="F497" s="222" t="s">
        <v>804</v>
      </c>
      <c r="G497" s="220"/>
      <c r="H497" s="223">
        <v>29.556000000000001</v>
      </c>
      <c r="I497" s="220"/>
      <c r="J497" s="220"/>
      <c r="K497" s="220"/>
      <c r="L497" s="224"/>
      <c r="M497" s="225"/>
      <c r="N497" s="226"/>
      <c r="O497" s="226"/>
      <c r="P497" s="226"/>
      <c r="Q497" s="226"/>
      <c r="R497" s="226"/>
      <c r="S497" s="226"/>
      <c r="T497" s="227"/>
      <c r="U497" s="14"/>
      <c r="V497" s="14"/>
      <c r="W497" s="14"/>
      <c r="X497" s="14"/>
      <c r="Y497" s="14"/>
      <c r="Z497" s="14"/>
      <c r="AA497" s="14"/>
      <c r="AB497" s="14"/>
      <c r="AC497" s="14"/>
      <c r="AD497" s="14"/>
      <c r="AE497" s="14"/>
      <c r="AT497" s="228" t="s">
        <v>153</v>
      </c>
      <c r="AU497" s="228" t="s">
        <v>130</v>
      </c>
      <c r="AV497" s="14" t="s">
        <v>130</v>
      </c>
      <c r="AW497" s="14" t="s">
        <v>4</v>
      </c>
      <c r="AX497" s="14" t="s">
        <v>75</v>
      </c>
      <c r="AY497" s="228" t="s">
        <v>123</v>
      </c>
    </row>
    <row r="498" s="2" customFormat="1" ht="24.15" customHeight="1">
      <c r="A498" s="35"/>
      <c r="B498" s="36"/>
      <c r="C498" s="192" t="s">
        <v>805</v>
      </c>
      <c r="D498" s="192" t="s">
        <v>125</v>
      </c>
      <c r="E498" s="193" t="s">
        <v>806</v>
      </c>
      <c r="F498" s="194" t="s">
        <v>807</v>
      </c>
      <c r="G498" s="195" t="s">
        <v>808</v>
      </c>
      <c r="H498" s="196">
        <v>113.687</v>
      </c>
      <c r="I498" s="197">
        <v>1.77</v>
      </c>
      <c r="J498" s="197">
        <f>ROUND(I498*H498,2)</f>
        <v>201.22999999999999</v>
      </c>
      <c r="K498" s="194" t="s">
        <v>135</v>
      </c>
      <c r="L498" s="41"/>
      <c r="M498" s="198" t="s">
        <v>17</v>
      </c>
      <c r="N498" s="199" t="s">
        <v>42</v>
      </c>
      <c r="O498" s="200">
        <v>0</v>
      </c>
      <c r="P498" s="200">
        <f>O498*H498</f>
        <v>0</v>
      </c>
      <c r="Q498" s="200">
        <v>0</v>
      </c>
      <c r="R498" s="200">
        <f>Q498*H498</f>
        <v>0</v>
      </c>
      <c r="S498" s="200">
        <v>0</v>
      </c>
      <c r="T498" s="201">
        <f>S498*H498</f>
        <v>0</v>
      </c>
      <c r="U498" s="35"/>
      <c r="V498" s="35"/>
      <c r="W498" s="35"/>
      <c r="X498" s="35"/>
      <c r="Y498" s="35"/>
      <c r="Z498" s="35"/>
      <c r="AA498" s="35"/>
      <c r="AB498" s="35"/>
      <c r="AC498" s="35"/>
      <c r="AD498" s="35"/>
      <c r="AE498" s="35"/>
      <c r="AR498" s="202" t="s">
        <v>232</v>
      </c>
      <c r="AT498" s="202" t="s">
        <v>125</v>
      </c>
      <c r="AU498" s="202" t="s">
        <v>130</v>
      </c>
      <c r="AY498" s="20" t="s">
        <v>123</v>
      </c>
      <c r="BE498" s="203">
        <f>IF(N498="základní",J498,0)</f>
        <v>0</v>
      </c>
      <c r="BF498" s="203">
        <f>IF(N498="snížená",J498,0)</f>
        <v>201.22999999999999</v>
      </c>
      <c r="BG498" s="203">
        <f>IF(N498="zákl. přenesená",J498,0)</f>
        <v>0</v>
      </c>
      <c r="BH498" s="203">
        <f>IF(N498="sníž. přenesená",J498,0)</f>
        <v>0</v>
      </c>
      <c r="BI498" s="203">
        <f>IF(N498="nulová",J498,0)</f>
        <v>0</v>
      </c>
      <c r="BJ498" s="20" t="s">
        <v>130</v>
      </c>
      <c r="BK498" s="203">
        <f>ROUND(I498*H498,2)</f>
        <v>201.22999999999999</v>
      </c>
      <c r="BL498" s="20" t="s">
        <v>232</v>
      </c>
      <c r="BM498" s="202" t="s">
        <v>809</v>
      </c>
    </row>
    <row r="499" s="2" customFormat="1">
      <c r="A499" s="35"/>
      <c r="B499" s="36"/>
      <c r="C499" s="37"/>
      <c r="D499" s="204" t="s">
        <v>137</v>
      </c>
      <c r="E499" s="37"/>
      <c r="F499" s="205" t="s">
        <v>810</v>
      </c>
      <c r="G499" s="37"/>
      <c r="H499" s="37"/>
      <c r="I499" s="37"/>
      <c r="J499" s="37"/>
      <c r="K499" s="37"/>
      <c r="L499" s="41"/>
      <c r="M499" s="206"/>
      <c r="N499" s="207"/>
      <c r="O499" s="80"/>
      <c r="P499" s="80"/>
      <c r="Q499" s="80"/>
      <c r="R499" s="80"/>
      <c r="S499" s="80"/>
      <c r="T499" s="81"/>
      <c r="U499" s="35"/>
      <c r="V499" s="35"/>
      <c r="W499" s="35"/>
      <c r="X499" s="35"/>
      <c r="Y499" s="35"/>
      <c r="Z499" s="35"/>
      <c r="AA499" s="35"/>
      <c r="AB499" s="35"/>
      <c r="AC499" s="35"/>
      <c r="AD499" s="35"/>
      <c r="AE499" s="35"/>
      <c r="AT499" s="20" t="s">
        <v>137</v>
      </c>
      <c r="AU499" s="20" t="s">
        <v>130</v>
      </c>
    </row>
    <row r="500" s="2" customFormat="1">
      <c r="A500" s="35"/>
      <c r="B500" s="36"/>
      <c r="C500" s="37"/>
      <c r="D500" s="208" t="s">
        <v>139</v>
      </c>
      <c r="E500" s="37"/>
      <c r="F500" s="209" t="s">
        <v>811</v>
      </c>
      <c r="G500" s="37"/>
      <c r="H500" s="37"/>
      <c r="I500" s="37"/>
      <c r="J500" s="37"/>
      <c r="K500" s="37"/>
      <c r="L500" s="41"/>
      <c r="M500" s="206"/>
      <c r="N500" s="207"/>
      <c r="O500" s="80"/>
      <c r="P500" s="80"/>
      <c r="Q500" s="80"/>
      <c r="R500" s="80"/>
      <c r="S500" s="80"/>
      <c r="T500" s="81"/>
      <c r="U500" s="35"/>
      <c r="V500" s="35"/>
      <c r="W500" s="35"/>
      <c r="X500" s="35"/>
      <c r="Y500" s="35"/>
      <c r="Z500" s="35"/>
      <c r="AA500" s="35"/>
      <c r="AB500" s="35"/>
      <c r="AC500" s="35"/>
      <c r="AD500" s="35"/>
      <c r="AE500" s="35"/>
      <c r="AT500" s="20" t="s">
        <v>139</v>
      </c>
      <c r="AU500" s="20" t="s">
        <v>130</v>
      </c>
    </row>
    <row r="501" s="12" customFormat="1" ht="22.8" customHeight="1">
      <c r="A501" s="12"/>
      <c r="B501" s="177"/>
      <c r="C501" s="178"/>
      <c r="D501" s="179" t="s">
        <v>69</v>
      </c>
      <c r="E501" s="190" t="s">
        <v>812</v>
      </c>
      <c r="F501" s="190" t="s">
        <v>813</v>
      </c>
      <c r="G501" s="178"/>
      <c r="H501" s="178"/>
      <c r="I501" s="178"/>
      <c r="J501" s="191">
        <f>BK501</f>
        <v>7826.8299999999999</v>
      </c>
      <c r="K501" s="178"/>
      <c r="L501" s="182"/>
      <c r="M501" s="183"/>
      <c r="N501" s="184"/>
      <c r="O501" s="184"/>
      <c r="P501" s="185">
        <f>SUM(P502:P520)</f>
        <v>2.405554</v>
      </c>
      <c r="Q501" s="184"/>
      <c r="R501" s="185">
        <f>SUM(R502:R520)</f>
        <v>0.091324409999999995</v>
      </c>
      <c r="S501" s="184"/>
      <c r="T501" s="186">
        <f>SUM(T502:T520)</f>
        <v>0</v>
      </c>
      <c r="U501" s="12"/>
      <c r="V501" s="12"/>
      <c r="W501" s="12"/>
      <c r="X501" s="12"/>
      <c r="Y501" s="12"/>
      <c r="Z501" s="12"/>
      <c r="AA501" s="12"/>
      <c r="AB501" s="12"/>
      <c r="AC501" s="12"/>
      <c r="AD501" s="12"/>
      <c r="AE501" s="12"/>
      <c r="AR501" s="187" t="s">
        <v>130</v>
      </c>
      <c r="AT501" s="188" t="s">
        <v>69</v>
      </c>
      <c r="AU501" s="188" t="s">
        <v>75</v>
      </c>
      <c r="AY501" s="187" t="s">
        <v>123</v>
      </c>
      <c r="BK501" s="189">
        <f>SUM(BK502:BK520)</f>
        <v>7826.8299999999999</v>
      </c>
    </row>
    <row r="502" s="2" customFormat="1" ht="21.75" customHeight="1">
      <c r="A502" s="35"/>
      <c r="B502" s="36"/>
      <c r="C502" s="192" t="s">
        <v>814</v>
      </c>
      <c r="D502" s="192" t="s">
        <v>125</v>
      </c>
      <c r="E502" s="193" t="s">
        <v>815</v>
      </c>
      <c r="F502" s="194" t="s">
        <v>816</v>
      </c>
      <c r="G502" s="195" t="s">
        <v>134</v>
      </c>
      <c r="H502" s="196">
        <v>7.3789999999999996</v>
      </c>
      <c r="I502" s="197">
        <v>62.799999999999997</v>
      </c>
      <c r="J502" s="197">
        <f>ROUND(I502*H502,2)</f>
        <v>463.39999999999998</v>
      </c>
      <c r="K502" s="194" t="s">
        <v>135</v>
      </c>
      <c r="L502" s="41"/>
      <c r="M502" s="198" t="s">
        <v>17</v>
      </c>
      <c r="N502" s="199" t="s">
        <v>42</v>
      </c>
      <c r="O502" s="200">
        <v>0.123</v>
      </c>
      <c r="P502" s="200">
        <f>O502*H502</f>
        <v>0.9076169999999999</v>
      </c>
      <c r="Q502" s="200">
        <v>0</v>
      </c>
      <c r="R502" s="200">
        <f>Q502*H502</f>
        <v>0</v>
      </c>
      <c r="S502" s="200">
        <v>0</v>
      </c>
      <c r="T502" s="201">
        <f>S502*H502</f>
        <v>0</v>
      </c>
      <c r="U502" s="35"/>
      <c r="V502" s="35"/>
      <c r="W502" s="35"/>
      <c r="X502" s="35"/>
      <c r="Y502" s="35"/>
      <c r="Z502" s="35"/>
      <c r="AA502" s="35"/>
      <c r="AB502" s="35"/>
      <c r="AC502" s="35"/>
      <c r="AD502" s="35"/>
      <c r="AE502" s="35"/>
      <c r="AR502" s="202" t="s">
        <v>232</v>
      </c>
      <c r="AT502" s="202" t="s">
        <v>125</v>
      </c>
      <c r="AU502" s="202" t="s">
        <v>130</v>
      </c>
      <c r="AY502" s="20" t="s">
        <v>123</v>
      </c>
      <c r="BE502" s="203">
        <f>IF(N502="základní",J502,0)</f>
        <v>0</v>
      </c>
      <c r="BF502" s="203">
        <f>IF(N502="snížená",J502,0)</f>
        <v>463.39999999999998</v>
      </c>
      <c r="BG502" s="203">
        <f>IF(N502="zákl. přenesená",J502,0)</f>
        <v>0</v>
      </c>
      <c r="BH502" s="203">
        <f>IF(N502="sníž. přenesená",J502,0)</f>
        <v>0</v>
      </c>
      <c r="BI502" s="203">
        <f>IF(N502="nulová",J502,0)</f>
        <v>0</v>
      </c>
      <c r="BJ502" s="20" t="s">
        <v>130</v>
      </c>
      <c r="BK502" s="203">
        <f>ROUND(I502*H502,2)</f>
        <v>463.39999999999998</v>
      </c>
      <c r="BL502" s="20" t="s">
        <v>232</v>
      </c>
      <c r="BM502" s="202" t="s">
        <v>817</v>
      </c>
    </row>
    <row r="503" s="2" customFormat="1">
      <c r="A503" s="35"/>
      <c r="B503" s="36"/>
      <c r="C503" s="37"/>
      <c r="D503" s="204" t="s">
        <v>137</v>
      </c>
      <c r="E503" s="37"/>
      <c r="F503" s="205" t="s">
        <v>818</v>
      </c>
      <c r="G503" s="37"/>
      <c r="H503" s="37"/>
      <c r="I503" s="37"/>
      <c r="J503" s="37"/>
      <c r="K503" s="37"/>
      <c r="L503" s="41"/>
      <c r="M503" s="206"/>
      <c r="N503" s="207"/>
      <c r="O503" s="80"/>
      <c r="P503" s="80"/>
      <c r="Q503" s="80"/>
      <c r="R503" s="80"/>
      <c r="S503" s="80"/>
      <c r="T503" s="81"/>
      <c r="U503" s="35"/>
      <c r="V503" s="35"/>
      <c r="W503" s="35"/>
      <c r="X503" s="35"/>
      <c r="Y503" s="35"/>
      <c r="Z503" s="35"/>
      <c r="AA503" s="35"/>
      <c r="AB503" s="35"/>
      <c r="AC503" s="35"/>
      <c r="AD503" s="35"/>
      <c r="AE503" s="35"/>
      <c r="AT503" s="20" t="s">
        <v>137</v>
      </c>
      <c r="AU503" s="20" t="s">
        <v>130</v>
      </c>
    </row>
    <row r="504" s="2" customFormat="1">
      <c r="A504" s="35"/>
      <c r="B504" s="36"/>
      <c r="C504" s="37"/>
      <c r="D504" s="208" t="s">
        <v>139</v>
      </c>
      <c r="E504" s="37"/>
      <c r="F504" s="209" t="s">
        <v>819</v>
      </c>
      <c r="G504" s="37"/>
      <c r="H504" s="37"/>
      <c r="I504" s="37"/>
      <c r="J504" s="37"/>
      <c r="K504" s="37"/>
      <c r="L504" s="41"/>
      <c r="M504" s="206"/>
      <c r="N504" s="207"/>
      <c r="O504" s="80"/>
      <c r="P504" s="80"/>
      <c r="Q504" s="80"/>
      <c r="R504" s="80"/>
      <c r="S504" s="80"/>
      <c r="T504" s="81"/>
      <c r="U504" s="35"/>
      <c r="V504" s="35"/>
      <c r="W504" s="35"/>
      <c r="X504" s="35"/>
      <c r="Y504" s="35"/>
      <c r="Z504" s="35"/>
      <c r="AA504" s="35"/>
      <c r="AB504" s="35"/>
      <c r="AC504" s="35"/>
      <c r="AD504" s="35"/>
      <c r="AE504" s="35"/>
      <c r="AT504" s="20" t="s">
        <v>139</v>
      </c>
      <c r="AU504" s="20" t="s">
        <v>130</v>
      </c>
    </row>
    <row r="505" s="13" customFormat="1">
      <c r="A505" s="13"/>
      <c r="B505" s="210"/>
      <c r="C505" s="211"/>
      <c r="D505" s="208" t="s">
        <v>153</v>
      </c>
      <c r="E505" s="212" t="s">
        <v>17</v>
      </c>
      <c r="F505" s="213" t="s">
        <v>820</v>
      </c>
      <c r="G505" s="211"/>
      <c r="H505" s="212" t="s">
        <v>17</v>
      </c>
      <c r="I505" s="211"/>
      <c r="J505" s="211"/>
      <c r="K505" s="211"/>
      <c r="L505" s="214"/>
      <c r="M505" s="215"/>
      <c r="N505" s="216"/>
      <c r="O505" s="216"/>
      <c r="P505" s="216"/>
      <c r="Q505" s="216"/>
      <c r="R505" s="216"/>
      <c r="S505" s="216"/>
      <c r="T505" s="217"/>
      <c r="U505" s="13"/>
      <c r="V505" s="13"/>
      <c r="W505" s="13"/>
      <c r="X505" s="13"/>
      <c r="Y505" s="13"/>
      <c r="Z505" s="13"/>
      <c r="AA505" s="13"/>
      <c r="AB505" s="13"/>
      <c r="AC505" s="13"/>
      <c r="AD505" s="13"/>
      <c r="AE505" s="13"/>
      <c r="AT505" s="218" t="s">
        <v>153</v>
      </c>
      <c r="AU505" s="218" t="s">
        <v>130</v>
      </c>
      <c r="AV505" s="13" t="s">
        <v>75</v>
      </c>
      <c r="AW505" s="13" t="s">
        <v>31</v>
      </c>
      <c r="AX505" s="13" t="s">
        <v>70</v>
      </c>
      <c r="AY505" s="218" t="s">
        <v>123</v>
      </c>
    </row>
    <row r="506" s="14" customFormat="1">
      <c r="A506" s="14"/>
      <c r="B506" s="219"/>
      <c r="C506" s="220"/>
      <c r="D506" s="208" t="s">
        <v>153</v>
      </c>
      <c r="E506" s="221" t="s">
        <v>17</v>
      </c>
      <c r="F506" s="222" t="s">
        <v>821</v>
      </c>
      <c r="G506" s="220"/>
      <c r="H506" s="223">
        <v>4.2389999999999999</v>
      </c>
      <c r="I506" s="220"/>
      <c r="J506" s="220"/>
      <c r="K506" s="220"/>
      <c r="L506" s="224"/>
      <c r="M506" s="225"/>
      <c r="N506" s="226"/>
      <c r="O506" s="226"/>
      <c r="P506" s="226"/>
      <c r="Q506" s="226"/>
      <c r="R506" s="226"/>
      <c r="S506" s="226"/>
      <c r="T506" s="227"/>
      <c r="U506" s="14"/>
      <c r="V506" s="14"/>
      <c r="W506" s="14"/>
      <c r="X506" s="14"/>
      <c r="Y506" s="14"/>
      <c r="Z506" s="14"/>
      <c r="AA506" s="14"/>
      <c r="AB506" s="14"/>
      <c r="AC506" s="14"/>
      <c r="AD506" s="14"/>
      <c r="AE506" s="14"/>
      <c r="AT506" s="228" t="s">
        <v>153</v>
      </c>
      <c r="AU506" s="228" t="s">
        <v>130</v>
      </c>
      <c r="AV506" s="14" t="s">
        <v>130</v>
      </c>
      <c r="AW506" s="14" t="s">
        <v>31</v>
      </c>
      <c r="AX506" s="14" t="s">
        <v>70</v>
      </c>
      <c r="AY506" s="228" t="s">
        <v>123</v>
      </c>
    </row>
    <row r="507" s="13" customFormat="1">
      <c r="A507" s="13"/>
      <c r="B507" s="210"/>
      <c r="C507" s="211"/>
      <c r="D507" s="208" t="s">
        <v>153</v>
      </c>
      <c r="E507" s="212" t="s">
        <v>17</v>
      </c>
      <c r="F507" s="213" t="s">
        <v>822</v>
      </c>
      <c r="G507" s="211"/>
      <c r="H507" s="212" t="s">
        <v>17</v>
      </c>
      <c r="I507" s="211"/>
      <c r="J507" s="211"/>
      <c r="K507" s="211"/>
      <c r="L507" s="214"/>
      <c r="M507" s="215"/>
      <c r="N507" s="216"/>
      <c r="O507" s="216"/>
      <c r="P507" s="216"/>
      <c r="Q507" s="216"/>
      <c r="R507" s="216"/>
      <c r="S507" s="216"/>
      <c r="T507" s="217"/>
      <c r="U507" s="13"/>
      <c r="V507" s="13"/>
      <c r="W507" s="13"/>
      <c r="X507" s="13"/>
      <c r="Y507" s="13"/>
      <c r="Z507" s="13"/>
      <c r="AA507" s="13"/>
      <c r="AB507" s="13"/>
      <c r="AC507" s="13"/>
      <c r="AD507" s="13"/>
      <c r="AE507" s="13"/>
      <c r="AT507" s="218" t="s">
        <v>153</v>
      </c>
      <c r="AU507" s="218" t="s">
        <v>130</v>
      </c>
      <c r="AV507" s="13" t="s">
        <v>75</v>
      </c>
      <c r="AW507" s="13" t="s">
        <v>31</v>
      </c>
      <c r="AX507" s="13" t="s">
        <v>70</v>
      </c>
      <c r="AY507" s="218" t="s">
        <v>123</v>
      </c>
    </row>
    <row r="508" s="14" customFormat="1">
      <c r="A508" s="14"/>
      <c r="B508" s="219"/>
      <c r="C508" s="220"/>
      <c r="D508" s="208" t="s">
        <v>153</v>
      </c>
      <c r="E508" s="221" t="s">
        <v>17</v>
      </c>
      <c r="F508" s="222" t="s">
        <v>823</v>
      </c>
      <c r="G508" s="220"/>
      <c r="H508" s="223">
        <v>3.1400000000000001</v>
      </c>
      <c r="I508" s="220"/>
      <c r="J508" s="220"/>
      <c r="K508" s="220"/>
      <c r="L508" s="224"/>
      <c r="M508" s="225"/>
      <c r="N508" s="226"/>
      <c r="O508" s="226"/>
      <c r="P508" s="226"/>
      <c r="Q508" s="226"/>
      <c r="R508" s="226"/>
      <c r="S508" s="226"/>
      <c r="T508" s="227"/>
      <c r="U508" s="14"/>
      <c r="V508" s="14"/>
      <c r="W508" s="14"/>
      <c r="X508" s="14"/>
      <c r="Y508" s="14"/>
      <c r="Z508" s="14"/>
      <c r="AA508" s="14"/>
      <c r="AB508" s="14"/>
      <c r="AC508" s="14"/>
      <c r="AD508" s="14"/>
      <c r="AE508" s="14"/>
      <c r="AT508" s="228" t="s">
        <v>153</v>
      </c>
      <c r="AU508" s="228" t="s">
        <v>130</v>
      </c>
      <c r="AV508" s="14" t="s">
        <v>130</v>
      </c>
      <c r="AW508" s="14" t="s">
        <v>31</v>
      </c>
      <c r="AX508" s="14" t="s">
        <v>70</v>
      </c>
      <c r="AY508" s="228" t="s">
        <v>123</v>
      </c>
    </row>
    <row r="509" s="15" customFormat="1">
      <c r="A509" s="15"/>
      <c r="B509" s="229"/>
      <c r="C509" s="230"/>
      <c r="D509" s="208" t="s">
        <v>153</v>
      </c>
      <c r="E509" s="231" t="s">
        <v>17</v>
      </c>
      <c r="F509" s="232" t="s">
        <v>178</v>
      </c>
      <c r="G509" s="230"/>
      <c r="H509" s="233">
        <v>7.3789999999999996</v>
      </c>
      <c r="I509" s="230"/>
      <c r="J509" s="230"/>
      <c r="K509" s="230"/>
      <c r="L509" s="234"/>
      <c r="M509" s="235"/>
      <c r="N509" s="236"/>
      <c r="O509" s="236"/>
      <c r="P509" s="236"/>
      <c r="Q509" s="236"/>
      <c r="R509" s="236"/>
      <c r="S509" s="236"/>
      <c r="T509" s="237"/>
      <c r="U509" s="15"/>
      <c r="V509" s="15"/>
      <c r="W509" s="15"/>
      <c r="X509" s="15"/>
      <c r="Y509" s="15"/>
      <c r="Z509" s="15"/>
      <c r="AA509" s="15"/>
      <c r="AB509" s="15"/>
      <c r="AC509" s="15"/>
      <c r="AD509" s="15"/>
      <c r="AE509" s="15"/>
      <c r="AT509" s="238" t="s">
        <v>153</v>
      </c>
      <c r="AU509" s="238" t="s">
        <v>130</v>
      </c>
      <c r="AV509" s="15" t="s">
        <v>129</v>
      </c>
      <c r="AW509" s="15" t="s">
        <v>31</v>
      </c>
      <c r="AX509" s="15" t="s">
        <v>75</v>
      </c>
      <c r="AY509" s="238" t="s">
        <v>123</v>
      </c>
    </row>
    <row r="510" s="2" customFormat="1" ht="24.15" customHeight="1">
      <c r="A510" s="35"/>
      <c r="B510" s="36"/>
      <c r="C510" s="239" t="s">
        <v>824</v>
      </c>
      <c r="D510" s="239" t="s">
        <v>227</v>
      </c>
      <c r="E510" s="240" t="s">
        <v>825</v>
      </c>
      <c r="F510" s="241" t="s">
        <v>826</v>
      </c>
      <c r="G510" s="242" t="s">
        <v>134</v>
      </c>
      <c r="H510" s="243">
        <v>8.8550000000000004</v>
      </c>
      <c r="I510" s="244">
        <v>240</v>
      </c>
      <c r="J510" s="244">
        <f>ROUND(I510*H510,2)</f>
        <v>2125.1999999999998</v>
      </c>
      <c r="K510" s="241" t="s">
        <v>135</v>
      </c>
      <c r="L510" s="245"/>
      <c r="M510" s="246" t="s">
        <v>17</v>
      </c>
      <c r="N510" s="247" t="s">
        <v>42</v>
      </c>
      <c r="O510" s="200">
        <v>0</v>
      </c>
      <c r="P510" s="200">
        <f>O510*H510</f>
        <v>0</v>
      </c>
      <c r="Q510" s="200">
        <v>0.0040000000000000001</v>
      </c>
      <c r="R510" s="200">
        <f>Q510*H510</f>
        <v>0.03542</v>
      </c>
      <c r="S510" s="200">
        <v>0</v>
      </c>
      <c r="T510" s="201">
        <f>S510*H510</f>
        <v>0</v>
      </c>
      <c r="U510" s="35"/>
      <c r="V510" s="35"/>
      <c r="W510" s="35"/>
      <c r="X510" s="35"/>
      <c r="Y510" s="35"/>
      <c r="Z510" s="35"/>
      <c r="AA510" s="35"/>
      <c r="AB510" s="35"/>
      <c r="AC510" s="35"/>
      <c r="AD510" s="35"/>
      <c r="AE510" s="35"/>
      <c r="AR510" s="202" t="s">
        <v>341</v>
      </c>
      <c r="AT510" s="202" t="s">
        <v>227</v>
      </c>
      <c r="AU510" s="202" t="s">
        <v>130</v>
      </c>
      <c r="AY510" s="20" t="s">
        <v>123</v>
      </c>
      <c r="BE510" s="203">
        <f>IF(N510="základní",J510,0)</f>
        <v>0</v>
      </c>
      <c r="BF510" s="203">
        <f>IF(N510="snížená",J510,0)</f>
        <v>2125.1999999999998</v>
      </c>
      <c r="BG510" s="203">
        <f>IF(N510="zákl. přenesená",J510,0)</f>
        <v>0</v>
      </c>
      <c r="BH510" s="203">
        <f>IF(N510="sníž. přenesená",J510,0)</f>
        <v>0</v>
      </c>
      <c r="BI510" s="203">
        <f>IF(N510="nulová",J510,0)</f>
        <v>0</v>
      </c>
      <c r="BJ510" s="20" t="s">
        <v>130</v>
      </c>
      <c r="BK510" s="203">
        <f>ROUND(I510*H510,2)</f>
        <v>2125.1999999999998</v>
      </c>
      <c r="BL510" s="20" t="s">
        <v>232</v>
      </c>
      <c r="BM510" s="202" t="s">
        <v>827</v>
      </c>
    </row>
    <row r="511" s="14" customFormat="1">
      <c r="A511" s="14"/>
      <c r="B511" s="219"/>
      <c r="C511" s="220"/>
      <c r="D511" s="208" t="s">
        <v>153</v>
      </c>
      <c r="E511" s="220"/>
      <c r="F511" s="222" t="s">
        <v>828</v>
      </c>
      <c r="G511" s="220"/>
      <c r="H511" s="223">
        <v>8.8550000000000004</v>
      </c>
      <c r="I511" s="220"/>
      <c r="J511" s="220"/>
      <c r="K511" s="220"/>
      <c r="L511" s="224"/>
      <c r="M511" s="225"/>
      <c r="N511" s="226"/>
      <c r="O511" s="226"/>
      <c r="P511" s="226"/>
      <c r="Q511" s="226"/>
      <c r="R511" s="226"/>
      <c r="S511" s="226"/>
      <c r="T511" s="227"/>
      <c r="U511" s="14"/>
      <c r="V511" s="14"/>
      <c r="W511" s="14"/>
      <c r="X511" s="14"/>
      <c r="Y511" s="14"/>
      <c r="Z511" s="14"/>
      <c r="AA511" s="14"/>
      <c r="AB511" s="14"/>
      <c r="AC511" s="14"/>
      <c r="AD511" s="14"/>
      <c r="AE511" s="14"/>
      <c r="AT511" s="228" t="s">
        <v>153</v>
      </c>
      <c r="AU511" s="228" t="s">
        <v>130</v>
      </c>
      <c r="AV511" s="14" t="s">
        <v>130</v>
      </c>
      <c r="AW511" s="14" t="s">
        <v>4</v>
      </c>
      <c r="AX511" s="14" t="s">
        <v>75</v>
      </c>
      <c r="AY511" s="228" t="s">
        <v>123</v>
      </c>
    </row>
    <row r="512" s="2" customFormat="1" ht="16.5" customHeight="1">
      <c r="A512" s="35"/>
      <c r="B512" s="36"/>
      <c r="C512" s="192" t="s">
        <v>829</v>
      </c>
      <c r="D512" s="192" t="s">
        <v>125</v>
      </c>
      <c r="E512" s="193" t="s">
        <v>830</v>
      </c>
      <c r="F512" s="194" t="s">
        <v>831</v>
      </c>
      <c r="G512" s="195" t="s">
        <v>134</v>
      </c>
      <c r="H512" s="196">
        <v>7.3789999999999996</v>
      </c>
      <c r="I512" s="197">
        <v>146</v>
      </c>
      <c r="J512" s="197">
        <f>ROUND(I512*H512,2)</f>
        <v>1077.3299999999999</v>
      </c>
      <c r="K512" s="194" t="s">
        <v>135</v>
      </c>
      <c r="L512" s="41"/>
      <c r="M512" s="198" t="s">
        <v>17</v>
      </c>
      <c r="N512" s="199" t="s">
        <v>42</v>
      </c>
      <c r="O512" s="200">
        <v>0.20300000000000001</v>
      </c>
      <c r="P512" s="200">
        <f>O512*H512</f>
        <v>1.4979370000000001</v>
      </c>
      <c r="Q512" s="200">
        <v>0.00093999999999999997</v>
      </c>
      <c r="R512" s="200">
        <f>Q512*H512</f>
        <v>0.0069362599999999996</v>
      </c>
      <c r="S512" s="200">
        <v>0</v>
      </c>
      <c r="T512" s="201">
        <f>S512*H512</f>
        <v>0</v>
      </c>
      <c r="U512" s="35"/>
      <c r="V512" s="35"/>
      <c r="W512" s="35"/>
      <c r="X512" s="35"/>
      <c r="Y512" s="35"/>
      <c r="Z512" s="35"/>
      <c r="AA512" s="35"/>
      <c r="AB512" s="35"/>
      <c r="AC512" s="35"/>
      <c r="AD512" s="35"/>
      <c r="AE512" s="35"/>
      <c r="AR512" s="202" t="s">
        <v>232</v>
      </c>
      <c r="AT512" s="202" t="s">
        <v>125</v>
      </c>
      <c r="AU512" s="202" t="s">
        <v>130</v>
      </c>
      <c r="AY512" s="20" t="s">
        <v>123</v>
      </c>
      <c r="BE512" s="203">
        <f>IF(N512="základní",J512,0)</f>
        <v>0</v>
      </c>
      <c r="BF512" s="203">
        <f>IF(N512="snížená",J512,0)</f>
        <v>1077.3299999999999</v>
      </c>
      <c r="BG512" s="203">
        <f>IF(N512="zákl. přenesená",J512,0)</f>
        <v>0</v>
      </c>
      <c r="BH512" s="203">
        <f>IF(N512="sníž. přenesená",J512,0)</f>
        <v>0</v>
      </c>
      <c r="BI512" s="203">
        <f>IF(N512="nulová",J512,0)</f>
        <v>0</v>
      </c>
      <c r="BJ512" s="20" t="s">
        <v>130</v>
      </c>
      <c r="BK512" s="203">
        <f>ROUND(I512*H512,2)</f>
        <v>1077.3299999999999</v>
      </c>
      <c r="BL512" s="20" t="s">
        <v>232</v>
      </c>
      <c r="BM512" s="202" t="s">
        <v>832</v>
      </c>
    </row>
    <row r="513" s="2" customFormat="1">
      <c r="A513" s="35"/>
      <c r="B513" s="36"/>
      <c r="C513" s="37"/>
      <c r="D513" s="204" t="s">
        <v>137</v>
      </c>
      <c r="E513" s="37"/>
      <c r="F513" s="205" t="s">
        <v>833</v>
      </c>
      <c r="G513" s="37"/>
      <c r="H513" s="37"/>
      <c r="I513" s="37"/>
      <c r="J513" s="37"/>
      <c r="K513" s="37"/>
      <c r="L513" s="41"/>
      <c r="M513" s="206"/>
      <c r="N513" s="207"/>
      <c r="O513" s="80"/>
      <c r="P513" s="80"/>
      <c r="Q513" s="80"/>
      <c r="R513" s="80"/>
      <c r="S513" s="80"/>
      <c r="T513" s="81"/>
      <c r="U513" s="35"/>
      <c r="V513" s="35"/>
      <c r="W513" s="35"/>
      <c r="X513" s="35"/>
      <c r="Y513" s="35"/>
      <c r="Z513" s="35"/>
      <c r="AA513" s="35"/>
      <c r="AB513" s="35"/>
      <c r="AC513" s="35"/>
      <c r="AD513" s="35"/>
      <c r="AE513" s="35"/>
      <c r="AT513" s="20" t="s">
        <v>137</v>
      </c>
      <c r="AU513" s="20" t="s">
        <v>130</v>
      </c>
    </row>
    <row r="514" s="2" customFormat="1">
      <c r="A514" s="35"/>
      <c r="B514" s="36"/>
      <c r="C514" s="37"/>
      <c r="D514" s="208" t="s">
        <v>139</v>
      </c>
      <c r="E514" s="37"/>
      <c r="F514" s="209" t="s">
        <v>834</v>
      </c>
      <c r="G514" s="37"/>
      <c r="H514" s="37"/>
      <c r="I514" s="37"/>
      <c r="J514" s="37"/>
      <c r="K514" s="37"/>
      <c r="L514" s="41"/>
      <c r="M514" s="206"/>
      <c r="N514" s="207"/>
      <c r="O514" s="80"/>
      <c r="P514" s="80"/>
      <c r="Q514" s="80"/>
      <c r="R514" s="80"/>
      <c r="S514" s="80"/>
      <c r="T514" s="81"/>
      <c r="U514" s="35"/>
      <c r="V514" s="35"/>
      <c r="W514" s="35"/>
      <c r="X514" s="35"/>
      <c r="Y514" s="35"/>
      <c r="Z514" s="35"/>
      <c r="AA514" s="35"/>
      <c r="AB514" s="35"/>
      <c r="AC514" s="35"/>
      <c r="AD514" s="35"/>
      <c r="AE514" s="35"/>
      <c r="AT514" s="20" t="s">
        <v>139</v>
      </c>
      <c r="AU514" s="20" t="s">
        <v>130</v>
      </c>
    </row>
    <row r="515" s="2" customFormat="1" ht="24.15" customHeight="1">
      <c r="A515" s="35"/>
      <c r="B515" s="36"/>
      <c r="C515" s="239" t="s">
        <v>835</v>
      </c>
      <c r="D515" s="239" t="s">
        <v>227</v>
      </c>
      <c r="E515" s="240" t="s">
        <v>836</v>
      </c>
      <c r="F515" s="241" t="s">
        <v>837</v>
      </c>
      <c r="G515" s="242" t="s">
        <v>134</v>
      </c>
      <c r="H515" s="243">
        <v>8.8550000000000004</v>
      </c>
      <c r="I515" s="244">
        <v>229</v>
      </c>
      <c r="J515" s="244">
        <f>ROUND(I515*H515,2)</f>
        <v>2027.8</v>
      </c>
      <c r="K515" s="241" t="s">
        <v>135</v>
      </c>
      <c r="L515" s="245"/>
      <c r="M515" s="246" t="s">
        <v>17</v>
      </c>
      <c r="N515" s="247" t="s">
        <v>42</v>
      </c>
      <c r="O515" s="200">
        <v>0</v>
      </c>
      <c r="P515" s="200">
        <f>O515*H515</f>
        <v>0</v>
      </c>
      <c r="Q515" s="200">
        <v>0.0055300000000000002</v>
      </c>
      <c r="R515" s="200">
        <f>Q515*H515</f>
        <v>0.048968150000000002</v>
      </c>
      <c r="S515" s="200">
        <v>0</v>
      </c>
      <c r="T515" s="201">
        <f>S515*H515</f>
        <v>0</v>
      </c>
      <c r="U515" s="35"/>
      <c r="V515" s="35"/>
      <c r="W515" s="35"/>
      <c r="X515" s="35"/>
      <c r="Y515" s="35"/>
      <c r="Z515" s="35"/>
      <c r="AA515" s="35"/>
      <c r="AB515" s="35"/>
      <c r="AC515" s="35"/>
      <c r="AD515" s="35"/>
      <c r="AE515" s="35"/>
      <c r="AR515" s="202" t="s">
        <v>341</v>
      </c>
      <c r="AT515" s="202" t="s">
        <v>227</v>
      </c>
      <c r="AU515" s="202" t="s">
        <v>130</v>
      </c>
      <c r="AY515" s="20" t="s">
        <v>123</v>
      </c>
      <c r="BE515" s="203">
        <f>IF(N515="základní",J515,0)</f>
        <v>0</v>
      </c>
      <c r="BF515" s="203">
        <f>IF(N515="snížená",J515,0)</f>
        <v>2027.8</v>
      </c>
      <c r="BG515" s="203">
        <f>IF(N515="zákl. přenesená",J515,0)</f>
        <v>0</v>
      </c>
      <c r="BH515" s="203">
        <f>IF(N515="sníž. přenesená",J515,0)</f>
        <v>0</v>
      </c>
      <c r="BI515" s="203">
        <f>IF(N515="nulová",J515,0)</f>
        <v>0</v>
      </c>
      <c r="BJ515" s="20" t="s">
        <v>130</v>
      </c>
      <c r="BK515" s="203">
        <f>ROUND(I515*H515,2)</f>
        <v>2027.8</v>
      </c>
      <c r="BL515" s="20" t="s">
        <v>232</v>
      </c>
      <c r="BM515" s="202" t="s">
        <v>838</v>
      </c>
    </row>
    <row r="516" s="14" customFormat="1">
      <c r="A516" s="14"/>
      <c r="B516" s="219"/>
      <c r="C516" s="220"/>
      <c r="D516" s="208" t="s">
        <v>153</v>
      </c>
      <c r="E516" s="220"/>
      <c r="F516" s="222" t="s">
        <v>828</v>
      </c>
      <c r="G516" s="220"/>
      <c r="H516" s="223">
        <v>8.8550000000000004</v>
      </c>
      <c r="I516" s="220"/>
      <c r="J516" s="220"/>
      <c r="K516" s="220"/>
      <c r="L516" s="224"/>
      <c r="M516" s="225"/>
      <c r="N516" s="226"/>
      <c r="O516" s="226"/>
      <c r="P516" s="226"/>
      <c r="Q516" s="226"/>
      <c r="R516" s="226"/>
      <c r="S516" s="226"/>
      <c r="T516" s="227"/>
      <c r="U516" s="14"/>
      <c r="V516" s="14"/>
      <c r="W516" s="14"/>
      <c r="X516" s="14"/>
      <c r="Y516" s="14"/>
      <c r="Z516" s="14"/>
      <c r="AA516" s="14"/>
      <c r="AB516" s="14"/>
      <c r="AC516" s="14"/>
      <c r="AD516" s="14"/>
      <c r="AE516" s="14"/>
      <c r="AT516" s="228" t="s">
        <v>153</v>
      </c>
      <c r="AU516" s="228" t="s">
        <v>130</v>
      </c>
      <c r="AV516" s="14" t="s">
        <v>130</v>
      </c>
      <c r="AW516" s="14" t="s">
        <v>4</v>
      </c>
      <c r="AX516" s="14" t="s">
        <v>75</v>
      </c>
      <c r="AY516" s="228" t="s">
        <v>123</v>
      </c>
    </row>
    <row r="517" s="2" customFormat="1" ht="16.5" customHeight="1">
      <c r="A517" s="35"/>
      <c r="B517" s="36"/>
      <c r="C517" s="192" t="s">
        <v>839</v>
      </c>
      <c r="D517" s="192" t="s">
        <v>125</v>
      </c>
      <c r="E517" s="193" t="s">
        <v>840</v>
      </c>
      <c r="F517" s="194" t="s">
        <v>841</v>
      </c>
      <c r="G517" s="195" t="s">
        <v>128</v>
      </c>
      <c r="H517" s="196">
        <v>1</v>
      </c>
      <c r="I517" s="197">
        <v>2000</v>
      </c>
      <c r="J517" s="197">
        <f>ROUND(I517*H517,2)</f>
        <v>2000</v>
      </c>
      <c r="K517" s="194" t="s">
        <v>17</v>
      </c>
      <c r="L517" s="41"/>
      <c r="M517" s="198" t="s">
        <v>17</v>
      </c>
      <c r="N517" s="199" t="s">
        <v>42</v>
      </c>
      <c r="O517" s="200">
        <v>0</v>
      </c>
      <c r="P517" s="200">
        <f>O517*H517</f>
        <v>0</v>
      </c>
      <c r="Q517" s="200">
        <v>0</v>
      </c>
      <c r="R517" s="200">
        <f>Q517*H517</f>
        <v>0</v>
      </c>
      <c r="S517" s="200">
        <v>0</v>
      </c>
      <c r="T517" s="201">
        <f>S517*H517</f>
        <v>0</v>
      </c>
      <c r="U517" s="35"/>
      <c r="V517" s="35"/>
      <c r="W517" s="35"/>
      <c r="X517" s="35"/>
      <c r="Y517" s="35"/>
      <c r="Z517" s="35"/>
      <c r="AA517" s="35"/>
      <c r="AB517" s="35"/>
      <c r="AC517" s="35"/>
      <c r="AD517" s="35"/>
      <c r="AE517" s="35"/>
      <c r="AR517" s="202" t="s">
        <v>232</v>
      </c>
      <c r="AT517" s="202" t="s">
        <v>125</v>
      </c>
      <c r="AU517" s="202" t="s">
        <v>130</v>
      </c>
      <c r="AY517" s="20" t="s">
        <v>123</v>
      </c>
      <c r="BE517" s="203">
        <f>IF(N517="základní",J517,0)</f>
        <v>0</v>
      </c>
      <c r="BF517" s="203">
        <f>IF(N517="snížená",J517,0)</f>
        <v>2000</v>
      </c>
      <c r="BG517" s="203">
        <f>IF(N517="zákl. přenesená",J517,0)</f>
        <v>0</v>
      </c>
      <c r="BH517" s="203">
        <f>IF(N517="sníž. přenesená",J517,0)</f>
        <v>0</v>
      </c>
      <c r="BI517" s="203">
        <f>IF(N517="nulová",J517,0)</f>
        <v>0</v>
      </c>
      <c r="BJ517" s="20" t="s">
        <v>130</v>
      </c>
      <c r="BK517" s="203">
        <f>ROUND(I517*H517,2)</f>
        <v>2000</v>
      </c>
      <c r="BL517" s="20" t="s">
        <v>232</v>
      </c>
      <c r="BM517" s="202" t="s">
        <v>842</v>
      </c>
    </row>
    <row r="518" s="2" customFormat="1" ht="24.15" customHeight="1">
      <c r="A518" s="35"/>
      <c r="B518" s="36"/>
      <c r="C518" s="192" t="s">
        <v>843</v>
      </c>
      <c r="D518" s="192" t="s">
        <v>125</v>
      </c>
      <c r="E518" s="193" t="s">
        <v>844</v>
      </c>
      <c r="F518" s="194" t="s">
        <v>845</v>
      </c>
      <c r="G518" s="195" t="s">
        <v>808</v>
      </c>
      <c r="H518" s="196">
        <v>76.936999999999998</v>
      </c>
      <c r="I518" s="197">
        <v>1.73</v>
      </c>
      <c r="J518" s="197">
        <f>ROUND(I518*H518,2)</f>
        <v>133.09999999999999</v>
      </c>
      <c r="K518" s="194" t="s">
        <v>135</v>
      </c>
      <c r="L518" s="41"/>
      <c r="M518" s="198" t="s">
        <v>17</v>
      </c>
      <c r="N518" s="199" t="s">
        <v>42</v>
      </c>
      <c r="O518" s="200">
        <v>0</v>
      </c>
      <c r="P518" s="200">
        <f>O518*H518</f>
        <v>0</v>
      </c>
      <c r="Q518" s="200">
        <v>0</v>
      </c>
      <c r="R518" s="200">
        <f>Q518*H518</f>
        <v>0</v>
      </c>
      <c r="S518" s="200">
        <v>0</v>
      </c>
      <c r="T518" s="201">
        <f>S518*H518</f>
        <v>0</v>
      </c>
      <c r="U518" s="35"/>
      <c r="V518" s="35"/>
      <c r="W518" s="35"/>
      <c r="X518" s="35"/>
      <c r="Y518" s="35"/>
      <c r="Z518" s="35"/>
      <c r="AA518" s="35"/>
      <c r="AB518" s="35"/>
      <c r="AC518" s="35"/>
      <c r="AD518" s="35"/>
      <c r="AE518" s="35"/>
      <c r="AR518" s="202" t="s">
        <v>232</v>
      </c>
      <c r="AT518" s="202" t="s">
        <v>125</v>
      </c>
      <c r="AU518" s="202" t="s">
        <v>130</v>
      </c>
      <c r="AY518" s="20" t="s">
        <v>123</v>
      </c>
      <c r="BE518" s="203">
        <f>IF(N518="základní",J518,0)</f>
        <v>0</v>
      </c>
      <c r="BF518" s="203">
        <f>IF(N518="snížená",J518,0)</f>
        <v>133.09999999999999</v>
      </c>
      <c r="BG518" s="203">
        <f>IF(N518="zákl. přenesená",J518,0)</f>
        <v>0</v>
      </c>
      <c r="BH518" s="203">
        <f>IF(N518="sníž. přenesená",J518,0)</f>
        <v>0</v>
      </c>
      <c r="BI518" s="203">
        <f>IF(N518="nulová",J518,0)</f>
        <v>0</v>
      </c>
      <c r="BJ518" s="20" t="s">
        <v>130</v>
      </c>
      <c r="BK518" s="203">
        <f>ROUND(I518*H518,2)</f>
        <v>133.09999999999999</v>
      </c>
      <c r="BL518" s="20" t="s">
        <v>232</v>
      </c>
      <c r="BM518" s="202" t="s">
        <v>846</v>
      </c>
    </row>
    <row r="519" s="2" customFormat="1">
      <c r="A519" s="35"/>
      <c r="B519" s="36"/>
      <c r="C519" s="37"/>
      <c r="D519" s="204" t="s">
        <v>137</v>
      </c>
      <c r="E519" s="37"/>
      <c r="F519" s="205" t="s">
        <v>847</v>
      </c>
      <c r="G519" s="37"/>
      <c r="H519" s="37"/>
      <c r="I519" s="37"/>
      <c r="J519" s="37"/>
      <c r="K519" s="37"/>
      <c r="L519" s="41"/>
      <c r="M519" s="206"/>
      <c r="N519" s="207"/>
      <c r="O519" s="80"/>
      <c r="P519" s="80"/>
      <c r="Q519" s="80"/>
      <c r="R519" s="80"/>
      <c r="S519" s="80"/>
      <c r="T519" s="81"/>
      <c r="U519" s="35"/>
      <c r="V519" s="35"/>
      <c r="W519" s="35"/>
      <c r="X519" s="35"/>
      <c r="Y519" s="35"/>
      <c r="Z519" s="35"/>
      <c r="AA519" s="35"/>
      <c r="AB519" s="35"/>
      <c r="AC519" s="35"/>
      <c r="AD519" s="35"/>
      <c r="AE519" s="35"/>
      <c r="AT519" s="20" t="s">
        <v>137</v>
      </c>
      <c r="AU519" s="20" t="s">
        <v>130</v>
      </c>
    </row>
    <row r="520" s="2" customFormat="1">
      <c r="A520" s="35"/>
      <c r="B520" s="36"/>
      <c r="C520" s="37"/>
      <c r="D520" s="208" t="s">
        <v>139</v>
      </c>
      <c r="E520" s="37"/>
      <c r="F520" s="209" t="s">
        <v>848</v>
      </c>
      <c r="G520" s="37"/>
      <c r="H520" s="37"/>
      <c r="I520" s="37"/>
      <c r="J520" s="37"/>
      <c r="K520" s="37"/>
      <c r="L520" s="41"/>
      <c r="M520" s="206"/>
      <c r="N520" s="207"/>
      <c r="O520" s="80"/>
      <c r="P520" s="80"/>
      <c r="Q520" s="80"/>
      <c r="R520" s="80"/>
      <c r="S520" s="80"/>
      <c r="T520" s="81"/>
      <c r="U520" s="35"/>
      <c r="V520" s="35"/>
      <c r="W520" s="35"/>
      <c r="X520" s="35"/>
      <c r="Y520" s="35"/>
      <c r="Z520" s="35"/>
      <c r="AA520" s="35"/>
      <c r="AB520" s="35"/>
      <c r="AC520" s="35"/>
      <c r="AD520" s="35"/>
      <c r="AE520" s="35"/>
      <c r="AT520" s="20" t="s">
        <v>139</v>
      </c>
      <c r="AU520" s="20" t="s">
        <v>130</v>
      </c>
    </row>
    <row r="521" s="12" customFormat="1" ht="22.8" customHeight="1">
      <c r="A521" s="12"/>
      <c r="B521" s="177"/>
      <c r="C521" s="178"/>
      <c r="D521" s="179" t="s">
        <v>69</v>
      </c>
      <c r="E521" s="190" t="s">
        <v>849</v>
      </c>
      <c r="F521" s="190" t="s">
        <v>850</v>
      </c>
      <c r="G521" s="178"/>
      <c r="H521" s="178"/>
      <c r="I521" s="178"/>
      <c r="J521" s="191">
        <f>BK521</f>
        <v>2819.8499999999999</v>
      </c>
      <c r="K521" s="178"/>
      <c r="L521" s="182"/>
      <c r="M521" s="183"/>
      <c r="N521" s="184"/>
      <c r="O521" s="184"/>
      <c r="P521" s="185">
        <f>SUM(P522:P537)</f>
        <v>1.1454840000000002</v>
      </c>
      <c r="Q521" s="184"/>
      <c r="R521" s="185">
        <f>SUM(R522:R537)</f>
        <v>0.016916500000000001</v>
      </c>
      <c r="S521" s="184"/>
      <c r="T521" s="186">
        <f>SUM(T522:T537)</f>
        <v>0</v>
      </c>
      <c r="U521" s="12"/>
      <c r="V521" s="12"/>
      <c r="W521" s="12"/>
      <c r="X521" s="12"/>
      <c r="Y521" s="12"/>
      <c r="Z521" s="12"/>
      <c r="AA521" s="12"/>
      <c r="AB521" s="12"/>
      <c r="AC521" s="12"/>
      <c r="AD521" s="12"/>
      <c r="AE521" s="12"/>
      <c r="AR521" s="187" t="s">
        <v>130</v>
      </c>
      <c r="AT521" s="188" t="s">
        <v>69</v>
      </c>
      <c r="AU521" s="188" t="s">
        <v>75</v>
      </c>
      <c r="AY521" s="187" t="s">
        <v>123</v>
      </c>
      <c r="BK521" s="189">
        <f>SUM(BK522:BK537)</f>
        <v>2819.8499999999999</v>
      </c>
    </row>
    <row r="522" s="2" customFormat="1" ht="24.15" customHeight="1">
      <c r="A522" s="35"/>
      <c r="B522" s="36"/>
      <c r="C522" s="192" t="s">
        <v>851</v>
      </c>
      <c r="D522" s="192" t="s">
        <v>125</v>
      </c>
      <c r="E522" s="193" t="s">
        <v>852</v>
      </c>
      <c r="F522" s="194" t="s">
        <v>853</v>
      </c>
      <c r="G522" s="195" t="s">
        <v>134</v>
      </c>
      <c r="H522" s="196">
        <v>6.093</v>
      </c>
      <c r="I522" s="197">
        <v>99.900000000000006</v>
      </c>
      <c r="J522" s="197">
        <f>ROUND(I522*H522,2)</f>
        <v>608.69000000000005</v>
      </c>
      <c r="K522" s="194" t="s">
        <v>135</v>
      </c>
      <c r="L522" s="41"/>
      <c r="M522" s="198" t="s">
        <v>17</v>
      </c>
      <c r="N522" s="199" t="s">
        <v>42</v>
      </c>
      <c r="O522" s="200">
        <v>0.10000000000000001</v>
      </c>
      <c r="P522" s="200">
        <f>O522*H522</f>
        <v>0.60930000000000006</v>
      </c>
      <c r="Q522" s="200">
        <v>0</v>
      </c>
      <c r="R522" s="200">
        <f>Q522*H522</f>
        <v>0</v>
      </c>
      <c r="S522" s="200">
        <v>0</v>
      </c>
      <c r="T522" s="201">
        <f>S522*H522</f>
        <v>0</v>
      </c>
      <c r="U522" s="35"/>
      <c r="V522" s="35"/>
      <c r="W522" s="35"/>
      <c r="X522" s="35"/>
      <c r="Y522" s="35"/>
      <c r="Z522" s="35"/>
      <c r="AA522" s="35"/>
      <c r="AB522" s="35"/>
      <c r="AC522" s="35"/>
      <c r="AD522" s="35"/>
      <c r="AE522" s="35"/>
      <c r="AR522" s="202" t="s">
        <v>232</v>
      </c>
      <c r="AT522" s="202" t="s">
        <v>125</v>
      </c>
      <c r="AU522" s="202" t="s">
        <v>130</v>
      </c>
      <c r="AY522" s="20" t="s">
        <v>123</v>
      </c>
      <c r="BE522" s="203">
        <f>IF(N522="základní",J522,0)</f>
        <v>0</v>
      </c>
      <c r="BF522" s="203">
        <f>IF(N522="snížená",J522,0)</f>
        <v>608.69000000000005</v>
      </c>
      <c r="BG522" s="203">
        <f>IF(N522="zákl. přenesená",J522,0)</f>
        <v>0</v>
      </c>
      <c r="BH522" s="203">
        <f>IF(N522="sníž. přenesená",J522,0)</f>
        <v>0</v>
      </c>
      <c r="BI522" s="203">
        <f>IF(N522="nulová",J522,0)</f>
        <v>0</v>
      </c>
      <c r="BJ522" s="20" t="s">
        <v>130</v>
      </c>
      <c r="BK522" s="203">
        <f>ROUND(I522*H522,2)</f>
        <v>608.69000000000005</v>
      </c>
      <c r="BL522" s="20" t="s">
        <v>232</v>
      </c>
      <c r="BM522" s="202" t="s">
        <v>854</v>
      </c>
    </row>
    <row r="523" s="2" customFormat="1">
      <c r="A523" s="35"/>
      <c r="B523" s="36"/>
      <c r="C523" s="37"/>
      <c r="D523" s="204" t="s">
        <v>137</v>
      </c>
      <c r="E523" s="37"/>
      <c r="F523" s="205" t="s">
        <v>855</v>
      </c>
      <c r="G523" s="37"/>
      <c r="H523" s="37"/>
      <c r="I523" s="37"/>
      <c r="J523" s="37"/>
      <c r="K523" s="37"/>
      <c r="L523" s="41"/>
      <c r="M523" s="206"/>
      <c r="N523" s="207"/>
      <c r="O523" s="80"/>
      <c r="P523" s="80"/>
      <c r="Q523" s="80"/>
      <c r="R523" s="80"/>
      <c r="S523" s="80"/>
      <c r="T523" s="81"/>
      <c r="U523" s="35"/>
      <c r="V523" s="35"/>
      <c r="W523" s="35"/>
      <c r="X523" s="35"/>
      <c r="Y523" s="35"/>
      <c r="Z523" s="35"/>
      <c r="AA523" s="35"/>
      <c r="AB523" s="35"/>
      <c r="AC523" s="35"/>
      <c r="AD523" s="35"/>
      <c r="AE523" s="35"/>
      <c r="AT523" s="20" t="s">
        <v>137</v>
      </c>
      <c r="AU523" s="20" t="s">
        <v>130</v>
      </c>
    </row>
    <row r="524" s="2" customFormat="1">
      <c r="A524" s="35"/>
      <c r="B524" s="36"/>
      <c r="C524" s="37"/>
      <c r="D524" s="208" t="s">
        <v>139</v>
      </c>
      <c r="E524" s="37"/>
      <c r="F524" s="209" t="s">
        <v>856</v>
      </c>
      <c r="G524" s="37"/>
      <c r="H524" s="37"/>
      <c r="I524" s="37"/>
      <c r="J524" s="37"/>
      <c r="K524" s="37"/>
      <c r="L524" s="41"/>
      <c r="M524" s="206"/>
      <c r="N524" s="207"/>
      <c r="O524" s="80"/>
      <c r="P524" s="80"/>
      <c r="Q524" s="80"/>
      <c r="R524" s="80"/>
      <c r="S524" s="80"/>
      <c r="T524" s="81"/>
      <c r="U524" s="35"/>
      <c r="V524" s="35"/>
      <c r="W524" s="35"/>
      <c r="X524" s="35"/>
      <c r="Y524" s="35"/>
      <c r="Z524" s="35"/>
      <c r="AA524" s="35"/>
      <c r="AB524" s="35"/>
      <c r="AC524" s="35"/>
      <c r="AD524" s="35"/>
      <c r="AE524" s="35"/>
      <c r="AT524" s="20" t="s">
        <v>139</v>
      </c>
      <c r="AU524" s="20" t="s">
        <v>130</v>
      </c>
    </row>
    <row r="525" s="13" customFormat="1">
      <c r="A525" s="13"/>
      <c r="B525" s="210"/>
      <c r="C525" s="211"/>
      <c r="D525" s="208" t="s">
        <v>153</v>
      </c>
      <c r="E525" s="212" t="s">
        <v>17</v>
      </c>
      <c r="F525" s="213" t="s">
        <v>820</v>
      </c>
      <c r="G525" s="211"/>
      <c r="H525" s="212" t="s">
        <v>17</v>
      </c>
      <c r="I525" s="211"/>
      <c r="J525" s="211"/>
      <c r="K525" s="211"/>
      <c r="L525" s="214"/>
      <c r="M525" s="215"/>
      <c r="N525" s="216"/>
      <c r="O525" s="216"/>
      <c r="P525" s="216"/>
      <c r="Q525" s="216"/>
      <c r="R525" s="216"/>
      <c r="S525" s="216"/>
      <c r="T525" s="217"/>
      <c r="U525" s="13"/>
      <c r="V525" s="13"/>
      <c r="W525" s="13"/>
      <c r="X525" s="13"/>
      <c r="Y525" s="13"/>
      <c r="Z525" s="13"/>
      <c r="AA525" s="13"/>
      <c r="AB525" s="13"/>
      <c r="AC525" s="13"/>
      <c r="AD525" s="13"/>
      <c r="AE525" s="13"/>
      <c r="AT525" s="218" t="s">
        <v>153</v>
      </c>
      <c r="AU525" s="218" t="s">
        <v>130</v>
      </c>
      <c r="AV525" s="13" t="s">
        <v>75</v>
      </c>
      <c r="AW525" s="13" t="s">
        <v>31</v>
      </c>
      <c r="AX525" s="13" t="s">
        <v>70</v>
      </c>
      <c r="AY525" s="218" t="s">
        <v>123</v>
      </c>
    </row>
    <row r="526" s="14" customFormat="1">
      <c r="A526" s="14"/>
      <c r="B526" s="219"/>
      <c r="C526" s="220"/>
      <c r="D526" s="208" t="s">
        <v>153</v>
      </c>
      <c r="E526" s="221" t="s">
        <v>17</v>
      </c>
      <c r="F526" s="222" t="s">
        <v>857</v>
      </c>
      <c r="G526" s="220"/>
      <c r="H526" s="223">
        <v>6.093</v>
      </c>
      <c r="I526" s="220"/>
      <c r="J526" s="220"/>
      <c r="K526" s="220"/>
      <c r="L526" s="224"/>
      <c r="M526" s="225"/>
      <c r="N526" s="226"/>
      <c r="O526" s="226"/>
      <c r="P526" s="226"/>
      <c r="Q526" s="226"/>
      <c r="R526" s="226"/>
      <c r="S526" s="226"/>
      <c r="T526" s="227"/>
      <c r="U526" s="14"/>
      <c r="V526" s="14"/>
      <c r="W526" s="14"/>
      <c r="X526" s="14"/>
      <c r="Y526" s="14"/>
      <c r="Z526" s="14"/>
      <c r="AA526" s="14"/>
      <c r="AB526" s="14"/>
      <c r="AC526" s="14"/>
      <c r="AD526" s="14"/>
      <c r="AE526" s="14"/>
      <c r="AT526" s="228" t="s">
        <v>153</v>
      </c>
      <c r="AU526" s="228" t="s">
        <v>130</v>
      </c>
      <c r="AV526" s="14" t="s">
        <v>130</v>
      </c>
      <c r="AW526" s="14" t="s">
        <v>31</v>
      </c>
      <c r="AX526" s="14" t="s">
        <v>70</v>
      </c>
      <c r="AY526" s="228" t="s">
        <v>123</v>
      </c>
    </row>
    <row r="527" s="15" customFormat="1">
      <c r="A527" s="15"/>
      <c r="B527" s="229"/>
      <c r="C527" s="230"/>
      <c r="D527" s="208" t="s">
        <v>153</v>
      </c>
      <c r="E527" s="231" t="s">
        <v>17</v>
      </c>
      <c r="F527" s="232" t="s">
        <v>178</v>
      </c>
      <c r="G527" s="230"/>
      <c r="H527" s="233">
        <v>6.093</v>
      </c>
      <c r="I527" s="230"/>
      <c r="J527" s="230"/>
      <c r="K527" s="230"/>
      <c r="L527" s="234"/>
      <c r="M527" s="235"/>
      <c r="N527" s="236"/>
      <c r="O527" s="236"/>
      <c r="P527" s="236"/>
      <c r="Q527" s="236"/>
      <c r="R527" s="236"/>
      <c r="S527" s="236"/>
      <c r="T527" s="237"/>
      <c r="U527" s="15"/>
      <c r="V527" s="15"/>
      <c r="W527" s="15"/>
      <c r="X527" s="15"/>
      <c r="Y527" s="15"/>
      <c r="Z527" s="15"/>
      <c r="AA527" s="15"/>
      <c r="AB527" s="15"/>
      <c r="AC527" s="15"/>
      <c r="AD527" s="15"/>
      <c r="AE527" s="15"/>
      <c r="AT527" s="238" t="s">
        <v>153</v>
      </c>
      <c r="AU527" s="238" t="s">
        <v>130</v>
      </c>
      <c r="AV527" s="15" t="s">
        <v>129</v>
      </c>
      <c r="AW527" s="15" t="s">
        <v>31</v>
      </c>
      <c r="AX527" s="15" t="s">
        <v>75</v>
      </c>
      <c r="AY527" s="238" t="s">
        <v>123</v>
      </c>
    </row>
    <row r="528" s="2" customFormat="1" ht="16.5" customHeight="1">
      <c r="A528" s="35"/>
      <c r="B528" s="36"/>
      <c r="C528" s="239" t="s">
        <v>858</v>
      </c>
      <c r="D528" s="239" t="s">
        <v>227</v>
      </c>
      <c r="E528" s="240" t="s">
        <v>859</v>
      </c>
      <c r="F528" s="241" t="s">
        <v>860</v>
      </c>
      <c r="G528" s="242" t="s">
        <v>134</v>
      </c>
      <c r="H528" s="243">
        <v>6.702</v>
      </c>
      <c r="I528" s="244">
        <v>208</v>
      </c>
      <c r="J528" s="244">
        <f>ROUND(I528*H528,2)</f>
        <v>1394.02</v>
      </c>
      <c r="K528" s="241" t="s">
        <v>135</v>
      </c>
      <c r="L528" s="245"/>
      <c r="M528" s="246" t="s">
        <v>17</v>
      </c>
      <c r="N528" s="247" t="s">
        <v>42</v>
      </c>
      <c r="O528" s="200">
        <v>0</v>
      </c>
      <c r="P528" s="200">
        <f>O528*H528</f>
        <v>0</v>
      </c>
      <c r="Q528" s="200">
        <v>0.0023999999999999998</v>
      </c>
      <c r="R528" s="200">
        <f>Q528*H528</f>
        <v>0.0160848</v>
      </c>
      <c r="S528" s="200">
        <v>0</v>
      </c>
      <c r="T528" s="201">
        <f>S528*H528</f>
        <v>0</v>
      </c>
      <c r="U528" s="35"/>
      <c r="V528" s="35"/>
      <c r="W528" s="35"/>
      <c r="X528" s="35"/>
      <c r="Y528" s="35"/>
      <c r="Z528" s="35"/>
      <c r="AA528" s="35"/>
      <c r="AB528" s="35"/>
      <c r="AC528" s="35"/>
      <c r="AD528" s="35"/>
      <c r="AE528" s="35"/>
      <c r="AR528" s="202" t="s">
        <v>341</v>
      </c>
      <c r="AT528" s="202" t="s">
        <v>227</v>
      </c>
      <c r="AU528" s="202" t="s">
        <v>130</v>
      </c>
      <c r="AY528" s="20" t="s">
        <v>123</v>
      </c>
      <c r="BE528" s="203">
        <f>IF(N528="základní",J528,0)</f>
        <v>0</v>
      </c>
      <c r="BF528" s="203">
        <f>IF(N528="snížená",J528,0)</f>
        <v>1394.02</v>
      </c>
      <c r="BG528" s="203">
        <f>IF(N528="zákl. přenesená",J528,0)</f>
        <v>0</v>
      </c>
      <c r="BH528" s="203">
        <f>IF(N528="sníž. přenesená",J528,0)</f>
        <v>0</v>
      </c>
      <c r="BI528" s="203">
        <f>IF(N528="nulová",J528,0)</f>
        <v>0</v>
      </c>
      <c r="BJ528" s="20" t="s">
        <v>130</v>
      </c>
      <c r="BK528" s="203">
        <f>ROUND(I528*H528,2)</f>
        <v>1394.02</v>
      </c>
      <c r="BL528" s="20" t="s">
        <v>232</v>
      </c>
      <c r="BM528" s="202" t="s">
        <v>861</v>
      </c>
    </row>
    <row r="529" s="14" customFormat="1">
      <c r="A529" s="14"/>
      <c r="B529" s="219"/>
      <c r="C529" s="220"/>
      <c r="D529" s="208" t="s">
        <v>153</v>
      </c>
      <c r="E529" s="220"/>
      <c r="F529" s="222" t="s">
        <v>862</v>
      </c>
      <c r="G529" s="220"/>
      <c r="H529" s="223">
        <v>6.702</v>
      </c>
      <c r="I529" s="220"/>
      <c r="J529" s="220"/>
      <c r="K529" s="220"/>
      <c r="L529" s="224"/>
      <c r="M529" s="225"/>
      <c r="N529" s="226"/>
      <c r="O529" s="226"/>
      <c r="P529" s="226"/>
      <c r="Q529" s="226"/>
      <c r="R529" s="226"/>
      <c r="S529" s="226"/>
      <c r="T529" s="227"/>
      <c r="U529" s="14"/>
      <c r="V529" s="14"/>
      <c r="W529" s="14"/>
      <c r="X529" s="14"/>
      <c r="Y529" s="14"/>
      <c r="Z529" s="14"/>
      <c r="AA529" s="14"/>
      <c r="AB529" s="14"/>
      <c r="AC529" s="14"/>
      <c r="AD529" s="14"/>
      <c r="AE529" s="14"/>
      <c r="AT529" s="228" t="s">
        <v>153</v>
      </c>
      <c r="AU529" s="228" t="s">
        <v>130</v>
      </c>
      <c r="AV529" s="14" t="s">
        <v>130</v>
      </c>
      <c r="AW529" s="14" t="s">
        <v>4</v>
      </c>
      <c r="AX529" s="14" t="s">
        <v>75</v>
      </c>
      <c r="AY529" s="228" t="s">
        <v>123</v>
      </c>
    </row>
    <row r="530" s="2" customFormat="1" ht="24.15" customHeight="1">
      <c r="A530" s="35"/>
      <c r="B530" s="36"/>
      <c r="C530" s="192" t="s">
        <v>863</v>
      </c>
      <c r="D530" s="192" t="s">
        <v>125</v>
      </c>
      <c r="E530" s="193" t="s">
        <v>864</v>
      </c>
      <c r="F530" s="194" t="s">
        <v>865</v>
      </c>
      <c r="G530" s="195" t="s">
        <v>134</v>
      </c>
      <c r="H530" s="196">
        <v>6.093</v>
      </c>
      <c r="I530" s="197">
        <v>98.900000000000006</v>
      </c>
      <c r="J530" s="197">
        <f>ROUND(I530*H530,2)</f>
        <v>602.60000000000002</v>
      </c>
      <c r="K530" s="194" t="s">
        <v>135</v>
      </c>
      <c r="L530" s="41"/>
      <c r="M530" s="198" t="s">
        <v>17</v>
      </c>
      <c r="N530" s="199" t="s">
        <v>42</v>
      </c>
      <c r="O530" s="200">
        <v>0.087999999999999995</v>
      </c>
      <c r="P530" s="200">
        <f>O530*H530</f>
        <v>0.53618399999999999</v>
      </c>
      <c r="Q530" s="200">
        <v>1.0000000000000001E-05</v>
      </c>
      <c r="R530" s="200">
        <f>Q530*H530</f>
        <v>6.0930000000000008E-05</v>
      </c>
      <c r="S530" s="200">
        <v>0</v>
      </c>
      <c r="T530" s="201">
        <f>S530*H530</f>
        <v>0</v>
      </c>
      <c r="U530" s="35"/>
      <c r="V530" s="35"/>
      <c r="W530" s="35"/>
      <c r="X530" s="35"/>
      <c r="Y530" s="35"/>
      <c r="Z530" s="35"/>
      <c r="AA530" s="35"/>
      <c r="AB530" s="35"/>
      <c r="AC530" s="35"/>
      <c r="AD530" s="35"/>
      <c r="AE530" s="35"/>
      <c r="AR530" s="202" t="s">
        <v>232</v>
      </c>
      <c r="AT530" s="202" t="s">
        <v>125</v>
      </c>
      <c r="AU530" s="202" t="s">
        <v>130</v>
      </c>
      <c r="AY530" s="20" t="s">
        <v>123</v>
      </c>
      <c r="BE530" s="203">
        <f>IF(N530="základní",J530,0)</f>
        <v>0</v>
      </c>
      <c r="BF530" s="203">
        <f>IF(N530="snížená",J530,0)</f>
        <v>602.60000000000002</v>
      </c>
      <c r="BG530" s="203">
        <f>IF(N530="zákl. přenesená",J530,0)</f>
        <v>0</v>
      </c>
      <c r="BH530" s="203">
        <f>IF(N530="sníž. přenesená",J530,0)</f>
        <v>0</v>
      </c>
      <c r="BI530" s="203">
        <f>IF(N530="nulová",J530,0)</f>
        <v>0</v>
      </c>
      <c r="BJ530" s="20" t="s">
        <v>130</v>
      </c>
      <c r="BK530" s="203">
        <f>ROUND(I530*H530,2)</f>
        <v>602.60000000000002</v>
      </c>
      <c r="BL530" s="20" t="s">
        <v>232</v>
      </c>
      <c r="BM530" s="202" t="s">
        <v>866</v>
      </c>
    </row>
    <row r="531" s="2" customFormat="1">
      <c r="A531" s="35"/>
      <c r="B531" s="36"/>
      <c r="C531" s="37"/>
      <c r="D531" s="204" t="s">
        <v>137</v>
      </c>
      <c r="E531" s="37"/>
      <c r="F531" s="205" t="s">
        <v>867</v>
      </c>
      <c r="G531" s="37"/>
      <c r="H531" s="37"/>
      <c r="I531" s="37"/>
      <c r="J531" s="37"/>
      <c r="K531" s="37"/>
      <c r="L531" s="41"/>
      <c r="M531" s="206"/>
      <c r="N531" s="207"/>
      <c r="O531" s="80"/>
      <c r="P531" s="80"/>
      <c r="Q531" s="80"/>
      <c r="R531" s="80"/>
      <c r="S531" s="80"/>
      <c r="T531" s="81"/>
      <c r="U531" s="35"/>
      <c r="V531" s="35"/>
      <c r="W531" s="35"/>
      <c r="X531" s="35"/>
      <c r="Y531" s="35"/>
      <c r="Z531" s="35"/>
      <c r="AA531" s="35"/>
      <c r="AB531" s="35"/>
      <c r="AC531" s="35"/>
      <c r="AD531" s="35"/>
      <c r="AE531" s="35"/>
      <c r="AT531" s="20" t="s">
        <v>137</v>
      </c>
      <c r="AU531" s="20" t="s">
        <v>130</v>
      </c>
    </row>
    <row r="532" s="2" customFormat="1">
      <c r="A532" s="35"/>
      <c r="B532" s="36"/>
      <c r="C532" s="37"/>
      <c r="D532" s="208" t="s">
        <v>139</v>
      </c>
      <c r="E532" s="37"/>
      <c r="F532" s="209" t="s">
        <v>856</v>
      </c>
      <c r="G532" s="37"/>
      <c r="H532" s="37"/>
      <c r="I532" s="37"/>
      <c r="J532" s="37"/>
      <c r="K532" s="37"/>
      <c r="L532" s="41"/>
      <c r="M532" s="206"/>
      <c r="N532" s="207"/>
      <c r="O532" s="80"/>
      <c r="P532" s="80"/>
      <c r="Q532" s="80"/>
      <c r="R532" s="80"/>
      <c r="S532" s="80"/>
      <c r="T532" s="81"/>
      <c r="U532" s="35"/>
      <c r="V532" s="35"/>
      <c r="W532" s="35"/>
      <c r="X532" s="35"/>
      <c r="Y532" s="35"/>
      <c r="Z532" s="35"/>
      <c r="AA532" s="35"/>
      <c r="AB532" s="35"/>
      <c r="AC532" s="35"/>
      <c r="AD532" s="35"/>
      <c r="AE532" s="35"/>
      <c r="AT532" s="20" t="s">
        <v>139</v>
      </c>
      <c r="AU532" s="20" t="s">
        <v>130</v>
      </c>
    </row>
    <row r="533" s="2" customFormat="1" ht="16.5" customHeight="1">
      <c r="A533" s="35"/>
      <c r="B533" s="36"/>
      <c r="C533" s="239" t="s">
        <v>868</v>
      </c>
      <c r="D533" s="239" t="s">
        <v>227</v>
      </c>
      <c r="E533" s="240" t="s">
        <v>869</v>
      </c>
      <c r="F533" s="241" t="s">
        <v>870</v>
      </c>
      <c r="G533" s="242" t="s">
        <v>134</v>
      </c>
      <c r="H533" s="243">
        <v>7.0069999999999997</v>
      </c>
      <c r="I533" s="244">
        <v>25.100000000000001</v>
      </c>
      <c r="J533" s="244">
        <f>ROUND(I533*H533,2)</f>
        <v>175.88</v>
      </c>
      <c r="K533" s="241" t="s">
        <v>135</v>
      </c>
      <c r="L533" s="245"/>
      <c r="M533" s="246" t="s">
        <v>17</v>
      </c>
      <c r="N533" s="247" t="s">
        <v>42</v>
      </c>
      <c r="O533" s="200">
        <v>0</v>
      </c>
      <c r="P533" s="200">
        <f>O533*H533</f>
        <v>0</v>
      </c>
      <c r="Q533" s="200">
        <v>0.00011</v>
      </c>
      <c r="R533" s="200">
        <f>Q533*H533</f>
        <v>0.00077076999999999994</v>
      </c>
      <c r="S533" s="200">
        <v>0</v>
      </c>
      <c r="T533" s="201">
        <f>S533*H533</f>
        <v>0</v>
      </c>
      <c r="U533" s="35"/>
      <c r="V533" s="35"/>
      <c r="W533" s="35"/>
      <c r="X533" s="35"/>
      <c r="Y533" s="35"/>
      <c r="Z533" s="35"/>
      <c r="AA533" s="35"/>
      <c r="AB533" s="35"/>
      <c r="AC533" s="35"/>
      <c r="AD533" s="35"/>
      <c r="AE533" s="35"/>
      <c r="AR533" s="202" t="s">
        <v>341</v>
      </c>
      <c r="AT533" s="202" t="s">
        <v>227</v>
      </c>
      <c r="AU533" s="202" t="s">
        <v>130</v>
      </c>
      <c r="AY533" s="20" t="s">
        <v>123</v>
      </c>
      <c r="BE533" s="203">
        <f>IF(N533="základní",J533,0)</f>
        <v>0</v>
      </c>
      <c r="BF533" s="203">
        <f>IF(N533="snížená",J533,0)</f>
        <v>175.88</v>
      </c>
      <c r="BG533" s="203">
        <f>IF(N533="zákl. přenesená",J533,0)</f>
        <v>0</v>
      </c>
      <c r="BH533" s="203">
        <f>IF(N533="sníž. přenesená",J533,0)</f>
        <v>0</v>
      </c>
      <c r="BI533" s="203">
        <f>IF(N533="nulová",J533,0)</f>
        <v>0</v>
      </c>
      <c r="BJ533" s="20" t="s">
        <v>130</v>
      </c>
      <c r="BK533" s="203">
        <f>ROUND(I533*H533,2)</f>
        <v>175.88</v>
      </c>
      <c r="BL533" s="20" t="s">
        <v>232</v>
      </c>
      <c r="BM533" s="202" t="s">
        <v>871</v>
      </c>
    </row>
    <row r="534" s="14" customFormat="1">
      <c r="A534" s="14"/>
      <c r="B534" s="219"/>
      <c r="C534" s="220"/>
      <c r="D534" s="208" t="s">
        <v>153</v>
      </c>
      <c r="E534" s="220"/>
      <c r="F534" s="222" t="s">
        <v>872</v>
      </c>
      <c r="G534" s="220"/>
      <c r="H534" s="223">
        <v>7.0069999999999997</v>
      </c>
      <c r="I534" s="220"/>
      <c r="J534" s="220"/>
      <c r="K534" s="220"/>
      <c r="L534" s="224"/>
      <c r="M534" s="225"/>
      <c r="N534" s="226"/>
      <c r="O534" s="226"/>
      <c r="P534" s="226"/>
      <c r="Q534" s="226"/>
      <c r="R534" s="226"/>
      <c r="S534" s="226"/>
      <c r="T534" s="227"/>
      <c r="U534" s="14"/>
      <c r="V534" s="14"/>
      <c r="W534" s="14"/>
      <c r="X534" s="14"/>
      <c r="Y534" s="14"/>
      <c r="Z534" s="14"/>
      <c r="AA534" s="14"/>
      <c r="AB534" s="14"/>
      <c r="AC534" s="14"/>
      <c r="AD534" s="14"/>
      <c r="AE534" s="14"/>
      <c r="AT534" s="228" t="s">
        <v>153</v>
      </c>
      <c r="AU534" s="228" t="s">
        <v>130</v>
      </c>
      <c r="AV534" s="14" t="s">
        <v>130</v>
      </c>
      <c r="AW534" s="14" t="s">
        <v>4</v>
      </c>
      <c r="AX534" s="14" t="s">
        <v>75</v>
      </c>
      <c r="AY534" s="228" t="s">
        <v>123</v>
      </c>
    </row>
    <row r="535" s="2" customFormat="1" ht="24.15" customHeight="1">
      <c r="A535" s="35"/>
      <c r="B535" s="36"/>
      <c r="C535" s="192" t="s">
        <v>873</v>
      </c>
      <c r="D535" s="192" t="s">
        <v>125</v>
      </c>
      <c r="E535" s="193" t="s">
        <v>874</v>
      </c>
      <c r="F535" s="194" t="s">
        <v>875</v>
      </c>
      <c r="G535" s="195" t="s">
        <v>808</v>
      </c>
      <c r="H535" s="196">
        <v>27.812000000000001</v>
      </c>
      <c r="I535" s="197">
        <v>1.3899999999999999</v>
      </c>
      <c r="J535" s="197">
        <f>ROUND(I535*H535,2)</f>
        <v>38.659999999999997</v>
      </c>
      <c r="K535" s="194" t="s">
        <v>135</v>
      </c>
      <c r="L535" s="41"/>
      <c r="M535" s="198" t="s">
        <v>17</v>
      </c>
      <c r="N535" s="199" t="s">
        <v>42</v>
      </c>
      <c r="O535" s="200">
        <v>0</v>
      </c>
      <c r="P535" s="200">
        <f>O535*H535</f>
        <v>0</v>
      </c>
      <c r="Q535" s="200">
        <v>0</v>
      </c>
      <c r="R535" s="200">
        <f>Q535*H535</f>
        <v>0</v>
      </c>
      <c r="S535" s="200">
        <v>0</v>
      </c>
      <c r="T535" s="201">
        <f>S535*H535</f>
        <v>0</v>
      </c>
      <c r="U535" s="35"/>
      <c r="V535" s="35"/>
      <c r="W535" s="35"/>
      <c r="X535" s="35"/>
      <c r="Y535" s="35"/>
      <c r="Z535" s="35"/>
      <c r="AA535" s="35"/>
      <c r="AB535" s="35"/>
      <c r="AC535" s="35"/>
      <c r="AD535" s="35"/>
      <c r="AE535" s="35"/>
      <c r="AR535" s="202" t="s">
        <v>232</v>
      </c>
      <c r="AT535" s="202" t="s">
        <v>125</v>
      </c>
      <c r="AU535" s="202" t="s">
        <v>130</v>
      </c>
      <c r="AY535" s="20" t="s">
        <v>123</v>
      </c>
      <c r="BE535" s="203">
        <f>IF(N535="základní",J535,0)</f>
        <v>0</v>
      </c>
      <c r="BF535" s="203">
        <f>IF(N535="snížená",J535,0)</f>
        <v>38.659999999999997</v>
      </c>
      <c r="BG535" s="203">
        <f>IF(N535="zákl. přenesená",J535,0)</f>
        <v>0</v>
      </c>
      <c r="BH535" s="203">
        <f>IF(N535="sníž. přenesená",J535,0)</f>
        <v>0</v>
      </c>
      <c r="BI535" s="203">
        <f>IF(N535="nulová",J535,0)</f>
        <v>0</v>
      </c>
      <c r="BJ535" s="20" t="s">
        <v>130</v>
      </c>
      <c r="BK535" s="203">
        <f>ROUND(I535*H535,2)</f>
        <v>38.659999999999997</v>
      </c>
      <c r="BL535" s="20" t="s">
        <v>232</v>
      </c>
      <c r="BM535" s="202" t="s">
        <v>876</v>
      </c>
    </row>
    <row r="536" s="2" customFormat="1">
      <c r="A536" s="35"/>
      <c r="B536" s="36"/>
      <c r="C536" s="37"/>
      <c r="D536" s="204" t="s">
        <v>137</v>
      </c>
      <c r="E536" s="37"/>
      <c r="F536" s="205" t="s">
        <v>877</v>
      </c>
      <c r="G536" s="37"/>
      <c r="H536" s="37"/>
      <c r="I536" s="37"/>
      <c r="J536" s="37"/>
      <c r="K536" s="37"/>
      <c r="L536" s="41"/>
      <c r="M536" s="206"/>
      <c r="N536" s="207"/>
      <c r="O536" s="80"/>
      <c r="P536" s="80"/>
      <c r="Q536" s="80"/>
      <c r="R536" s="80"/>
      <c r="S536" s="80"/>
      <c r="T536" s="81"/>
      <c r="U536" s="35"/>
      <c r="V536" s="35"/>
      <c r="W536" s="35"/>
      <c r="X536" s="35"/>
      <c r="Y536" s="35"/>
      <c r="Z536" s="35"/>
      <c r="AA536" s="35"/>
      <c r="AB536" s="35"/>
      <c r="AC536" s="35"/>
      <c r="AD536" s="35"/>
      <c r="AE536" s="35"/>
      <c r="AT536" s="20" t="s">
        <v>137</v>
      </c>
      <c r="AU536" s="20" t="s">
        <v>130</v>
      </c>
    </row>
    <row r="537" s="2" customFormat="1">
      <c r="A537" s="35"/>
      <c r="B537" s="36"/>
      <c r="C537" s="37"/>
      <c r="D537" s="208" t="s">
        <v>139</v>
      </c>
      <c r="E537" s="37"/>
      <c r="F537" s="209" t="s">
        <v>878</v>
      </c>
      <c r="G537" s="37"/>
      <c r="H537" s="37"/>
      <c r="I537" s="37"/>
      <c r="J537" s="37"/>
      <c r="K537" s="37"/>
      <c r="L537" s="41"/>
      <c r="M537" s="206"/>
      <c r="N537" s="207"/>
      <c r="O537" s="80"/>
      <c r="P537" s="80"/>
      <c r="Q537" s="80"/>
      <c r="R537" s="80"/>
      <c r="S537" s="80"/>
      <c r="T537" s="81"/>
      <c r="U537" s="35"/>
      <c r="V537" s="35"/>
      <c r="W537" s="35"/>
      <c r="X537" s="35"/>
      <c r="Y537" s="35"/>
      <c r="Z537" s="35"/>
      <c r="AA537" s="35"/>
      <c r="AB537" s="35"/>
      <c r="AC537" s="35"/>
      <c r="AD537" s="35"/>
      <c r="AE537" s="35"/>
      <c r="AT537" s="20" t="s">
        <v>139</v>
      </c>
      <c r="AU537" s="20" t="s">
        <v>130</v>
      </c>
    </row>
    <row r="538" s="12" customFormat="1" ht="22.8" customHeight="1">
      <c r="A538" s="12"/>
      <c r="B538" s="177"/>
      <c r="C538" s="178"/>
      <c r="D538" s="179" t="s">
        <v>69</v>
      </c>
      <c r="E538" s="190" t="s">
        <v>879</v>
      </c>
      <c r="F538" s="190" t="s">
        <v>880</v>
      </c>
      <c r="G538" s="178"/>
      <c r="H538" s="178"/>
      <c r="I538" s="178"/>
      <c r="J538" s="191">
        <f>BK538</f>
        <v>19453.59</v>
      </c>
      <c r="K538" s="178"/>
      <c r="L538" s="182"/>
      <c r="M538" s="183"/>
      <c r="N538" s="184"/>
      <c r="O538" s="184"/>
      <c r="P538" s="185">
        <f>SUM(P539:P548)</f>
        <v>5.7859999999999996</v>
      </c>
      <c r="Q538" s="184"/>
      <c r="R538" s="185">
        <f>SUM(R539:R548)</f>
        <v>0.01848</v>
      </c>
      <c r="S538" s="184"/>
      <c r="T538" s="186">
        <f>SUM(T539:T548)</f>
        <v>0</v>
      </c>
      <c r="U538" s="12"/>
      <c r="V538" s="12"/>
      <c r="W538" s="12"/>
      <c r="X538" s="12"/>
      <c r="Y538" s="12"/>
      <c r="Z538" s="12"/>
      <c r="AA538" s="12"/>
      <c r="AB538" s="12"/>
      <c r="AC538" s="12"/>
      <c r="AD538" s="12"/>
      <c r="AE538" s="12"/>
      <c r="AR538" s="187" t="s">
        <v>130</v>
      </c>
      <c r="AT538" s="188" t="s">
        <v>69</v>
      </c>
      <c r="AU538" s="188" t="s">
        <v>75</v>
      </c>
      <c r="AY538" s="187" t="s">
        <v>123</v>
      </c>
      <c r="BK538" s="189">
        <f>SUM(BK539:BK548)</f>
        <v>19453.59</v>
      </c>
    </row>
    <row r="539" s="2" customFormat="1" ht="16.5" customHeight="1">
      <c r="A539" s="35"/>
      <c r="B539" s="36"/>
      <c r="C539" s="192" t="s">
        <v>881</v>
      </c>
      <c r="D539" s="192" t="s">
        <v>125</v>
      </c>
      <c r="E539" s="193" t="s">
        <v>882</v>
      </c>
      <c r="F539" s="194" t="s">
        <v>883</v>
      </c>
      <c r="G539" s="195" t="s">
        <v>149</v>
      </c>
      <c r="H539" s="196">
        <v>11</v>
      </c>
      <c r="I539" s="197">
        <v>541</v>
      </c>
      <c r="J539" s="197">
        <f>ROUND(I539*H539,2)</f>
        <v>5951</v>
      </c>
      <c r="K539" s="194" t="s">
        <v>135</v>
      </c>
      <c r="L539" s="41"/>
      <c r="M539" s="198" t="s">
        <v>17</v>
      </c>
      <c r="N539" s="199" t="s">
        <v>42</v>
      </c>
      <c r="O539" s="200">
        <v>0.47799999999999998</v>
      </c>
      <c r="P539" s="200">
        <f>O539*H539</f>
        <v>5.258</v>
      </c>
      <c r="Q539" s="200">
        <v>0.0016800000000000001</v>
      </c>
      <c r="R539" s="200">
        <f>Q539*H539</f>
        <v>0.01848</v>
      </c>
      <c r="S539" s="200">
        <v>0</v>
      </c>
      <c r="T539" s="201">
        <f>S539*H539</f>
        <v>0</v>
      </c>
      <c r="U539" s="35"/>
      <c r="V539" s="35"/>
      <c r="W539" s="35"/>
      <c r="X539" s="35"/>
      <c r="Y539" s="35"/>
      <c r="Z539" s="35"/>
      <c r="AA539" s="35"/>
      <c r="AB539" s="35"/>
      <c r="AC539" s="35"/>
      <c r="AD539" s="35"/>
      <c r="AE539" s="35"/>
      <c r="AR539" s="202" t="s">
        <v>232</v>
      </c>
      <c r="AT539" s="202" t="s">
        <v>125</v>
      </c>
      <c r="AU539" s="202" t="s">
        <v>130</v>
      </c>
      <c r="AY539" s="20" t="s">
        <v>123</v>
      </c>
      <c r="BE539" s="203">
        <f>IF(N539="základní",J539,0)</f>
        <v>0</v>
      </c>
      <c r="BF539" s="203">
        <f>IF(N539="snížená",J539,0)</f>
        <v>5951</v>
      </c>
      <c r="BG539" s="203">
        <f>IF(N539="zákl. přenesená",J539,0)</f>
        <v>0</v>
      </c>
      <c r="BH539" s="203">
        <f>IF(N539="sníž. přenesená",J539,0)</f>
        <v>0</v>
      </c>
      <c r="BI539" s="203">
        <f>IF(N539="nulová",J539,0)</f>
        <v>0</v>
      </c>
      <c r="BJ539" s="20" t="s">
        <v>130</v>
      </c>
      <c r="BK539" s="203">
        <f>ROUND(I539*H539,2)</f>
        <v>5951</v>
      </c>
      <c r="BL539" s="20" t="s">
        <v>232</v>
      </c>
      <c r="BM539" s="202" t="s">
        <v>884</v>
      </c>
    </row>
    <row r="540" s="2" customFormat="1">
      <c r="A540" s="35"/>
      <c r="B540" s="36"/>
      <c r="C540" s="37"/>
      <c r="D540" s="204" t="s">
        <v>137</v>
      </c>
      <c r="E540" s="37"/>
      <c r="F540" s="205" t="s">
        <v>885</v>
      </c>
      <c r="G540" s="37"/>
      <c r="H540" s="37"/>
      <c r="I540" s="37"/>
      <c r="J540" s="37"/>
      <c r="K540" s="37"/>
      <c r="L540" s="41"/>
      <c r="M540" s="206"/>
      <c r="N540" s="207"/>
      <c r="O540" s="80"/>
      <c r="P540" s="80"/>
      <c r="Q540" s="80"/>
      <c r="R540" s="80"/>
      <c r="S540" s="80"/>
      <c r="T540" s="81"/>
      <c r="U540" s="35"/>
      <c r="V540" s="35"/>
      <c r="W540" s="35"/>
      <c r="X540" s="35"/>
      <c r="Y540" s="35"/>
      <c r="Z540" s="35"/>
      <c r="AA540" s="35"/>
      <c r="AB540" s="35"/>
      <c r="AC540" s="35"/>
      <c r="AD540" s="35"/>
      <c r="AE540" s="35"/>
      <c r="AT540" s="20" t="s">
        <v>137</v>
      </c>
      <c r="AU540" s="20" t="s">
        <v>130</v>
      </c>
    </row>
    <row r="541" s="2" customFormat="1">
      <c r="A541" s="35"/>
      <c r="B541" s="36"/>
      <c r="C541" s="37"/>
      <c r="D541" s="208" t="s">
        <v>139</v>
      </c>
      <c r="E541" s="37"/>
      <c r="F541" s="209" t="s">
        <v>886</v>
      </c>
      <c r="G541" s="37"/>
      <c r="H541" s="37"/>
      <c r="I541" s="37"/>
      <c r="J541" s="37"/>
      <c r="K541" s="37"/>
      <c r="L541" s="41"/>
      <c r="M541" s="206"/>
      <c r="N541" s="207"/>
      <c r="O541" s="80"/>
      <c r="P541" s="80"/>
      <c r="Q541" s="80"/>
      <c r="R541" s="80"/>
      <c r="S541" s="80"/>
      <c r="T541" s="81"/>
      <c r="U541" s="35"/>
      <c r="V541" s="35"/>
      <c r="W541" s="35"/>
      <c r="X541" s="35"/>
      <c r="Y541" s="35"/>
      <c r="Z541" s="35"/>
      <c r="AA541" s="35"/>
      <c r="AB541" s="35"/>
      <c r="AC541" s="35"/>
      <c r="AD541" s="35"/>
      <c r="AE541" s="35"/>
      <c r="AT541" s="20" t="s">
        <v>139</v>
      </c>
      <c r="AU541" s="20" t="s">
        <v>130</v>
      </c>
    </row>
    <row r="542" s="2" customFormat="1" ht="16.5" customHeight="1">
      <c r="A542" s="35"/>
      <c r="B542" s="36"/>
      <c r="C542" s="192" t="s">
        <v>887</v>
      </c>
      <c r="D542" s="192" t="s">
        <v>125</v>
      </c>
      <c r="E542" s="193" t="s">
        <v>888</v>
      </c>
      <c r="F542" s="194" t="s">
        <v>889</v>
      </c>
      <c r="G542" s="195" t="s">
        <v>149</v>
      </c>
      <c r="H542" s="196">
        <v>11</v>
      </c>
      <c r="I542" s="197">
        <v>28.699999999999999</v>
      </c>
      <c r="J542" s="197">
        <f>ROUND(I542*H542,2)</f>
        <v>315.69999999999999</v>
      </c>
      <c r="K542" s="194" t="s">
        <v>135</v>
      </c>
      <c r="L542" s="41"/>
      <c r="M542" s="198" t="s">
        <v>17</v>
      </c>
      <c r="N542" s="199" t="s">
        <v>42</v>
      </c>
      <c r="O542" s="200">
        <v>0.048000000000000001</v>
      </c>
      <c r="P542" s="200">
        <f>O542*H542</f>
        <v>0.52800000000000002</v>
      </c>
      <c r="Q542" s="200">
        <v>0</v>
      </c>
      <c r="R542" s="200">
        <f>Q542*H542</f>
        <v>0</v>
      </c>
      <c r="S542" s="200">
        <v>0</v>
      </c>
      <c r="T542" s="201">
        <f>S542*H542</f>
        <v>0</v>
      </c>
      <c r="U542" s="35"/>
      <c r="V542" s="35"/>
      <c r="W542" s="35"/>
      <c r="X542" s="35"/>
      <c r="Y542" s="35"/>
      <c r="Z542" s="35"/>
      <c r="AA542" s="35"/>
      <c r="AB542" s="35"/>
      <c r="AC542" s="35"/>
      <c r="AD542" s="35"/>
      <c r="AE542" s="35"/>
      <c r="AR542" s="202" t="s">
        <v>232</v>
      </c>
      <c r="AT542" s="202" t="s">
        <v>125</v>
      </c>
      <c r="AU542" s="202" t="s">
        <v>130</v>
      </c>
      <c r="AY542" s="20" t="s">
        <v>123</v>
      </c>
      <c r="BE542" s="203">
        <f>IF(N542="základní",J542,0)</f>
        <v>0</v>
      </c>
      <c r="BF542" s="203">
        <f>IF(N542="snížená",J542,0)</f>
        <v>315.69999999999999</v>
      </c>
      <c r="BG542" s="203">
        <f>IF(N542="zákl. přenesená",J542,0)</f>
        <v>0</v>
      </c>
      <c r="BH542" s="203">
        <f>IF(N542="sníž. přenesená",J542,0)</f>
        <v>0</v>
      </c>
      <c r="BI542" s="203">
        <f>IF(N542="nulová",J542,0)</f>
        <v>0</v>
      </c>
      <c r="BJ542" s="20" t="s">
        <v>130</v>
      </c>
      <c r="BK542" s="203">
        <f>ROUND(I542*H542,2)</f>
        <v>315.69999999999999</v>
      </c>
      <c r="BL542" s="20" t="s">
        <v>232</v>
      </c>
      <c r="BM542" s="202" t="s">
        <v>890</v>
      </c>
    </row>
    <row r="543" s="2" customFormat="1">
      <c r="A543" s="35"/>
      <c r="B543" s="36"/>
      <c r="C543" s="37"/>
      <c r="D543" s="204" t="s">
        <v>137</v>
      </c>
      <c r="E543" s="37"/>
      <c r="F543" s="205" t="s">
        <v>891</v>
      </c>
      <c r="G543" s="37"/>
      <c r="H543" s="37"/>
      <c r="I543" s="37"/>
      <c r="J543" s="37"/>
      <c r="K543" s="37"/>
      <c r="L543" s="41"/>
      <c r="M543" s="206"/>
      <c r="N543" s="207"/>
      <c r="O543" s="80"/>
      <c r="P543" s="80"/>
      <c r="Q543" s="80"/>
      <c r="R543" s="80"/>
      <c r="S543" s="80"/>
      <c r="T543" s="81"/>
      <c r="U543" s="35"/>
      <c r="V543" s="35"/>
      <c r="W543" s="35"/>
      <c r="X543" s="35"/>
      <c r="Y543" s="35"/>
      <c r="Z543" s="35"/>
      <c r="AA543" s="35"/>
      <c r="AB543" s="35"/>
      <c r="AC543" s="35"/>
      <c r="AD543" s="35"/>
      <c r="AE543" s="35"/>
      <c r="AT543" s="20" t="s">
        <v>137</v>
      </c>
      <c r="AU543" s="20" t="s">
        <v>130</v>
      </c>
    </row>
    <row r="544" s="2" customFormat="1" ht="16.5" customHeight="1">
      <c r="A544" s="35"/>
      <c r="B544" s="36"/>
      <c r="C544" s="192" t="s">
        <v>892</v>
      </c>
      <c r="D544" s="192" t="s">
        <v>125</v>
      </c>
      <c r="E544" s="193" t="s">
        <v>893</v>
      </c>
      <c r="F544" s="194" t="s">
        <v>894</v>
      </c>
      <c r="G544" s="195" t="s">
        <v>128</v>
      </c>
      <c r="H544" s="196">
        <v>1</v>
      </c>
      <c r="I544" s="197">
        <v>10000</v>
      </c>
      <c r="J544" s="197">
        <f>ROUND(I544*H544,2)</f>
        <v>10000</v>
      </c>
      <c r="K544" s="194" t="s">
        <v>17</v>
      </c>
      <c r="L544" s="41"/>
      <c r="M544" s="198" t="s">
        <v>17</v>
      </c>
      <c r="N544" s="199" t="s">
        <v>42</v>
      </c>
      <c r="O544" s="200">
        <v>0</v>
      </c>
      <c r="P544" s="200">
        <f>O544*H544</f>
        <v>0</v>
      </c>
      <c r="Q544" s="200">
        <v>0</v>
      </c>
      <c r="R544" s="200">
        <f>Q544*H544</f>
        <v>0</v>
      </c>
      <c r="S544" s="200">
        <v>0</v>
      </c>
      <c r="T544" s="201">
        <f>S544*H544</f>
        <v>0</v>
      </c>
      <c r="U544" s="35"/>
      <c r="V544" s="35"/>
      <c r="W544" s="35"/>
      <c r="X544" s="35"/>
      <c r="Y544" s="35"/>
      <c r="Z544" s="35"/>
      <c r="AA544" s="35"/>
      <c r="AB544" s="35"/>
      <c r="AC544" s="35"/>
      <c r="AD544" s="35"/>
      <c r="AE544" s="35"/>
      <c r="AR544" s="202" t="s">
        <v>232</v>
      </c>
      <c r="AT544" s="202" t="s">
        <v>125</v>
      </c>
      <c r="AU544" s="202" t="s">
        <v>130</v>
      </c>
      <c r="AY544" s="20" t="s">
        <v>123</v>
      </c>
      <c r="BE544" s="203">
        <f>IF(N544="základní",J544,0)</f>
        <v>0</v>
      </c>
      <c r="BF544" s="203">
        <f>IF(N544="snížená",J544,0)</f>
        <v>10000</v>
      </c>
      <c r="BG544" s="203">
        <f>IF(N544="zákl. přenesená",J544,0)</f>
        <v>0</v>
      </c>
      <c r="BH544" s="203">
        <f>IF(N544="sníž. přenesená",J544,0)</f>
        <v>0</v>
      </c>
      <c r="BI544" s="203">
        <f>IF(N544="nulová",J544,0)</f>
        <v>0</v>
      </c>
      <c r="BJ544" s="20" t="s">
        <v>130</v>
      </c>
      <c r="BK544" s="203">
        <f>ROUND(I544*H544,2)</f>
        <v>10000</v>
      </c>
      <c r="BL544" s="20" t="s">
        <v>232</v>
      </c>
      <c r="BM544" s="202" t="s">
        <v>895</v>
      </c>
    </row>
    <row r="545" s="2" customFormat="1" ht="16.5" customHeight="1">
      <c r="A545" s="35"/>
      <c r="B545" s="36"/>
      <c r="C545" s="192" t="s">
        <v>896</v>
      </c>
      <c r="D545" s="192" t="s">
        <v>125</v>
      </c>
      <c r="E545" s="193" t="s">
        <v>897</v>
      </c>
      <c r="F545" s="194" t="s">
        <v>898</v>
      </c>
      <c r="G545" s="195" t="s">
        <v>128</v>
      </c>
      <c r="H545" s="196">
        <v>1</v>
      </c>
      <c r="I545" s="197">
        <v>3000</v>
      </c>
      <c r="J545" s="197">
        <f>ROUND(I545*H545,2)</f>
        <v>3000</v>
      </c>
      <c r="K545" s="194" t="s">
        <v>17</v>
      </c>
      <c r="L545" s="41"/>
      <c r="M545" s="198" t="s">
        <v>17</v>
      </c>
      <c r="N545" s="199" t="s">
        <v>42</v>
      </c>
      <c r="O545" s="200">
        <v>0</v>
      </c>
      <c r="P545" s="200">
        <f>O545*H545</f>
        <v>0</v>
      </c>
      <c r="Q545" s="200">
        <v>0</v>
      </c>
      <c r="R545" s="200">
        <f>Q545*H545</f>
        <v>0</v>
      </c>
      <c r="S545" s="200">
        <v>0</v>
      </c>
      <c r="T545" s="201">
        <f>S545*H545</f>
        <v>0</v>
      </c>
      <c r="U545" s="35"/>
      <c r="V545" s="35"/>
      <c r="W545" s="35"/>
      <c r="X545" s="35"/>
      <c r="Y545" s="35"/>
      <c r="Z545" s="35"/>
      <c r="AA545" s="35"/>
      <c r="AB545" s="35"/>
      <c r="AC545" s="35"/>
      <c r="AD545" s="35"/>
      <c r="AE545" s="35"/>
      <c r="AR545" s="202" t="s">
        <v>232</v>
      </c>
      <c r="AT545" s="202" t="s">
        <v>125</v>
      </c>
      <c r="AU545" s="202" t="s">
        <v>130</v>
      </c>
      <c r="AY545" s="20" t="s">
        <v>123</v>
      </c>
      <c r="BE545" s="203">
        <f>IF(N545="základní",J545,0)</f>
        <v>0</v>
      </c>
      <c r="BF545" s="203">
        <f>IF(N545="snížená",J545,0)</f>
        <v>3000</v>
      </c>
      <c r="BG545" s="203">
        <f>IF(N545="zákl. přenesená",J545,0)</f>
        <v>0</v>
      </c>
      <c r="BH545" s="203">
        <f>IF(N545="sníž. přenesená",J545,0)</f>
        <v>0</v>
      </c>
      <c r="BI545" s="203">
        <f>IF(N545="nulová",J545,0)</f>
        <v>0</v>
      </c>
      <c r="BJ545" s="20" t="s">
        <v>130</v>
      </c>
      <c r="BK545" s="203">
        <f>ROUND(I545*H545,2)</f>
        <v>3000</v>
      </c>
      <c r="BL545" s="20" t="s">
        <v>232</v>
      </c>
      <c r="BM545" s="202" t="s">
        <v>899</v>
      </c>
    </row>
    <row r="546" s="2" customFormat="1" ht="24.15" customHeight="1">
      <c r="A546" s="35"/>
      <c r="B546" s="36"/>
      <c r="C546" s="192" t="s">
        <v>900</v>
      </c>
      <c r="D546" s="192" t="s">
        <v>125</v>
      </c>
      <c r="E546" s="193" t="s">
        <v>901</v>
      </c>
      <c r="F546" s="194" t="s">
        <v>902</v>
      </c>
      <c r="G546" s="195" t="s">
        <v>808</v>
      </c>
      <c r="H546" s="196">
        <v>192.667</v>
      </c>
      <c r="I546" s="197">
        <v>0.96999999999999997</v>
      </c>
      <c r="J546" s="197">
        <f>ROUND(I546*H546,2)</f>
        <v>186.88999999999999</v>
      </c>
      <c r="K546" s="194" t="s">
        <v>135</v>
      </c>
      <c r="L546" s="41"/>
      <c r="M546" s="198" t="s">
        <v>17</v>
      </c>
      <c r="N546" s="199" t="s">
        <v>42</v>
      </c>
      <c r="O546" s="200">
        <v>0</v>
      </c>
      <c r="P546" s="200">
        <f>O546*H546</f>
        <v>0</v>
      </c>
      <c r="Q546" s="200">
        <v>0</v>
      </c>
      <c r="R546" s="200">
        <f>Q546*H546</f>
        <v>0</v>
      </c>
      <c r="S546" s="200">
        <v>0</v>
      </c>
      <c r="T546" s="201">
        <f>S546*H546</f>
        <v>0</v>
      </c>
      <c r="U546" s="35"/>
      <c r="V546" s="35"/>
      <c r="W546" s="35"/>
      <c r="X546" s="35"/>
      <c r="Y546" s="35"/>
      <c r="Z546" s="35"/>
      <c r="AA546" s="35"/>
      <c r="AB546" s="35"/>
      <c r="AC546" s="35"/>
      <c r="AD546" s="35"/>
      <c r="AE546" s="35"/>
      <c r="AR546" s="202" t="s">
        <v>232</v>
      </c>
      <c r="AT546" s="202" t="s">
        <v>125</v>
      </c>
      <c r="AU546" s="202" t="s">
        <v>130</v>
      </c>
      <c r="AY546" s="20" t="s">
        <v>123</v>
      </c>
      <c r="BE546" s="203">
        <f>IF(N546="základní",J546,0)</f>
        <v>0</v>
      </c>
      <c r="BF546" s="203">
        <f>IF(N546="snížená",J546,0)</f>
        <v>186.88999999999999</v>
      </c>
      <c r="BG546" s="203">
        <f>IF(N546="zákl. přenesená",J546,0)</f>
        <v>0</v>
      </c>
      <c r="BH546" s="203">
        <f>IF(N546="sníž. přenesená",J546,0)</f>
        <v>0</v>
      </c>
      <c r="BI546" s="203">
        <f>IF(N546="nulová",J546,0)</f>
        <v>0</v>
      </c>
      <c r="BJ546" s="20" t="s">
        <v>130</v>
      </c>
      <c r="BK546" s="203">
        <f>ROUND(I546*H546,2)</f>
        <v>186.88999999999999</v>
      </c>
      <c r="BL546" s="20" t="s">
        <v>232</v>
      </c>
      <c r="BM546" s="202" t="s">
        <v>903</v>
      </c>
    </row>
    <row r="547" s="2" customFormat="1">
      <c r="A547" s="35"/>
      <c r="B547" s="36"/>
      <c r="C547" s="37"/>
      <c r="D547" s="204" t="s">
        <v>137</v>
      </c>
      <c r="E547" s="37"/>
      <c r="F547" s="205" t="s">
        <v>904</v>
      </c>
      <c r="G547" s="37"/>
      <c r="H547" s="37"/>
      <c r="I547" s="37"/>
      <c r="J547" s="37"/>
      <c r="K547" s="37"/>
      <c r="L547" s="41"/>
      <c r="M547" s="206"/>
      <c r="N547" s="207"/>
      <c r="O547" s="80"/>
      <c r="P547" s="80"/>
      <c r="Q547" s="80"/>
      <c r="R547" s="80"/>
      <c r="S547" s="80"/>
      <c r="T547" s="81"/>
      <c r="U547" s="35"/>
      <c r="V547" s="35"/>
      <c r="W547" s="35"/>
      <c r="X547" s="35"/>
      <c r="Y547" s="35"/>
      <c r="Z547" s="35"/>
      <c r="AA547" s="35"/>
      <c r="AB547" s="35"/>
      <c r="AC547" s="35"/>
      <c r="AD547" s="35"/>
      <c r="AE547" s="35"/>
      <c r="AT547" s="20" t="s">
        <v>137</v>
      </c>
      <c r="AU547" s="20" t="s">
        <v>130</v>
      </c>
    </row>
    <row r="548" s="2" customFormat="1">
      <c r="A548" s="35"/>
      <c r="B548" s="36"/>
      <c r="C548" s="37"/>
      <c r="D548" s="208" t="s">
        <v>139</v>
      </c>
      <c r="E548" s="37"/>
      <c r="F548" s="209" t="s">
        <v>811</v>
      </c>
      <c r="G548" s="37"/>
      <c r="H548" s="37"/>
      <c r="I548" s="37"/>
      <c r="J548" s="37"/>
      <c r="K548" s="37"/>
      <c r="L548" s="41"/>
      <c r="M548" s="206"/>
      <c r="N548" s="207"/>
      <c r="O548" s="80"/>
      <c r="P548" s="80"/>
      <c r="Q548" s="80"/>
      <c r="R548" s="80"/>
      <c r="S548" s="80"/>
      <c r="T548" s="81"/>
      <c r="U548" s="35"/>
      <c r="V548" s="35"/>
      <c r="W548" s="35"/>
      <c r="X548" s="35"/>
      <c r="Y548" s="35"/>
      <c r="Z548" s="35"/>
      <c r="AA548" s="35"/>
      <c r="AB548" s="35"/>
      <c r="AC548" s="35"/>
      <c r="AD548" s="35"/>
      <c r="AE548" s="35"/>
      <c r="AT548" s="20" t="s">
        <v>139</v>
      </c>
      <c r="AU548" s="20" t="s">
        <v>130</v>
      </c>
    </row>
    <row r="549" s="12" customFormat="1" ht="22.8" customHeight="1">
      <c r="A549" s="12"/>
      <c r="B549" s="177"/>
      <c r="C549" s="178"/>
      <c r="D549" s="179" t="s">
        <v>69</v>
      </c>
      <c r="E549" s="190" t="s">
        <v>905</v>
      </c>
      <c r="F549" s="190" t="s">
        <v>906</v>
      </c>
      <c r="G549" s="178"/>
      <c r="H549" s="178"/>
      <c r="I549" s="178"/>
      <c r="J549" s="191">
        <f>BK549</f>
        <v>37152.210000000006</v>
      </c>
      <c r="K549" s="178"/>
      <c r="L549" s="182"/>
      <c r="M549" s="183"/>
      <c r="N549" s="184"/>
      <c r="O549" s="184"/>
      <c r="P549" s="185">
        <f>SUM(P550:P632)</f>
        <v>31.581899999999997</v>
      </c>
      <c r="Q549" s="184"/>
      <c r="R549" s="185">
        <f>SUM(R550:R632)</f>
        <v>0.47150815000000001</v>
      </c>
      <c r="S549" s="184"/>
      <c r="T549" s="186">
        <f>SUM(T550:T632)</f>
        <v>0</v>
      </c>
      <c r="U549" s="12"/>
      <c r="V549" s="12"/>
      <c r="W549" s="12"/>
      <c r="X549" s="12"/>
      <c r="Y549" s="12"/>
      <c r="Z549" s="12"/>
      <c r="AA549" s="12"/>
      <c r="AB549" s="12"/>
      <c r="AC549" s="12"/>
      <c r="AD549" s="12"/>
      <c r="AE549" s="12"/>
      <c r="AR549" s="187" t="s">
        <v>130</v>
      </c>
      <c r="AT549" s="188" t="s">
        <v>69</v>
      </c>
      <c r="AU549" s="188" t="s">
        <v>75</v>
      </c>
      <c r="AY549" s="187" t="s">
        <v>123</v>
      </c>
      <c r="BK549" s="189">
        <f>SUM(BK550:BK632)</f>
        <v>37152.210000000006</v>
      </c>
    </row>
    <row r="550" s="2" customFormat="1" ht="16.5" customHeight="1">
      <c r="A550" s="35"/>
      <c r="B550" s="36"/>
      <c r="C550" s="192" t="s">
        <v>907</v>
      </c>
      <c r="D550" s="192" t="s">
        <v>125</v>
      </c>
      <c r="E550" s="193" t="s">
        <v>908</v>
      </c>
      <c r="F550" s="194" t="s">
        <v>909</v>
      </c>
      <c r="G550" s="195" t="s">
        <v>128</v>
      </c>
      <c r="H550" s="196">
        <v>1</v>
      </c>
      <c r="I550" s="197">
        <v>10000</v>
      </c>
      <c r="J550" s="197">
        <f>ROUND(I550*H550,2)</f>
        <v>10000</v>
      </c>
      <c r="K550" s="194" t="s">
        <v>17</v>
      </c>
      <c r="L550" s="41"/>
      <c r="M550" s="198" t="s">
        <v>17</v>
      </c>
      <c r="N550" s="199" t="s">
        <v>42</v>
      </c>
      <c r="O550" s="200">
        <v>0</v>
      </c>
      <c r="P550" s="200">
        <f>O550*H550</f>
        <v>0</v>
      </c>
      <c r="Q550" s="200">
        <v>0</v>
      </c>
      <c r="R550" s="200">
        <f>Q550*H550</f>
        <v>0</v>
      </c>
      <c r="S550" s="200">
        <v>0</v>
      </c>
      <c r="T550" s="201">
        <f>S550*H550</f>
        <v>0</v>
      </c>
      <c r="U550" s="35"/>
      <c r="V550" s="35"/>
      <c r="W550" s="35"/>
      <c r="X550" s="35"/>
      <c r="Y550" s="35"/>
      <c r="Z550" s="35"/>
      <c r="AA550" s="35"/>
      <c r="AB550" s="35"/>
      <c r="AC550" s="35"/>
      <c r="AD550" s="35"/>
      <c r="AE550" s="35"/>
      <c r="AR550" s="202" t="s">
        <v>232</v>
      </c>
      <c r="AT550" s="202" t="s">
        <v>125</v>
      </c>
      <c r="AU550" s="202" t="s">
        <v>130</v>
      </c>
      <c r="AY550" s="20" t="s">
        <v>123</v>
      </c>
      <c r="BE550" s="203">
        <f>IF(N550="základní",J550,0)</f>
        <v>0</v>
      </c>
      <c r="BF550" s="203">
        <f>IF(N550="snížená",J550,0)</f>
        <v>10000</v>
      </c>
      <c r="BG550" s="203">
        <f>IF(N550="zákl. přenesená",J550,0)</f>
        <v>0</v>
      </c>
      <c r="BH550" s="203">
        <f>IF(N550="sníž. přenesená",J550,0)</f>
        <v>0</v>
      </c>
      <c r="BI550" s="203">
        <f>IF(N550="nulová",J550,0)</f>
        <v>0</v>
      </c>
      <c r="BJ550" s="20" t="s">
        <v>130</v>
      </c>
      <c r="BK550" s="203">
        <f>ROUND(I550*H550,2)</f>
        <v>10000</v>
      </c>
      <c r="BL550" s="20" t="s">
        <v>232</v>
      </c>
      <c r="BM550" s="202" t="s">
        <v>910</v>
      </c>
    </row>
    <row r="551" s="2" customFormat="1" ht="24.15" customHeight="1">
      <c r="A551" s="35"/>
      <c r="B551" s="36"/>
      <c r="C551" s="192" t="s">
        <v>911</v>
      </c>
      <c r="D551" s="192" t="s">
        <v>125</v>
      </c>
      <c r="E551" s="193" t="s">
        <v>912</v>
      </c>
      <c r="F551" s="194" t="s">
        <v>913</v>
      </c>
      <c r="G551" s="195" t="s">
        <v>165</v>
      </c>
      <c r="H551" s="196">
        <v>0.73199999999999998</v>
      </c>
      <c r="I551" s="197">
        <v>1150</v>
      </c>
      <c r="J551" s="197">
        <f>ROUND(I551*H551,2)</f>
        <v>841.79999999999995</v>
      </c>
      <c r="K551" s="194" t="s">
        <v>135</v>
      </c>
      <c r="L551" s="41"/>
      <c r="M551" s="198" t="s">
        <v>17</v>
      </c>
      <c r="N551" s="199" t="s">
        <v>42</v>
      </c>
      <c r="O551" s="200">
        <v>1.5600000000000001</v>
      </c>
      <c r="P551" s="200">
        <f>O551*H551</f>
        <v>1.1419200000000001</v>
      </c>
      <c r="Q551" s="200">
        <v>0.00189</v>
      </c>
      <c r="R551" s="200">
        <f>Q551*H551</f>
        <v>0.0013834799999999999</v>
      </c>
      <c r="S551" s="200">
        <v>0</v>
      </c>
      <c r="T551" s="201">
        <f>S551*H551</f>
        <v>0</v>
      </c>
      <c r="U551" s="35"/>
      <c r="V551" s="35"/>
      <c r="W551" s="35"/>
      <c r="X551" s="35"/>
      <c r="Y551" s="35"/>
      <c r="Z551" s="35"/>
      <c r="AA551" s="35"/>
      <c r="AB551" s="35"/>
      <c r="AC551" s="35"/>
      <c r="AD551" s="35"/>
      <c r="AE551" s="35"/>
      <c r="AR551" s="202" t="s">
        <v>232</v>
      </c>
      <c r="AT551" s="202" t="s">
        <v>125</v>
      </c>
      <c r="AU551" s="202" t="s">
        <v>130</v>
      </c>
      <c r="AY551" s="20" t="s">
        <v>123</v>
      </c>
      <c r="BE551" s="203">
        <f>IF(N551="základní",J551,0)</f>
        <v>0</v>
      </c>
      <c r="BF551" s="203">
        <f>IF(N551="snížená",J551,0)</f>
        <v>841.79999999999995</v>
      </c>
      <c r="BG551" s="203">
        <f>IF(N551="zákl. přenesená",J551,0)</f>
        <v>0</v>
      </c>
      <c r="BH551" s="203">
        <f>IF(N551="sníž. přenesená",J551,0)</f>
        <v>0</v>
      </c>
      <c r="BI551" s="203">
        <f>IF(N551="nulová",J551,0)</f>
        <v>0</v>
      </c>
      <c r="BJ551" s="20" t="s">
        <v>130</v>
      </c>
      <c r="BK551" s="203">
        <f>ROUND(I551*H551,2)</f>
        <v>841.79999999999995</v>
      </c>
      <c r="BL551" s="20" t="s">
        <v>232</v>
      </c>
      <c r="BM551" s="202" t="s">
        <v>914</v>
      </c>
    </row>
    <row r="552" s="2" customFormat="1">
      <c r="A552" s="35"/>
      <c r="B552" s="36"/>
      <c r="C552" s="37"/>
      <c r="D552" s="204" t="s">
        <v>137</v>
      </c>
      <c r="E552" s="37"/>
      <c r="F552" s="205" t="s">
        <v>915</v>
      </c>
      <c r="G552" s="37"/>
      <c r="H552" s="37"/>
      <c r="I552" s="37"/>
      <c r="J552" s="37"/>
      <c r="K552" s="37"/>
      <c r="L552" s="41"/>
      <c r="M552" s="206"/>
      <c r="N552" s="207"/>
      <c r="O552" s="80"/>
      <c r="P552" s="80"/>
      <c r="Q552" s="80"/>
      <c r="R552" s="80"/>
      <c r="S552" s="80"/>
      <c r="T552" s="81"/>
      <c r="U552" s="35"/>
      <c r="V552" s="35"/>
      <c r="W552" s="35"/>
      <c r="X552" s="35"/>
      <c r="Y552" s="35"/>
      <c r="Z552" s="35"/>
      <c r="AA552" s="35"/>
      <c r="AB552" s="35"/>
      <c r="AC552" s="35"/>
      <c r="AD552" s="35"/>
      <c r="AE552" s="35"/>
      <c r="AT552" s="20" t="s">
        <v>137</v>
      </c>
      <c r="AU552" s="20" t="s">
        <v>130</v>
      </c>
    </row>
    <row r="553" s="2" customFormat="1">
      <c r="A553" s="35"/>
      <c r="B553" s="36"/>
      <c r="C553" s="37"/>
      <c r="D553" s="208" t="s">
        <v>139</v>
      </c>
      <c r="E553" s="37"/>
      <c r="F553" s="209" t="s">
        <v>916</v>
      </c>
      <c r="G553" s="37"/>
      <c r="H553" s="37"/>
      <c r="I553" s="37"/>
      <c r="J553" s="37"/>
      <c r="K553" s="37"/>
      <c r="L553" s="41"/>
      <c r="M553" s="206"/>
      <c r="N553" s="207"/>
      <c r="O553" s="80"/>
      <c r="P553" s="80"/>
      <c r="Q553" s="80"/>
      <c r="R553" s="80"/>
      <c r="S553" s="80"/>
      <c r="T553" s="81"/>
      <c r="U553" s="35"/>
      <c r="V553" s="35"/>
      <c r="W553" s="35"/>
      <c r="X553" s="35"/>
      <c r="Y553" s="35"/>
      <c r="Z553" s="35"/>
      <c r="AA553" s="35"/>
      <c r="AB553" s="35"/>
      <c r="AC553" s="35"/>
      <c r="AD553" s="35"/>
      <c r="AE553" s="35"/>
      <c r="AT553" s="20" t="s">
        <v>139</v>
      </c>
      <c r="AU553" s="20" t="s">
        <v>130</v>
      </c>
    </row>
    <row r="554" s="14" customFormat="1">
      <c r="A554" s="14"/>
      <c r="B554" s="219"/>
      <c r="C554" s="220"/>
      <c r="D554" s="208" t="s">
        <v>153</v>
      </c>
      <c r="E554" s="221" t="s">
        <v>17</v>
      </c>
      <c r="F554" s="222" t="s">
        <v>917</v>
      </c>
      <c r="G554" s="220"/>
      <c r="H554" s="223">
        <v>0.73199999999999998</v>
      </c>
      <c r="I554" s="220"/>
      <c r="J554" s="220"/>
      <c r="K554" s="220"/>
      <c r="L554" s="224"/>
      <c r="M554" s="225"/>
      <c r="N554" s="226"/>
      <c r="O554" s="226"/>
      <c r="P554" s="226"/>
      <c r="Q554" s="226"/>
      <c r="R554" s="226"/>
      <c r="S554" s="226"/>
      <c r="T554" s="227"/>
      <c r="U554" s="14"/>
      <c r="V554" s="14"/>
      <c r="W554" s="14"/>
      <c r="X554" s="14"/>
      <c r="Y554" s="14"/>
      <c r="Z554" s="14"/>
      <c r="AA554" s="14"/>
      <c r="AB554" s="14"/>
      <c r="AC554" s="14"/>
      <c r="AD554" s="14"/>
      <c r="AE554" s="14"/>
      <c r="AT554" s="228" t="s">
        <v>153</v>
      </c>
      <c r="AU554" s="228" t="s">
        <v>130</v>
      </c>
      <c r="AV554" s="14" t="s">
        <v>130</v>
      </c>
      <c r="AW554" s="14" t="s">
        <v>31</v>
      </c>
      <c r="AX554" s="14" t="s">
        <v>75</v>
      </c>
      <c r="AY554" s="228" t="s">
        <v>123</v>
      </c>
    </row>
    <row r="555" s="2" customFormat="1" ht="24.15" customHeight="1">
      <c r="A555" s="35"/>
      <c r="B555" s="36"/>
      <c r="C555" s="192" t="s">
        <v>918</v>
      </c>
      <c r="D555" s="192" t="s">
        <v>125</v>
      </c>
      <c r="E555" s="193" t="s">
        <v>919</v>
      </c>
      <c r="F555" s="194" t="s">
        <v>920</v>
      </c>
      <c r="G555" s="195" t="s">
        <v>149</v>
      </c>
      <c r="H555" s="196">
        <v>63.899999999999999</v>
      </c>
      <c r="I555" s="197">
        <v>190</v>
      </c>
      <c r="J555" s="197">
        <f>ROUND(I555*H555,2)</f>
        <v>12141</v>
      </c>
      <c r="K555" s="194" t="s">
        <v>135</v>
      </c>
      <c r="L555" s="41"/>
      <c r="M555" s="198" t="s">
        <v>17</v>
      </c>
      <c r="N555" s="199" t="s">
        <v>42</v>
      </c>
      <c r="O555" s="200">
        <v>0.35399999999999998</v>
      </c>
      <c r="P555" s="200">
        <f>O555*H555</f>
        <v>22.6206</v>
      </c>
      <c r="Q555" s="200">
        <v>0</v>
      </c>
      <c r="R555" s="200">
        <f>Q555*H555</f>
        <v>0</v>
      </c>
      <c r="S555" s="200">
        <v>0</v>
      </c>
      <c r="T555" s="201">
        <f>S555*H555</f>
        <v>0</v>
      </c>
      <c r="U555" s="35"/>
      <c r="V555" s="35"/>
      <c r="W555" s="35"/>
      <c r="X555" s="35"/>
      <c r="Y555" s="35"/>
      <c r="Z555" s="35"/>
      <c r="AA555" s="35"/>
      <c r="AB555" s="35"/>
      <c r="AC555" s="35"/>
      <c r="AD555" s="35"/>
      <c r="AE555" s="35"/>
      <c r="AR555" s="202" t="s">
        <v>232</v>
      </c>
      <c r="AT555" s="202" t="s">
        <v>125</v>
      </c>
      <c r="AU555" s="202" t="s">
        <v>130</v>
      </c>
      <c r="AY555" s="20" t="s">
        <v>123</v>
      </c>
      <c r="BE555" s="203">
        <f>IF(N555="základní",J555,0)</f>
        <v>0</v>
      </c>
      <c r="BF555" s="203">
        <f>IF(N555="snížená",J555,0)</f>
        <v>12141</v>
      </c>
      <c r="BG555" s="203">
        <f>IF(N555="zákl. přenesená",J555,0)</f>
        <v>0</v>
      </c>
      <c r="BH555" s="203">
        <f>IF(N555="sníž. přenesená",J555,0)</f>
        <v>0</v>
      </c>
      <c r="BI555" s="203">
        <f>IF(N555="nulová",J555,0)</f>
        <v>0</v>
      </c>
      <c r="BJ555" s="20" t="s">
        <v>130</v>
      </c>
      <c r="BK555" s="203">
        <f>ROUND(I555*H555,2)</f>
        <v>12141</v>
      </c>
      <c r="BL555" s="20" t="s">
        <v>232</v>
      </c>
      <c r="BM555" s="202" t="s">
        <v>921</v>
      </c>
    </row>
    <row r="556" s="2" customFormat="1">
      <c r="A556" s="35"/>
      <c r="B556" s="36"/>
      <c r="C556" s="37"/>
      <c r="D556" s="204" t="s">
        <v>137</v>
      </c>
      <c r="E556" s="37"/>
      <c r="F556" s="205" t="s">
        <v>922</v>
      </c>
      <c r="G556" s="37"/>
      <c r="H556" s="37"/>
      <c r="I556" s="37"/>
      <c r="J556" s="37"/>
      <c r="K556" s="37"/>
      <c r="L556" s="41"/>
      <c r="M556" s="206"/>
      <c r="N556" s="207"/>
      <c r="O556" s="80"/>
      <c r="P556" s="80"/>
      <c r="Q556" s="80"/>
      <c r="R556" s="80"/>
      <c r="S556" s="80"/>
      <c r="T556" s="81"/>
      <c r="U556" s="35"/>
      <c r="V556" s="35"/>
      <c r="W556" s="35"/>
      <c r="X556" s="35"/>
      <c r="Y556" s="35"/>
      <c r="Z556" s="35"/>
      <c r="AA556" s="35"/>
      <c r="AB556" s="35"/>
      <c r="AC556" s="35"/>
      <c r="AD556" s="35"/>
      <c r="AE556" s="35"/>
      <c r="AT556" s="20" t="s">
        <v>137</v>
      </c>
      <c r="AU556" s="20" t="s">
        <v>130</v>
      </c>
    </row>
    <row r="557" s="2" customFormat="1">
      <c r="A557" s="35"/>
      <c r="B557" s="36"/>
      <c r="C557" s="37"/>
      <c r="D557" s="208" t="s">
        <v>139</v>
      </c>
      <c r="E557" s="37"/>
      <c r="F557" s="209" t="s">
        <v>923</v>
      </c>
      <c r="G557" s="37"/>
      <c r="H557" s="37"/>
      <c r="I557" s="37"/>
      <c r="J557" s="37"/>
      <c r="K557" s="37"/>
      <c r="L557" s="41"/>
      <c r="M557" s="206"/>
      <c r="N557" s="207"/>
      <c r="O557" s="80"/>
      <c r="P557" s="80"/>
      <c r="Q557" s="80"/>
      <c r="R557" s="80"/>
      <c r="S557" s="80"/>
      <c r="T557" s="81"/>
      <c r="U557" s="35"/>
      <c r="V557" s="35"/>
      <c r="W557" s="35"/>
      <c r="X557" s="35"/>
      <c r="Y557" s="35"/>
      <c r="Z557" s="35"/>
      <c r="AA557" s="35"/>
      <c r="AB557" s="35"/>
      <c r="AC557" s="35"/>
      <c r="AD557" s="35"/>
      <c r="AE557" s="35"/>
      <c r="AT557" s="20" t="s">
        <v>139</v>
      </c>
      <c r="AU557" s="20" t="s">
        <v>130</v>
      </c>
    </row>
    <row r="558" s="13" customFormat="1">
      <c r="A558" s="13"/>
      <c r="B558" s="210"/>
      <c r="C558" s="211"/>
      <c r="D558" s="208" t="s">
        <v>153</v>
      </c>
      <c r="E558" s="212" t="s">
        <v>17</v>
      </c>
      <c r="F558" s="213" t="s">
        <v>820</v>
      </c>
      <c r="G558" s="211"/>
      <c r="H558" s="212" t="s">
        <v>17</v>
      </c>
      <c r="I558" s="211"/>
      <c r="J558" s="211"/>
      <c r="K558" s="211"/>
      <c r="L558" s="214"/>
      <c r="M558" s="215"/>
      <c r="N558" s="216"/>
      <c r="O558" s="216"/>
      <c r="P558" s="216"/>
      <c r="Q558" s="216"/>
      <c r="R558" s="216"/>
      <c r="S558" s="216"/>
      <c r="T558" s="217"/>
      <c r="U558" s="13"/>
      <c r="V558" s="13"/>
      <c r="W558" s="13"/>
      <c r="X558" s="13"/>
      <c r="Y558" s="13"/>
      <c r="Z558" s="13"/>
      <c r="AA558" s="13"/>
      <c r="AB558" s="13"/>
      <c r="AC558" s="13"/>
      <c r="AD558" s="13"/>
      <c r="AE558" s="13"/>
      <c r="AT558" s="218" t="s">
        <v>153</v>
      </c>
      <c r="AU558" s="218" t="s">
        <v>130</v>
      </c>
      <c r="AV558" s="13" t="s">
        <v>75</v>
      </c>
      <c r="AW558" s="13" t="s">
        <v>31</v>
      </c>
      <c r="AX558" s="13" t="s">
        <v>70</v>
      </c>
      <c r="AY558" s="218" t="s">
        <v>123</v>
      </c>
    </row>
    <row r="559" s="13" customFormat="1">
      <c r="A559" s="13"/>
      <c r="B559" s="210"/>
      <c r="C559" s="211"/>
      <c r="D559" s="208" t="s">
        <v>153</v>
      </c>
      <c r="E559" s="212" t="s">
        <v>17</v>
      </c>
      <c r="F559" s="213" t="s">
        <v>924</v>
      </c>
      <c r="G559" s="211"/>
      <c r="H559" s="212" t="s">
        <v>17</v>
      </c>
      <c r="I559" s="211"/>
      <c r="J559" s="211"/>
      <c r="K559" s="211"/>
      <c r="L559" s="214"/>
      <c r="M559" s="215"/>
      <c r="N559" s="216"/>
      <c r="O559" s="216"/>
      <c r="P559" s="216"/>
      <c r="Q559" s="216"/>
      <c r="R559" s="216"/>
      <c r="S559" s="216"/>
      <c r="T559" s="217"/>
      <c r="U559" s="13"/>
      <c r="V559" s="13"/>
      <c r="W559" s="13"/>
      <c r="X559" s="13"/>
      <c r="Y559" s="13"/>
      <c r="Z559" s="13"/>
      <c r="AA559" s="13"/>
      <c r="AB559" s="13"/>
      <c r="AC559" s="13"/>
      <c r="AD559" s="13"/>
      <c r="AE559" s="13"/>
      <c r="AT559" s="218" t="s">
        <v>153</v>
      </c>
      <c r="AU559" s="218" t="s">
        <v>130</v>
      </c>
      <c r="AV559" s="13" t="s">
        <v>75</v>
      </c>
      <c r="AW559" s="13" t="s">
        <v>31</v>
      </c>
      <c r="AX559" s="13" t="s">
        <v>70</v>
      </c>
      <c r="AY559" s="218" t="s">
        <v>123</v>
      </c>
    </row>
    <row r="560" s="14" customFormat="1">
      <c r="A560" s="14"/>
      <c r="B560" s="219"/>
      <c r="C560" s="220"/>
      <c r="D560" s="208" t="s">
        <v>153</v>
      </c>
      <c r="E560" s="221" t="s">
        <v>17</v>
      </c>
      <c r="F560" s="222" t="s">
        <v>925</v>
      </c>
      <c r="G560" s="220"/>
      <c r="H560" s="223">
        <v>4.7000000000000002</v>
      </c>
      <c r="I560" s="220"/>
      <c r="J560" s="220"/>
      <c r="K560" s="220"/>
      <c r="L560" s="224"/>
      <c r="M560" s="225"/>
      <c r="N560" s="226"/>
      <c r="O560" s="226"/>
      <c r="P560" s="226"/>
      <c r="Q560" s="226"/>
      <c r="R560" s="226"/>
      <c r="S560" s="226"/>
      <c r="T560" s="227"/>
      <c r="U560" s="14"/>
      <c r="V560" s="14"/>
      <c r="W560" s="14"/>
      <c r="X560" s="14"/>
      <c r="Y560" s="14"/>
      <c r="Z560" s="14"/>
      <c r="AA560" s="14"/>
      <c r="AB560" s="14"/>
      <c r="AC560" s="14"/>
      <c r="AD560" s="14"/>
      <c r="AE560" s="14"/>
      <c r="AT560" s="228" t="s">
        <v>153</v>
      </c>
      <c r="AU560" s="228" t="s">
        <v>130</v>
      </c>
      <c r="AV560" s="14" t="s">
        <v>130</v>
      </c>
      <c r="AW560" s="14" t="s">
        <v>31</v>
      </c>
      <c r="AX560" s="14" t="s">
        <v>70</v>
      </c>
      <c r="AY560" s="228" t="s">
        <v>123</v>
      </c>
    </row>
    <row r="561" s="13" customFormat="1">
      <c r="A561" s="13"/>
      <c r="B561" s="210"/>
      <c r="C561" s="211"/>
      <c r="D561" s="208" t="s">
        <v>153</v>
      </c>
      <c r="E561" s="212" t="s">
        <v>17</v>
      </c>
      <c r="F561" s="213" t="s">
        <v>926</v>
      </c>
      <c r="G561" s="211"/>
      <c r="H561" s="212" t="s">
        <v>17</v>
      </c>
      <c r="I561" s="211"/>
      <c r="J561" s="211"/>
      <c r="K561" s="211"/>
      <c r="L561" s="214"/>
      <c r="M561" s="215"/>
      <c r="N561" s="216"/>
      <c r="O561" s="216"/>
      <c r="P561" s="216"/>
      <c r="Q561" s="216"/>
      <c r="R561" s="216"/>
      <c r="S561" s="216"/>
      <c r="T561" s="217"/>
      <c r="U561" s="13"/>
      <c r="V561" s="13"/>
      <c r="W561" s="13"/>
      <c r="X561" s="13"/>
      <c r="Y561" s="13"/>
      <c r="Z561" s="13"/>
      <c r="AA561" s="13"/>
      <c r="AB561" s="13"/>
      <c r="AC561" s="13"/>
      <c r="AD561" s="13"/>
      <c r="AE561" s="13"/>
      <c r="AT561" s="218" t="s">
        <v>153</v>
      </c>
      <c r="AU561" s="218" t="s">
        <v>130</v>
      </c>
      <c r="AV561" s="13" t="s">
        <v>75</v>
      </c>
      <c r="AW561" s="13" t="s">
        <v>31</v>
      </c>
      <c r="AX561" s="13" t="s">
        <v>70</v>
      </c>
      <c r="AY561" s="218" t="s">
        <v>123</v>
      </c>
    </row>
    <row r="562" s="14" customFormat="1">
      <c r="A562" s="14"/>
      <c r="B562" s="219"/>
      <c r="C562" s="220"/>
      <c r="D562" s="208" t="s">
        <v>153</v>
      </c>
      <c r="E562" s="221" t="s">
        <v>17</v>
      </c>
      <c r="F562" s="222" t="s">
        <v>927</v>
      </c>
      <c r="G562" s="220"/>
      <c r="H562" s="223">
        <v>12.48</v>
      </c>
      <c r="I562" s="220"/>
      <c r="J562" s="220"/>
      <c r="K562" s="220"/>
      <c r="L562" s="224"/>
      <c r="M562" s="225"/>
      <c r="N562" s="226"/>
      <c r="O562" s="226"/>
      <c r="P562" s="226"/>
      <c r="Q562" s="226"/>
      <c r="R562" s="226"/>
      <c r="S562" s="226"/>
      <c r="T562" s="227"/>
      <c r="U562" s="14"/>
      <c r="V562" s="14"/>
      <c r="W562" s="14"/>
      <c r="X562" s="14"/>
      <c r="Y562" s="14"/>
      <c r="Z562" s="14"/>
      <c r="AA562" s="14"/>
      <c r="AB562" s="14"/>
      <c r="AC562" s="14"/>
      <c r="AD562" s="14"/>
      <c r="AE562" s="14"/>
      <c r="AT562" s="228" t="s">
        <v>153</v>
      </c>
      <c r="AU562" s="228" t="s">
        <v>130</v>
      </c>
      <c r="AV562" s="14" t="s">
        <v>130</v>
      </c>
      <c r="AW562" s="14" t="s">
        <v>31</v>
      </c>
      <c r="AX562" s="14" t="s">
        <v>70</v>
      </c>
      <c r="AY562" s="228" t="s">
        <v>123</v>
      </c>
    </row>
    <row r="563" s="13" customFormat="1">
      <c r="A563" s="13"/>
      <c r="B563" s="210"/>
      <c r="C563" s="211"/>
      <c r="D563" s="208" t="s">
        <v>153</v>
      </c>
      <c r="E563" s="212" t="s">
        <v>17</v>
      </c>
      <c r="F563" s="213" t="s">
        <v>928</v>
      </c>
      <c r="G563" s="211"/>
      <c r="H563" s="212" t="s">
        <v>17</v>
      </c>
      <c r="I563" s="211"/>
      <c r="J563" s="211"/>
      <c r="K563" s="211"/>
      <c r="L563" s="214"/>
      <c r="M563" s="215"/>
      <c r="N563" s="216"/>
      <c r="O563" s="216"/>
      <c r="P563" s="216"/>
      <c r="Q563" s="216"/>
      <c r="R563" s="216"/>
      <c r="S563" s="216"/>
      <c r="T563" s="217"/>
      <c r="U563" s="13"/>
      <c r="V563" s="13"/>
      <c r="W563" s="13"/>
      <c r="X563" s="13"/>
      <c r="Y563" s="13"/>
      <c r="Z563" s="13"/>
      <c r="AA563" s="13"/>
      <c r="AB563" s="13"/>
      <c r="AC563" s="13"/>
      <c r="AD563" s="13"/>
      <c r="AE563" s="13"/>
      <c r="AT563" s="218" t="s">
        <v>153</v>
      </c>
      <c r="AU563" s="218" t="s">
        <v>130</v>
      </c>
      <c r="AV563" s="13" t="s">
        <v>75</v>
      </c>
      <c r="AW563" s="13" t="s">
        <v>31</v>
      </c>
      <c r="AX563" s="13" t="s">
        <v>70</v>
      </c>
      <c r="AY563" s="218" t="s">
        <v>123</v>
      </c>
    </row>
    <row r="564" s="14" customFormat="1">
      <c r="A564" s="14"/>
      <c r="B564" s="219"/>
      <c r="C564" s="220"/>
      <c r="D564" s="208" t="s">
        <v>153</v>
      </c>
      <c r="E564" s="221" t="s">
        <v>17</v>
      </c>
      <c r="F564" s="222" t="s">
        <v>929</v>
      </c>
      <c r="G564" s="220"/>
      <c r="H564" s="223">
        <v>2.3500000000000001</v>
      </c>
      <c r="I564" s="220"/>
      <c r="J564" s="220"/>
      <c r="K564" s="220"/>
      <c r="L564" s="224"/>
      <c r="M564" s="225"/>
      <c r="N564" s="226"/>
      <c r="O564" s="226"/>
      <c r="P564" s="226"/>
      <c r="Q564" s="226"/>
      <c r="R564" s="226"/>
      <c r="S564" s="226"/>
      <c r="T564" s="227"/>
      <c r="U564" s="14"/>
      <c r="V564" s="14"/>
      <c r="W564" s="14"/>
      <c r="X564" s="14"/>
      <c r="Y564" s="14"/>
      <c r="Z564" s="14"/>
      <c r="AA564" s="14"/>
      <c r="AB564" s="14"/>
      <c r="AC564" s="14"/>
      <c r="AD564" s="14"/>
      <c r="AE564" s="14"/>
      <c r="AT564" s="228" t="s">
        <v>153</v>
      </c>
      <c r="AU564" s="228" t="s">
        <v>130</v>
      </c>
      <c r="AV564" s="14" t="s">
        <v>130</v>
      </c>
      <c r="AW564" s="14" t="s">
        <v>31</v>
      </c>
      <c r="AX564" s="14" t="s">
        <v>70</v>
      </c>
      <c r="AY564" s="228" t="s">
        <v>123</v>
      </c>
    </row>
    <row r="565" s="13" customFormat="1">
      <c r="A565" s="13"/>
      <c r="B565" s="210"/>
      <c r="C565" s="211"/>
      <c r="D565" s="208" t="s">
        <v>153</v>
      </c>
      <c r="E565" s="212" t="s">
        <v>17</v>
      </c>
      <c r="F565" s="213" t="s">
        <v>930</v>
      </c>
      <c r="G565" s="211"/>
      <c r="H565" s="212" t="s">
        <v>17</v>
      </c>
      <c r="I565" s="211"/>
      <c r="J565" s="211"/>
      <c r="K565" s="211"/>
      <c r="L565" s="214"/>
      <c r="M565" s="215"/>
      <c r="N565" s="216"/>
      <c r="O565" s="216"/>
      <c r="P565" s="216"/>
      <c r="Q565" s="216"/>
      <c r="R565" s="216"/>
      <c r="S565" s="216"/>
      <c r="T565" s="217"/>
      <c r="U565" s="13"/>
      <c r="V565" s="13"/>
      <c r="W565" s="13"/>
      <c r="X565" s="13"/>
      <c r="Y565" s="13"/>
      <c r="Z565" s="13"/>
      <c r="AA565" s="13"/>
      <c r="AB565" s="13"/>
      <c r="AC565" s="13"/>
      <c r="AD565" s="13"/>
      <c r="AE565" s="13"/>
      <c r="AT565" s="218" t="s">
        <v>153</v>
      </c>
      <c r="AU565" s="218" t="s">
        <v>130</v>
      </c>
      <c r="AV565" s="13" t="s">
        <v>75</v>
      </c>
      <c r="AW565" s="13" t="s">
        <v>31</v>
      </c>
      <c r="AX565" s="13" t="s">
        <v>70</v>
      </c>
      <c r="AY565" s="218" t="s">
        <v>123</v>
      </c>
    </row>
    <row r="566" s="14" customFormat="1">
      <c r="A566" s="14"/>
      <c r="B566" s="219"/>
      <c r="C566" s="220"/>
      <c r="D566" s="208" t="s">
        <v>153</v>
      </c>
      <c r="E566" s="221" t="s">
        <v>17</v>
      </c>
      <c r="F566" s="222" t="s">
        <v>931</v>
      </c>
      <c r="G566" s="220"/>
      <c r="H566" s="223">
        <v>16.079999999999998</v>
      </c>
      <c r="I566" s="220"/>
      <c r="J566" s="220"/>
      <c r="K566" s="220"/>
      <c r="L566" s="224"/>
      <c r="M566" s="225"/>
      <c r="N566" s="226"/>
      <c r="O566" s="226"/>
      <c r="P566" s="226"/>
      <c r="Q566" s="226"/>
      <c r="R566" s="226"/>
      <c r="S566" s="226"/>
      <c r="T566" s="227"/>
      <c r="U566" s="14"/>
      <c r="V566" s="14"/>
      <c r="W566" s="14"/>
      <c r="X566" s="14"/>
      <c r="Y566" s="14"/>
      <c r="Z566" s="14"/>
      <c r="AA566" s="14"/>
      <c r="AB566" s="14"/>
      <c r="AC566" s="14"/>
      <c r="AD566" s="14"/>
      <c r="AE566" s="14"/>
      <c r="AT566" s="228" t="s">
        <v>153</v>
      </c>
      <c r="AU566" s="228" t="s">
        <v>130</v>
      </c>
      <c r="AV566" s="14" t="s">
        <v>130</v>
      </c>
      <c r="AW566" s="14" t="s">
        <v>31</v>
      </c>
      <c r="AX566" s="14" t="s">
        <v>70</v>
      </c>
      <c r="AY566" s="228" t="s">
        <v>123</v>
      </c>
    </row>
    <row r="567" s="16" customFormat="1">
      <c r="A567" s="16"/>
      <c r="B567" s="248"/>
      <c r="C567" s="249"/>
      <c r="D567" s="208" t="s">
        <v>153</v>
      </c>
      <c r="E567" s="250" t="s">
        <v>17</v>
      </c>
      <c r="F567" s="251" t="s">
        <v>932</v>
      </c>
      <c r="G567" s="249"/>
      <c r="H567" s="252">
        <v>35.609999999999999</v>
      </c>
      <c r="I567" s="249"/>
      <c r="J567" s="249"/>
      <c r="K567" s="249"/>
      <c r="L567" s="253"/>
      <c r="M567" s="254"/>
      <c r="N567" s="255"/>
      <c r="O567" s="255"/>
      <c r="P567" s="255"/>
      <c r="Q567" s="255"/>
      <c r="R567" s="255"/>
      <c r="S567" s="255"/>
      <c r="T567" s="256"/>
      <c r="U567" s="16"/>
      <c r="V567" s="16"/>
      <c r="W567" s="16"/>
      <c r="X567" s="16"/>
      <c r="Y567" s="16"/>
      <c r="Z567" s="16"/>
      <c r="AA567" s="16"/>
      <c r="AB567" s="16"/>
      <c r="AC567" s="16"/>
      <c r="AD567" s="16"/>
      <c r="AE567" s="16"/>
      <c r="AT567" s="257" t="s">
        <v>153</v>
      </c>
      <c r="AU567" s="257" t="s">
        <v>130</v>
      </c>
      <c r="AV567" s="16" t="s">
        <v>141</v>
      </c>
      <c r="AW567" s="16" t="s">
        <v>31</v>
      </c>
      <c r="AX567" s="16" t="s">
        <v>70</v>
      </c>
      <c r="AY567" s="257" t="s">
        <v>123</v>
      </c>
    </row>
    <row r="568" s="13" customFormat="1">
      <c r="A568" s="13"/>
      <c r="B568" s="210"/>
      <c r="C568" s="211"/>
      <c r="D568" s="208" t="s">
        <v>153</v>
      </c>
      <c r="E568" s="212" t="s">
        <v>17</v>
      </c>
      <c r="F568" s="213" t="s">
        <v>822</v>
      </c>
      <c r="G568" s="211"/>
      <c r="H568" s="212" t="s">
        <v>17</v>
      </c>
      <c r="I568" s="211"/>
      <c r="J568" s="211"/>
      <c r="K568" s="211"/>
      <c r="L568" s="214"/>
      <c r="M568" s="215"/>
      <c r="N568" s="216"/>
      <c r="O568" s="216"/>
      <c r="P568" s="216"/>
      <c r="Q568" s="216"/>
      <c r="R568" s="216"/>
      <c r="S568" s="216"/>
      <c r="T568" s="217"/>
      <c r="U568" s="13"/>
      <c r="V568" s="13"/>
      <c r="W568" s="13"/>
      <c r="X568" s="13"/>
      <c r="Y568" s="13"/>
      <c r="Z568" s="13"/>
      <c r="AA568" s="13"/>
      <c r="AB568" s="13"/>
      <c r="AC568" s="13"/>
      <c r="AD568" s="13"/>
      <c r="AE568" s="13"/>
      <c r="AT568" s="218" t="s">
        <v>153</v>
      </c>
      <c r="AU568" s="218" t="s">
        <v>130</v>
      </c>
      <c r="AV568" s="13" t="s">
        <v>75</v>
      </c>
      <c r="AW568" s="13" t="s">
        <v>31</v>
      </c>
      <c r="AX568" s="13" t="s">
        <v>70</v>
      </c>
      <c r="AY568" s="218" t="s">
        <v>123</v>
      </c>
    </row>
    <row r="569" s="13" customFormat="1">
      <c r="A569" s="13"/>
      <c r="B569" s="210"/>
      <c r="C569" s="211"/>
      <c r="D569" s="208" t="s">
        <v>153</v>
      </c>
      <c r="E569" s="212" t="s">
        <v>17</v>
      </c>
      <c r="F569" s="213" t="s">
        <v>924</v>
      </c>
      <c r="G569" s="211"/>
      <c r="H569" s="212" t="s">
        <v>17</v>
      </c>
      <c r="I569" s="211"/>
      <c r="J569" s="211"/>
      <c r="K569" s="211"/>
      <c r="L569" s="214"/>
      <c r="M569" s="215"/>
      <c r="N569" s="216"/>
      <c r="O569" s="216"/>
      <c r="P569" s="216"/>
      <c r="Q569" s="216"/>
      <c r="R569" s="216"/>
      <c r="S569" s="216"/>
      <c r="T569" s="217"/>
      <c r="U569" s="13"/>
      <c r="V569" s="13"/>
      <c r="W569" s="13"/>
      <c r="X569" s="13"/>
      <c r="Y569" s="13"/>
      <c r="Z569" s="13"/>
      <c r="AA569" s="13"/>
      <c r="AB569" s="13"/>
      <c r="AC569" s="13"/>
      <c r="AD569" s="13"/>
      <c r="AE569" s="13"/>
      <c r="AT569" s="218" t="s">
        <v>153</v>
      </c>
      <c r="AU569" s="218" t="s">
        <v>130</v>
      </c>
      <c r="AV569" s="13" t="s">
        <v>75</v>
      </c>
      <c r="AW569" s="13" t="s">
        <v>31</v>
      </c>
      <c r="AX569" s="13" t="s">
        <v>70</v>
      </c>
      <c r="AY569" s="218" t="s">
        <v>123</v>
      </c>
    </row>
    <row r="570" s="14" customFormat="1">
      <c r="A570" s="14"/>
      <c r="B570" s="219"/>
      <c r="C570" s="220"/>
      <c r="D570" s="208" t="s">
        <v>153</v>
      </c>
      <c r="E570" s="221" t="s">
        <v>17</v>
      </c>
      <c r="F570" s="222" t="s">
        <v>933</v>
      </c>
      <c r="G570" s="220"/>
      <c r="H570" s="223">
        <v>1.8999999999999999</v>
      </c>
      <c r="I570" s="220"/>
      <c r="J570" s="220"/>
      <c r="K570" s="220"/>
      <c r="L570" s="224"/>
      <c r="M570" s="225"/>
      <c r="N570" s="226"/>
      <c r="O570" s="226"/>
      <c r="P570" s="226"/>
      <c r="Q570" s="226"/>
      <c r="R570" s="226"/>
      <c r="S570" s="226"/>
      <c r="T570" s="227"/>
      <c r="U570" s="14"/>
      <c r="V570" s="14"/>
      <c r="W570" s="14"/>
      <c r="X570" s="14"/>
      <c r="Y570" s="14"/>
      <c r="Z570" s="14"/>
      <c r="AA570" s="14"/>
      <c r="AB570" s="14"/>
      <c r="AC570" s="14"/>
      <c r="AD570" s="14"/>
      <c r="AE570" s="14"/>
      <c r="AT570" s="228" t="s">
        <v>153</v>
      </c>
      <c r="AU570" s="228" t="s">
        <v>130</v>
      </c>
      <c r="AV570" s="14" t="s">
        <v>130</v>
      </c>
      <c r="AW570" s="14" t="s">
        <v>31</v>
      </c>
      <c r="AX570" s="14" t="s">
        <v>70</v>
      </c>
      <c r="AY570" s="228" t="s">
        <v>123</v>
      </c>
    </row>
    <row r="571" s="13" customFormat="1">
      <c r="A571" s="13"/>
      <c r="B571" s="210"/>
      <c r="C571" s="211"/>
      <c r="D571" s="208" t="s">
        <v>153</v>
      </c>
      <c r="E571" s="212" t="s">
        <v>17</v>
      </c>
      <c r="F571" s="213" t="s">
        <v>926</v>
      </c>
      <c r="G571" s="211"/>
      <c r="H571" s="212" t="s">
        <v>17</v>
      </c>
      <c r="I571" s="211"/>
      <c r="J571" s="211"/>
      <c r="K571" s="211"/>
      <c r="L571" s="214"/>
      <c r="M571" s="215"/>
      <c r="N571" s="216"/>
      <c r="O571" s="216"/>
      <c r="P571" s="216"/>
      <c r="Q571" s="216"/>
      <c r="R571" s="216"/>
      <c r="S571" s="216"/>
      <c r="T571" s="217"/>
      <c r="U571" s="13"/>
      <c r="V571" s="13"/>
      <c r="W571" s="13"/>
      <c r="X571" s="13"/>
      <c r="Y571" s="13"/>
      <c r="Z571" s="13"/>
      <c r="AA571" s="13"/>
      <c r="AB571" s="13"/>
      <c r="AC571" s="13"/>
      <c r="AD571" s="13"/>
      <c r="AE571" s="13"/>
      <c r="AT571" s="218" t="s">
        <v>153</v>
      </c>
      <c r="AU571" s="218" t="s">
        <v>130</v>
      </c>
      <c r="AV571" s="13" t="s">
        <v>75</v>
      </c>
      <c r="AW571" s="13" t="s">
        <v>31</v>
      </c>
      <c r="AX571" s="13" t="s">
        <v>70</v>
      </c>
      <c r="AY571" s="218" t="s">
        <v>123</v>
      </c>
    </row>
    <row r="572" s="14" customFormat="1">
      <c r="A572" s="14"/>
      <c r="B572" s="219"/>
      <c r="C572" s="220"/>
      <c r="D572" s="208" t="s">
        <v>153</v>
      </c>
      <c r="E572" s="221" t="s">
        <v>17</v>
      </c>
      <c r="F572" s="222" t="s">
        <v>934</v>
      </c>
      <c r="G572" s="220"/>
      <c r="H572" s="223">
        <v>9.3599999999999994</v>
      </c>
      <c r="I572" s="220"/>
      <c r="J572" s="220"/>
      <c r="K572" s="220"/>
      <c r="L572" s="224"/>
      <c r="M572" s="225"/>
      <c r="N572" s="226"/>
      <c r="O572" s="226"/>
      <c r="P572" s="226"/>
      <c r="Q572" s="226"/>
      <c r="R572" s="226"/>
      <c r="S572" s="226"/>
      <c r="T572" s="227"/>
      <c r="U572" s="14"/>
      <c r="V572" s="14"/>
      <c r="W572" s="14"/>
      <c r="X572" s="14"/>
      <c r="Y572" s="14"/>
      <c r="Z572" s="14"/>
      <c r="AA572" s="14"/>
      <c r="AB572" s="14"/>
      <c r="AC572" s="14"/>
      <c r="AD572" s="14"/>
      <c r="AE572" s="14"/>
      <c r="AT572" s="228" t="s">
        <v>153</v>
      </c>
      <c r="AU572" s="228" t="s">
        <v>130</v>
      </c>
      <c r="AV572" s="14" t="s">
        <v>130</v>
      </c>
      <c r="AW572" s="14" t="s">
        <v>31</v>
      </c>
      <c r="AX572" s="14" t="s">
        <v>70</v>
      </c>
      <c r="AY572" s="228" t="s">
        <v>123</v>
      </c>
    </row>
    <row r="573" s="13" customFormat="1">
      <c r="A573" s="13"/>
      <c r="B573" s="210"/>
      <c r="C573" s="211"/>
      <c r="D573" s="208" t="s">
        <v>153</v>
      </c>
      <c r="E573" s="212" t="s">
        <v>17</v>
      </c>
      <c r="F573" s="213" t="s">
        <v>928</v>
      </c>
      <c r="G573" s="211"/>
      <c r="H573" s="212" t="s">
        <v>17</v>
      </c>
      <c r="I573" s="211"/>
      <c r="J573" s="211"/>
      <c r="K573" s="211"/>
      <c r="L573" s="214"/>
      <c r="M573" s="215"/>
      <c r="N573" s="216"/>
      <c r="O573" s="216"/>
      <c r="P573" s="216"/>
      <c r="Q573" s="216"/>
      <c r="R573" s="216"/>
      <c r="S573" s="216"/>
      <c r="T573" s="217"/>
      <c r="U573" s="13"/>
      <c r="V573" s="13"/>
      <c r="W573" s="13"/>
      <c r="X573" s="13"/>
      <c r="Y573" s="13"/>
      <c r="Z573" s="13"/>
      <c r="AA573" s="13"/>
      <c r="AB573" s="13"/>
      <c r="AC573" s="13"/>
      <c r="AD573" s="13"/>
      <c r="AE573" s="13"/>
      <c r="AT573" s="218" t="s">
        <v>153</v>
      </c>
      <c r="AU573" s="218" t="s">
        <v>130</v>
      </c>
      <c r="AV573" s="13" t="s">
        <v>75</v>
      </c>
      <c r="AW573" s="13" t="s">
        <v>31</v>
      </c>
      <c r="AX573" s="13" t="s">
        <v>70</v>
      </c>
      <c r="AY573" s="218" t="s">
        <v>123</v>
      </c>
    </row>
    <row r="574" s="14" customFormat="1">
      <c r="A574" s="14"/>
      <c r="B574" s="219"/>
      <c r="C574" s="220"/>
      <c r="D574" s="208" t="s">
        <v>153</v>
      </c>
      <c r="E574" s="221" t="s">
        <v>17</v>
      </c>
      <c r="F574" s="222" t="s">
        <v>935</v>
      </c>
      <c r="G574" s="220"/>
      <c r="H574" s="223">
        <v>0.94999999999999996</v>
      </c>
      <c r="I574" s="220"/>
      <c r="J574" s="220"/>
      <c r="K574" s="220"/>
      <c r="L574" s="224"/>
      <c r="M574" s="225"/>
      <c r="N574" s="226"/>
      <c r="O574" s="226"/>
      <c r="P574" s="226"/>
      <c r="Q574" s="226"/>
      <c r="R574" s="226"/>
      <c r="S574" s="226"/>
      <c r="T574" s="227"/>
      <c r="U574" s="14"/>
      <c r="V574" s="14"/>
      <c r="W574" s="14"/>
      <c r="X574" s="14"/>
      <c r="Y574" s="14"/>
      <c r="Z574" s="14"/>
      <c r="AA574" s="14"/>
      <c r="AB574" s="14"/>
      <c r="AC574" s="14"/>
      <c r="AD574" s="14"/>
      <c r="AE574" s="14"/>
      <c r="AT574" s="228" t="s">
        <v>153</v>
      </c>
      <c r="AU574" s="228" t="s">
        <v>130</v>
      </c>
      <c r="AV574" s="14" t="s">
        <v>130</v>
      </c>
      <c r="AW574" s="14" t="s">
        <v>31</v>
      </c>
      <c r="AX574" s="14" t="s">
        <v>70</v>
      </c>
      <c r="AY574" s="228" t="s">
        <v>123</v>
      </c>
    </row>
    <row r="575" s="13" customFormat="1">
      <c r="A575" s="13"/>
      <c r="B575" s="210"/>
      <c r="C575" s="211"/>
      <c r="D575" s="208" t="s">
        <v>153</v>
      </c>
      <c r="E575" s="212" t="s">
        <v>17</v>
      </c>
      <c r="F575" s="213" t="s">
        <v>930</v>
      </c>
      <c r="G575" s="211"/>
      <c r="H575" s="212" t="s">
        <v>17</v>
      </c>
      <c r="I575" s="211"/>
      <c r="J575" s="211"/>
      <c r="K575" s="211"/>
      <c r="L575" s="214"/>
      <c r="M575" s="215"/>
      <c r="N575" s="216"/>
      <c r="O575" s="216"/>
      <c r="P575" s="216"/>
      <c r="Q575" s="216"/>
      <c r="R575" s="216"/>
      <c r="S575" s="216"/>
      <c r="T575" s="217"/>
      <c r="U575" s="13"/>
      <c r="V575" s="13"/>
      <c r="W575" s="13"/>
      <c r="X575" s="13"/>
      <c r="Y575" s="13"/>
      <c r="Z575" s="13"/>
      <c r="AA575" s="13"/>
      <c r="AB575" s="13"/>
      <c r="AC575" s="13"/>
      <c r="AD575" s="13"/>
      <c r="AE575" s="13"/>
      <c r="AT575" s="218" t="s">
        <v>153</v>
      </c>
      <c r="AU575" s="218" t="s">
        <v>130</v>
      </c>
      <c r="AV575" s="13" t="s">
        <v>75</v>
      </c>
      <c r="AW575" s="13" t="s">
        <v>31</v>
      </c>
      <c r="AX575" s="13" t="s">
        <v>70</v>
      </c>
      <c r="AY575" s="218" t="s">
        <v>123</v>
      </c>
    </row>
    <row r="576" s="14" customFormat="1">
      <c r="A576" s="14"/>
      <c r="B576" s="219"/>
      <c r="C576" s="220"/>
      <c r="D576" s="208" t="s">
        <v>153</v>
      </c>
      <c r="E576" s="221" t="s">
        <v>17</v>
      </c>
      <c r="F576" s="222" t="s">
        <v>931</v>
      </c>
      <c r="G576" s="220"/>
      <c r="H576" s="223">
        <v>16.079999999999998</v>
      </c>
      <c r="I576" s="220"/>
      <c r="J576" s="220"/>
      <c r="K576" s="220"/>
      <c r="L576" s="224"/>
      <c r="M576" s="225"/>
      <c r="N576" s="226"/>
      <c r="O576" s="226"/>
      <c r="P576" s="226"/>
      <c r="Q576" s="226"/>
      <c r="R576" s="226"/>
      <c r="S576" s="226"/>
      <c r="T576" s="227"/>
      <c r="U576" s="14"/>
      <c r="V576" s="14"/>
      <c r="W576" s="14"/>
      <c r="X576" s="14"/>
      <c r="Y576" s="14"/>
      <c r="Z576" s="14"/>
      <c r="AA576" s="14"/>
      <c r="AB576" s="14"/>
      <c r="AC576" s="14"/>
      <c r="AD576" s="14"/>
      <c r="AE576" s="14"/>
      <c r="AT576" s="228" t="s">
        <v>153</v>
      </c>
      <c r="AU576" s="228" t="s">
        <v>130</v>
      </c>
      <c r="AV576" s="14" t="s">
        <v>130</v>
      </c>
      <c r="AW576" s="14" t="s">
        <v>31</v>
      </c>
      <c r="AX576" s="14" t="s">
        <v>70</v>
      </c>
      <c r="AY576" s="228" t="s">
        <v>123</v>
      </c>
    </row>
    <row r="577" s="16" customFormat="1">
      <c r="A577" s="16"/>
      <c r="B577" s="248"/>
      <c r="C577" s="249"/>
      <c r="D577" s="208" t="s">
        <v>153</v>
      </c>
      <c r="E577" s="250" t="s">
        <v>17</v>
      </c>
      <c r="F577" s="251" t="s">
        <v>932</v>
      </c>
      <c r="G577" s="249"/>
      <c r="H577" s="252">
        <v>28.289999999999999</v>
      </c>
      <c r="I577" s="249"/>
      <c r="J577" s="249"/>
      <c r="K577" s="249"/>
      <c r="L577" s="253"/>
      <c r="M577" s="254"/>
      <c r="N577" s="255"/>
      <c r="O577" s="255"/>
      <c r="P577" s="255"/>
      <c r="Q577" s="255"/>
      <c r="R577" s="255"/>
      <c r="S577" s="255"/>
      <c r="T577" s="256"/>
      <c r="U577" s="16"/>
      <c r="V577" s="16"/>
      <c r="W577" s="16"/>
      <c r="X577" s="16"/>
      <c r="Y577" s="16"/>
      <c r="Z577" s="16"/>
      <c r="AA577" s="16"/>
      <c r="AB577" s="16"/>
      <c r="AC577" s="16"/>
      <c r="AD577" s="16"/>
      <c r="AE577" s="16"/>
      <c r="AT577" s="257" t="s">
        <v>153</v>
      </c>
      <c r="AU577" s="257" t="s">
        <v>130</v>
      </c>
      <c r="AV577" s="16" t="s">
        <v>141</v>
      </c>
      <c r="AW577" s="16" t="s">
        <v>31</v>
      </c>
      <c r="AX577" s="16" t="s">
        <v>70</v>
      </c>
      <c r="AY577" s="257" t="s">
        <v>123</v>
      </c>
    </row>
    <row r="578" s="15" customFormat="1">
      <c r="A578" s="15"/>
      <c r="B578" s="229"/>
      <c r="C578" s="230"/>
      <c r="D578" s="208" t="s">
        <v>153</v>
      </c>
      <c r="E578" s="231" t="s">
        <v>17</v>
      </c>
      <c r="F578" s="232" t="s">
        <v>178</v>
      </c>
      <c r="G578" s="230"/>
      <c r="H578" s="233">
        <v>63.899999999999999</v>
      </c>
      <c r="I578" s="230"/>
      <c r="J578" s="230"/>
      <c r="K578" s="230"/>
      <c r="L578" s="234"/>
      <c r="M578" s="235"/>
      <c r="N578" s="236"/>
      <c r="O578" s="236"/>
      <c r="P578" s="236"/>
      <c r="Q578" s="236"/>
      <c r="R578" s="236"/>
      <c r="S578" s="236"/>
      <c r="T578" s="237"/>
      <c r="U578" s="15"/>
      <c r="V578" s="15"/>
      <c r="W578" s="15"/>
      <c r="X578" s="15"/>
      <c r="Y578" s="15"/>
      <c r="Z578" s="15"/>
      <c r="AA578" s="15"/>
      <c r="AB578" s="15"/>
      <c r="AC578" s="15"/>
      <c r="AD578" s="15"/>
      <c r="AE578" s="15"/>
      <c r="AT578" s="238" t="s">
        <v>153</v>
      </c>
      <c r="AU578" s="238" t="s">
        <v>130</v>
      </c>
      <c r="AV578" s="15" t="s">
        <v>129</v>
      </c>
      <c r="AW578" s="15" t="s">
        <v>31</v>
      </c>
      <c r="AX578" s="15" t="s">
        <v>75</v>
      </c>
      <c r="AY578" s="238" t="s">
        <v>123</v>
      </c>
    </row>
    <row r="579" s="2" customFormat="1" ht="16.5" customHeight="1">
      <c r="A579" s="35"/>
      <c r="B579" s="36"/>
      <c r="C579" s="239" t="s">
        <v>936</v>
      </c>
      <c r="D579" s="239" t="s">
        <v>227</v>
      </c>
      <c r="E579" s="240" t="s">
        <v>937</v>
      </c>
      <c r="F579" s="241" t="s">
        <v>938</v>
      </c>
      <c r="G579" s="242" t="s">
        <v>165</v>
      </c>
      <c r="H579" s="243">
        <v>0.44600000000000001</v>
      </c>
      <c r="I579" s="244">
        <v>8030</v>
      </c>
      <c r="J579" s="244">
        <f>ROUND(I579*H579,2)</f>
        <v>3581.3800000000001</v>
      </c>
      <c r="K579" s="241" t="s">
        <v>135</v>
      </c>
      <c r="L579" s="245"/>
      <c r="M579" s="246" t="s">
        <v>17</v>
      </c>
      <c r="N579" s="247" t="s">
        <v>42</v>
      </c>
      <c r="O579" s="200">
        <v>0</v>
      </c>
      <c r="P579" s="200">
        <f>O579*H579</f>
        <v>0</v>
      </c>
      <c r="Q579" s="200">
        <v>0.55000000000000004</v>
      </c>
      <c r="R579" s="200">
        <f>Q579*H579</f>
        <v>0.24530000000000002</v>
      </c>
      <c r="S579" s="200">
        <v>0</v>
      </c>
      <c r="T579" s="201">
        <f>S579*H579</f>
        <v>0</v>
      </c>
      <c r="U579" s="35"/>
      <c r="V579" s="35"/>
      <c r="W579" s="35"/>
      <c r="X579" s="35"/>
      <c r="Y579" s="35"/>
      <c r="Z579" s="35"/>
      <c r="AA579" s="35"/>
      <c r="AB579" s="35"/>
      <c r="AC579" s="35"/>
      <c r="AD579" s="35"/>
      <c r="AE579" s="35"/>
      <c r="AR579" s="202" t="s">
        <v>341</v>
      </c>
      <c r="AT579" s="202" t="s">
        <v>227</v>
      </c>
      <c r="AU579" s="202" t="s">
        <v>130</v>
      </c>
      <c r="AY579" s="20" t="s">
        <v>123</v>
      </c>
      <c r="BE579" s="203">
        <f>IF(N579="základní",J579,0)</f>
        <v>0</v>
      </c>
      <c r="BF579" s="203">
        <f>IF(N579="snížená",J579,0)</f>
        <v>3581.3800000000001</v>
      </c>
      <c r="BG579" s="203">
        <f>IF(N579="zákl. přenesená",J579,0)</f>
        <v>0</v>
      </c>
      <c r="BH579" s="203">
        <f>IF(N579="sníž. přenesená",J579,0)</f>
        <v>0</v>
      </c>
      <c r="BI579" s="203">
        <f>IF(N579="nulová",J579,0)</f>
        <v>0</v>
      </c>
      <c r="BJ579" s="20" t="s">
        <v>130</v>
      </c>
      <c r="BK579" s="203">
        <f>ROUND(I579*H579,2)</f>
        <v>3581.3800000000001</v>
      </c>
      <c r="BL579" s="20" t="s">
        <v>232</v>
      </c>
      <c r="BM579" s="202" t="s">
        <v>939</v>
      </c>
    </row>
    <row r="580" s="13" customFormat="1">
      <c r="A580" s="13"/>
      <c r="B580" s="210"/>
      <c r="C580" s="211"/>
      <c r="D580" s="208" t="s">
        <v>153</v>
      </c>
      <c r="E580" s="212" t="s">
        <v>17</v>
      </c>
      <c r="F580" s="213" t="s">
        <v>820</v>
      </c>
      <c r="G580" s="211"/>
      <c r="H580" s="212" t="s">
        <v>17</v>
      </c>
      <c r="I580" s="211"/>
      <c r="J580" s="211"/>
      <c r="K580" s="211"/>
      <c r="L580" s="214"/>
      <c r="M580" s="215"/>
      <c r="N580" s="216"/>
      <c r="O580" s="216"/>
      <c r="P580" s="216"/>
      <c r="Q580" s="216"/>
      <c r="R580" s="216"/>
      <c r="S580" s="216"/>
      <c r="T580" s="217"/>
      <c r="U580" s="13"/>
      <c r="V580" s="13"/>
      <c r="W580" s="13"/>
      <c r="X580" s="13"/>
      <c r="Y580" s="13"/>
      <c r="Z580" s="13"/>
      <c r="AA580" s="13"/>
      <c r="AB580" s="13"/>
      <c r="AC580" s="13"/>
      <c r="AD580" s="13"/>
      <c r="AE580" s="13"/>
      <c r="AT580" s="218" t="s">
        <v>153</v>
      </c>
      <c r="AU580" s="218" t="s">
        <v>130</v>
      </c>
      <c r="AV580" s="13" t="s">
        <v>75</v>
      </c>
      <c r="AW580" s="13" t="s">
        <v>31</v>
      </c>
      <c r="AX580" s="13" t="s">
        <v>70</v>
      </c>
      <c r="AY580" s="218" t="s">
        <v>123</v>
      </c>
    </row>
    <row r="581" s="13" customFormat="1">
      <c r="A581" s="13"/>
      <c r="B581" s="210"/>
      <c r="C581" s="211"/>
      <c r="D581" s="208" t="s">
        <v>153</v>
      </c>
      <c r="E581" s="212" t="s">
        <v>17</v>
      </c>
      <c r="F581" s="213" t="s">
        <v>924</v>
      </c>
      <c r="G581" s="211"/>
      <c r="H581" s="212" t="s">
        <v>17</v>
      </c>
      <c r="I581" s="211"/>
      <c r="J581" s="211"/>
      <c r="K581" s="211"/>
      <c r="L581" s="214"/>
      <c r="M581" s="215"/>
      <c r="N581" s="216"/>
      <c r="O581" s="216"/>
      <c r="P581" s="216"/>
      <c r="Q581" s="216"/>
      <c r="R581" s="216"/>
      <c r="S581" s="216"/>
      <c r="T581" s="217"/>
      <c r="U581" s="13"/>
      <c r="V581" s="13"/>
      <c r="W581" s="13"/>
      <c r="X581" s="13"/>
      <c r="Y581" s="13"/>
      <c r="Z581" s="13"/>
      <c r="AA581" s="13"/>
      <c r="AB581" s="13"/>
      <c r="AC581" s="13"/>
      <c r="AD581" s="13"/>
      <c r="AE581" s="13"/>
      <c r="AT581" s="218" t="s">
        <v>153</v>
      </c>
      <c r="AU581" s="218" t="s">
        <v>130</v>
      </c>
      <c r="AV581" s="13" t="s">
        <v>75</v>
      </c>
      <c r="AW581" s="13" t="s">
        <v>31</v>
      </c>
      <c r="AX581" s="13" t="s">
        <v>70</v>
      </c>
      <c r="AY581" s="218" t="s">
        <v>123</v>
      </c>
    </row>
    <row r="582" s="14" customFormat="1">
      <c r="A582" s="14"/>
      <c r="B582" s="219"/>
      <c r="C582" s="220"/>
      <c r="D582" s="208" t="s">
        <v>153</v>
      </c>
      <c r="E582" s="221" t="s">
        <v>17</v>
      </c>
      <c r="F582" s="222" t="s">
        <v>940</v>
      </c>
      <c r="G582" s="220"/>
      <c r="H582" s="223">
        <v>0.047</v>
      </c>
      <c r="I582" s="220"/>
      <c r="J582" s="220"/>
      <c r="K582" s="220"/>
      <c r="L582" s="224"/>
      <c r="M582" s="225"/>
      <c r="N582" s="226"/>
      <c r="O582" s="226"/>
      <c r="P582" s="226"/>
      <c r="Q582" s="226"/>
      <c r="R582" s="226"/>
      <c r="S582" s="226"/>
      <c r="T582" s="227"/>
      <c r="U582" s="14"/>
      <c r="V582" s="14"/>
      <c r="W582" s="14"/>
      <c r="X582" s="14"/>
      <c r="Y582" s="14"/>
      <c r="Z582" s="14"/>
      <c r="AA582" s="14"/>
      <c r="AB582" s="14"/>
      <c r="AC582" s="14"/>
      <c r="AD582" s="14"/>
      <c r="AE582" s="14"/>
      <c r="AT582" s="228" t="s">
        <v>153</v>
      </c>
      <c r="AU582" s="228" t="s">
        <v>130</v>
      </c>
      <c r="AV582" s="14" t="s">
        <v>130</v>
      </c>
      <c r="AW582" s="14" t="s">
        <v>31</v>
      </c>
      <c r="AX582" s="14" t="s">
        <v>70</v>
      </c>
      <c r="AY582" s="228" t="s">
        <v>123</v>
      </c>
    </row>
    <row r="583" s="13" customFormat="1">
      <c r="A583" s="13"/>
      <c r="B583" s="210"/>
      <c r="C583" s="211"/>
      <c r="D583" s="208" t="s">
        <v>153</v>
      </c>
      <c r="E583" s="212" t="s">
        <v>17</v>
      </c>
      <c r="F583" s="213" t="s">
        <v>926</v>
      </c>
      <c r="G583" s="211"/>
      <c r="H583" s="212" t="s">
        <v>17</v>
      </c>
      <c r="I583" s="211"/>
      <c r="J583" s="211"/>
      <c r="K583" s="211"/>
      <c r="L583" s="214"/>
      <c r="M583" s="215"/>
      <c r="N583" s="216"/>
      <c r="O583" s="216"/>
      <c r="P583" s="216"/>
      <c r="Q583" s="216"/>
      <c r="R583" s="216"/>
      <c r="S583" s="216"/>
      <c r="T583" s="217"/>
      <c r="U583" s="13"/>
      <c r="V583" s="13"/>
      <c r="W583" s="13"/>
      <c r="X583" s="13"/>
      <c r="Y583" s="13"/>
      <c r="Z583" s="13"/>
      <c r="AA583" s="13"/>
      <c r="AB583" s="13"/>
      <c r="AC583" s="13"/>
      <c r="AD583" s="13"/>
      <c r="AE583" s="13"/>
      <c r="AT583" s="218" t="s">
        <v>153</v>
      </c>
      <c r="AU583" s="218" t="s">
        <v>130</v>
      </c>
      <c r="AV583" s="13" t="s">
        <v>75</v>
      </c>
      <c r="AW583" s="13" t="s">
        <v>31</v>
      </c>
      <c r="AX583" s="13" t="s">
        <v>70</v>
      </c>
      <c r="AY583" s="218" t="s">
        <v>123</v>
      </c>
    </row>
    <row r="584" s="14" customFormat="1">
      <c r="A584" s="14"/>
      <c r="B584" s="219"/>
      <c r="C584" s="220"/>
      <c r="D584" s="208" t="s">
        <v>153</v>
      </c>
      <c r="E584" s="221" t="s">
        <v>17</v>
      </c>
      <c r="F584" s="222" t="s">
        <v>941</v>
      </c>
      <c r="G584" s="220"/>
      <c r="H584" s="223">
        <v>0.12</v>
      </c>
      <c r="I584" s="220"/>
      <c r="J584" s="220"/>
      <c r="K584" s="220"/>
      <c r="L584" s="224"/>
      <c r="M584" s="225"/>
      <c r="N584" s="226"/>
      <c r="O584" s="226"/>
      <c r="P584" s="226"/>
      <c r="Q584" s="226"/>
      <c r="R584" s="226"/>
      <c r="S584" s="226"/>
      <c r="T584" s="227"/>
      <c r="U584" s="14"/>
      <c r="V584" s="14"/>
      <c r="W584" s="14"/>
      <c r="X584" s="14"/>
      <c r="Y584" s="14"/>
      <c r="Z584" s="14"/>
      <c r="AA584" s="14"/>
      <c r="AB584" s="14"/>
      <c r="AC584" s="14"/>
      <c r="AD584" s="14"/>
      <c r="AE584" s="14"/>
      <c r="AT584" s="228" t="s">
        <v>153</v>
      </c>
      <c r="AU584" s="228" t="s">
        <v>130</v>
      </c>
      <c r="AV584" s="14" t="s">
        <v>130</v>
      </c>
      <c r="AW584" s="14" t="s">
        <v>31</v>
      </c>
      <c r="AX584" s="14" t="s">
        <v>70</v>
      </c>
      <c r="AY584" s="228" t="s">
        <v>123</v>
      </c>
    </row>
    <row r="585" s="13" customFormat="1">
      <c r="A585" s="13"/>
      <c r="B585" s="210"/>
      <c r="C585" s="211"/>
      <c r="D585" s="208" t="s">
        <v>153</v>
      </c>
      <c r="E585" s="212" t="s">
        <v>17</v>
      </c>
      <c r="F585" s="213" t="s">
        <v>928</v>
      </c>
      <c r="G585" s="211"/>
      <c r="H585" s="212" t="s">
        <v>17</v>
      </c>
      <c r="I585" s="211"/>
      <c r="J585" s="211"/>
      <c r="K585" s="211"/>
      <c r="L585" s="214"/>
      <c r="M585" s="215"/>
      <c r="N585" s="216"/>
      <c r="O585" s="216"/>
      <c r="P585" s="216"/>
      <c r="Q585" s="216"/>
      <c r="R585" s="216"/>
      <c r="S585" s="216"/>
      <c r="T585" s="217"/>
      <c r="U585" s="13"/>
      <c r="V585" s="13"/>
      <c r="W585" s="13"/>
      <c r="X585" s="13"/>
      <c r="Y585" s="13"/>
      <c r="Z585" s="13"/>
      <c r="AA585" s="13"/>
      <c r="AB585" s="13"/>
      <c r="AC585" s="13"/>
      <c r="AD585" s="13"/>
      <c r="AE585" s="13"/>
      <c r="AT585" s="218" t="s">
        <v>153</v>
      </c>
      <c r="AU585" s="218" t="s">
        <v>130</v>
      </c>
      <c r="AV585" s="13" t="s">
        <v>75</v>
      </c>
      <c r="AW585" s="13" t="s">
        <v>31</v>
      </c>
      <c r="AX585" s="13" t="s">
        <v>70</v>
      </c>
      <c r="AY585" s="218" t="s">
        <v>123</v>
      </c>
    </row>
    <row r="586" s="14" customFormat="1">
      <c r="A586" s="14"/>
      <c r="B586" s="219"/>
      <c r="C586" s="220"/>
      <c r="D586" s="208" t="s">
        <v>153</v>
      </c>
      <c r="E586" s="221" t="s">
        <v>17</v>
      </c>
      <c r="F586" s="222" t="s">
        <v>942</v>
      </c>
      <c r="G586" s="220"/>
      <c r="H586" s="223">
        <v>0.024</v>
      </c>
      <c r="I586" s="220"/>
      <c r="J586" s="220"/>
      <c r="K586" s="220"/>
      <c r="L586" s="224"/>
      <c r="M586" s="225"/>
      <c r="N586" s="226"/>
      <c r="O586" s="226"/>
      <c r="P586" s="226"/>
      <c r="Q586" s="226"/>
      <c r="R586" s="226"/>
      <c r="S586" s="226"/>
      <c r="T586" s="227"/>
      <c r="U586" s="14"/>
      <c r="V586" s="14"/>
      <c r="W586" s="14"/>
      <c r="X586" s="14"/>
      <c r="Y586" s="14"/>
      <c r="Z586" s="14"/>
      <c r="AA586" s="14"/>
      <c r="AB586" s="14"/>
      <c r="AC586" s="14"/>
      <c r="AD586" s="14"/>
      <c r="AE586" s="14"/>
      <c r="AT586" s="228" t="s">
        <v>153</v>
      </c>
      <c r="AU586" s="228" t="s">
        <v>130</v>
      </c>
      <c r="AV586" s="14" t="s">
        <v>130</v>
      </c>
      <c r="AW586" s="14" t="s">
        <v>31</v>
      </c>
      <c r="AX586" s="14" t="s">
        <v>70</v>
      </c>
      <c r="AY586" s="228" t="s">
        <v>123</v>
      </c>
    </row>
    <row r="587" s="13" customFormat="1">
      <c r="A587" s="13"/>
      <c r="B587" s="210"/>
      <c r="C587" s="211"/>
      <c r="D587" s="208" t="s">
        <v>153</v>
      </c>
      <c r="E587" s="212" t="s">
        <v>17</v>
      </c>
      <c r="F587" s="213" t="s">
        <v>930</v>
      </c>
      <c r="G587" s="211"/>
      <c r="H587" s="212" t="s">
        <v>17</v>
      </c>
      <c r="I587" s="211"/>
      <c r="J587" s="211"/>
      <c r="K587" s="211"/>
      <c r="L587" s="214"/>
      <c r="M587" s="215"/>
      <c r="N587" s="216"/>
      <c r="O587" s="216"/>
      <c r="P587" s="216"/>
      <c r="Q587" s="216"/>
      <c r="R587" s="216"/>
      <c r="S587" s="216"/>
      <c r="T587" s="217"/>
      <c r="U587" s="13"/>
      <c r="V587" s="13"/>
      <c r="W587" s="13"/>
      <c r="X587" s="13"/>
      <c r="Y587" s="13"/>
      <c r="Z587" s="13"/>
      <c r="AA587" s="13"/>
      <c r="AB587" s="13"/>
      <c r="AC587" s="13"/>
      <c r="AD587" s="13"/>
      <c r="AE587" s="13"/>
      <c r="AT587" s="218" t="s">
        <v>153</v>
      </c>
      <c r="AU587" s="218" t="s">
        <v>130</v>
      </c>
      <c r="AV587" s="13" t="s">
        <v>75</v>
      </c>
      <c r="AW587" s="13" t="s">
        <v>31</v>
      </c>
      <c r="AX587" s="13" t="s">
        <v>70</v>
      </c>
      <c r="AY587" s="218" t="s">
        <v>123</v>
      </c>
    </row>
    <row r="588" s="14" customFormat="1">
      <c r="A588" s="14"/>
      <c r="B588" s="219"/>
      <c r="C588" s="220"/>
      <c r="D588" s="208" t="s">
        <v>153</v>
      </c>
      <c r="E588" s="221" t="s">
        <v>17</v>
      </c>
      <c r="F588" s="222" t="s">
        <v>943</v>
      </c>
      <c r="G588" s="220"/>
      <c r="H588" s="223">
        <v>0.039</v>
      </c>
      <c r="I588" s="220"/>
      <c r="J588" s="220"/>
      <c r="K588" s="220"/>
      <c r="L588" s="224"/>
      <c r="M588" s="225"/>
      <c r="N588" s="226"/>
      <c r="O588" s="226"/>
      <c r="P588" s="226"/>
      <c r="Q588" s="226"/>
      <c r="R588" s="226"/>
      <c r="S588" s="226"/>
      <c r="T588" s="227"/>
      <c r="U588" s="14"/>
      <c r="V588" s="14"/>
      <c r="W588" s="14"/>
      <c r="X588" s="14"/>
      <c r="Y588" s="14"/>
      <c r="Z588" s="14"/>
      <c r="AA588" s="14"/>
      <c r="AB588" s="14"/>
      <c r="AC588" s="14"/>
      <c r="AD588" s="14"/>
      <c r="AE588" s="14"/>
      <c r="AT588" s="228" t="s">
        <v>153</v>
      </c>
      <c r="AU588" s="228" t="s">
        <v>130</v>
      </c>
      <c r="AV588" s="14" t="s">
        <v>130</v>
      </c>
      <c r="AW588" s="14" t="s">
        <v>31</v>
      </c>
      <c r="AX588" s="14" t="s">
        <v>70</v>
      </c>
      <c r="AY588" s="228" t="s">
        <v>123</v>
      </c>
    </row>
    <row r="589" s="16" customFormat="1">
      <c r="A589" s="16"/>
      <c r="B589" s="248"/>
      <c r="C589" s="249"/>
      <c r="D589" s="208" t="s">
        <v>153</v>
      </c>
      <c r="E589" s="250" t="s">
        <v>17</v>
      </c>
      <c r="F589" s="251" t="s">
        <v>932</v>
      </c>
      <c r="G589" s="249"/>
      <c r="H589" s="252">
        <v>0.22999999999999998</v>
      </c>
      <c r="I589" s="249"/>
      <c r="J589" s="249"/>
      <c r="K589" s="249"/>
      <c r="L589" s="253"/>
      <c r="M589" s="254"/>
      <c r="N589" s="255"/>
      <c r="O589" s="255"/>
      <c r="P589" s="255"/>
      <c r="Q589" s="255"/>
      <c r="R589" s="255"/>
      <c r="S589" s="255"/>
      <c r="T589" s="256"/>
      <c r="U589" s="16"/>
      <c r="V589" s="16"/>
      <c r="W589" s="16"/>
      <c r="X589" s="16"/>
      <c r="Y589" s="16"/>
      <c r="Z589" s="16"/>
      <c r="AA589" s="16"/>
      <c r="AB589" s="16"/>
      <c r="AC589" s="16"/>
      <c r="AD589" s="16"/>
      <c r="AE589" s="16"/>
      <c r="AT589" s="257" t="s">
        <v>153</v>
      </c>
      <c r="AU589" s="257" t="s">
        <v>130</v>
      </c>
      <c r="AV589" s="16" t="s">
        <v>141</v>
      </c>
      <c r="AW589" s="16" t="s">
        <v>31</v>
      </c>
      <c r="AX589" s="16" t="s">
        <v>70</v>
      </c>
      <c r="AY589" s="257" t="s">
        <v>123</v>
      </c>
    </row>
    <row r="590" s="13" customFormat="1">
      <c r="A590" s="13"/>
      <c r="B590" s="210"/>
      <c r="C590" s="211"/>
      <c r="D590" s="208" t="s">
        <v>153</v>
      </c>
      <c r="E590" s="212" t="s">
        <v>17</v>
      </c>
      <c r="F590" s="213" t="s">
        <v>822</v>
      </c>
      <c r="G590" s="211"/>
      <c r="H590" s="212" t="s">
        <v>17</v>
      </c>
      <c r="I590" s="211"/>
      <c r="J590" s="211"/>
      <c r="K590" s="211"/>
      <c r="L590" s="214"/>
      <c r="M590" s="215"/>
      <c r="N590" s="216"/>
      <c r="O590" s="216"/>
      <c r="P590" s="216"/>
      <c r="Q590" s="216"/>
      <c r="R590" s="216"/>
      <c r="S590" s="216"/>
      <c r="T590" s="217"/>
      <c r="U590" s="13"/>
      <c r="V590" s="13"/>
      <c r="W590" s="13"/>
      <c r="X590" s="13"/>
      <c r="Y590" s="13"/>
      <c r="Z590" s="13"/>
      <c r="AA590" s="13"/>
      <c r="AB590" s="13"/>
      <c r="AC590" s="13"/>
      <c r="AD590" s="13"/>
      <c r="AE590" s="13"/>
      <c r="AT590" s="218" t="s">
        <v>153</v>
      </c>
      <c r="AU590" s="218" t="s">
        <v>130</v>
      </c>
      <c r="AV590" s="13" t="s">
        <v>75</v>
      </c>
      <c r="AW590" s="13" t="s">
        <v>31</v>
      </c>
      <c r="AX590" s="13" t="s">
        <v>70</v>
      </c>
      <c r="AY590" s="218" t="s">
        <v>123</v>
      </c>
    </row>
    <row r="591" s="13" customFormat="1">
      <c r="A591" s="13"/>
      <c r="B591" s="210"/>
      <c r="C591" s="211"/>
      <c r="D591" s="208" t="s">
        <v>153</v>
      </c>
      <c r="E591" s="212" t="s">
        <v>17</v>
      </c>
      <c r="F591" s="213" t="s">
        <v>924</v>
      </c>
      <c r="G591" s="211"/>
      <c r="H591" s="212" t="s">
        <v>17</v>
      </c>
      <c r="I591" s="211"/>
      <c r="J591" s="211"/>
      <c r="K591" s="211"/>
      <c r="L591" s="214"/>
      <c r="M591" s="215"/>
      <c r="N591" s="216"/>
      <c r="O591" s="216"/>
      <c r="P591" s="216"/>
      <c r="Q591" s="216"/>
      <c r="R591" s="216"/>
      <c r="S591" s="216"/>
      <c r="T591" s="217"/>
      <c r="U591" s="13"/>
      <c r="V591" s="13"/>
      <c r="W591" s="13"/>
      <c r="X591" s="13"/>
      <c r="Y591" s="13"/>
      <c r="Z591" s="13"/>
      <c r="AA591" s="13"/>
      <c r="AB591" s="13"/>
      <c r="AC591" s="13"/>
      <c r="AD591" s="13"/>
      <c r="AE591" s="13"/>
      <c r="AT591" s="218" t="s">
        <v>153</v>
      </c>
      <c r="AU591" s="218" t="s">
        <v>130</v>
      </c>
      <c r="AV591" s="13" t="s">
        <v>75</v>
      </c>
      <c r="AW591" s="13" t="s">
        <v>31</v>
      </c>
      <c r="AX591" s="13" t="s">
        <v>70</v>
      </c>
      <c r="AY591" s="218" t="s">
        <v>123</v>
      </c>
    </row>
    <row r="592" s="14" customFormat="1">
      <c r="A592" s="14"/>
      <c r="B592" s="219"/>
      <c r="C592" s="220"/>
      <c r="D592" s="208" t="s">
        <v>153</v>
      </c>
      <c r="E592" s="221" t="s">
        <v>17</v>
      </c>
      <c r="F592" s="222" t="s">
        <v>944</v>
      </c>
      <c r="G592" s="220"/>
      <c r="H592" s="223">
        <v>0.019</v>
      </c>
      <c r="I592" s="220"/>
      <c r="J592" s="220"/>
      <c r="K592" s="220"/>
      <c r="L592" s="224"/>
      <c r="M592" s="225"/>
      <c r="N592" s="226"/>
      <c r="O592" s="226"/>
      <c r="P592" s="226"/>
      <c r="Q592" s="226"/>
      <c r="R592" s="226"/>
      <c r="S592" s="226"/>
      <c r="T592" s="227"/>
      <c r="U592" s="14"/>
      <c r="V592" s="14"/>
      <c r="W592" s="14"/>
      <c r="X592" s="14"/>
      <c r="Y592" s="14"/>
      <c r="Z592" s="14"/>
      <c r="AA592" s="14"/>
      <c r="AB592" s="14"/>
      <c r="AC592" s="14"/>
      <c r="AD592" s="14"/>
      <c r="AE592" s="14"/>
      <c r="AT592" s="228" t="s">
        <v>153</v>
      </c>
      <c r="AU592" s="228" t="s">
        <v>130</v>
      </c>
      <c r="AV592" s="14" t="s">
        <v>130</v>
      </c>
      <c r="AW592" s="14" t="s">
        <v>31</v>
      </c>
      <c r="AX592" s="14" t="s">
        <v>70</v>
      </c>
      <c r="AY592" s="228" t="s">
        <v>123</v>
      </c>
    </row>
    <row r="593" s="13" customFormat="1">
      <c r="A593" s="13"/>
      <c r="B593" s="210"/>
      <c r="C593" s="211"/>
      <c r="D593" s="208" t="s">
        <v>153</v>
      </c>
      <c r="E593" s="212" t="s">
        <v>17</v>
      </c>
      <c r="F593" s="213" t="s">
        <v>926</v>
      </c>
      <c r="G593" s="211"/>
      <c r="H593" s="212" t="s">
        <v>17</v>
      </c>
      <c r="I593" s="211"/>
      <c r="J593" s="211"/>
      <c r="K593" s="211"/>
      <c r="L593" s="214"/>
      <c r="M593" s="215"/>
      <c r="N593" s="216"/>
      <c r="O593" s="216"/>
      <c r="P593" s="216"/>
      <c r="Q593" s="216"/>
      <c r="R593" s="216"/>
      <c r="S593" s="216"/>
      <c r="T593" s="217"/>
      <c r="U593" s="13"/>
      <c r="V593" s="13"/>
      <c r="W593" s="13"/>
      <c r="X593" s="13"/>
      <c r="Y593" s="13"/>
      <c r="Z593" s="13"/>
      <c r="AA593" s="13"/>
      <c r="AB593" s="13"/>
      <c r="AC593" s="13"/>
      <c r="AD593" s="13"/>
      <c r="AE593" s="13"/>
      <c r="AT593" s="218" t="s">
        <v>153</v>
      </c>
      <c r="AU593" s="218" t="s">
        <v>130</v>
      </c>
      <c r="AV593" s="13" t="s">
        <v>75</v>
      </c>
      <c r="AW593" s="13" t="s">
        <v>31</v>
      </c>
      <c r="AX593" s="13" t="s">
        <v>70</v>
      </c>
      <c r="AY593" s="218" t="s">
        <v>123</v>
      </c>
    </row>
    <row r="594" s="14" customFormat="1">
      <c r="A594" s="14"/>
      <c r="B594" s="219"/>
      <c r="C594" s="220"/>
      <c r="D594" s="208" t="s">
        <v>153</v>
      </c>
      <c r="E594" s="221" t="s">
        <v>17</v>
      </c>
      <c r="F594" s="222" t="s">
        <v>945</v>
      </c>
      <c r="G594" s="220"/>
      <c r="H594" s="223">
        <v>0.089999999999999997</v>
      </c>
      <c r="I594" s="220"/>
      <c r="J594" s="220"/>
      <c r="K594" s="220"/>
      <c r="L594" s="224"/>
      <c r="M594" s="225"/>
      <c r="N594" s="226"/>
      <c r="O594" s="226"/>
      <c r="P594" s="226"/>
      <c r="Q594" s="226"/>
      <c r="R594" s="226"/>
      <c r="S594" s="226"/>
      <c r="T594" s="227"/>
      <c r="U594" s="14"/>
      <c r="V594" s="14"/>
      <c r="W594" s="14"/>
      <c r="X594" s="14"/>
      <c r="Y594" s="14"/>
      <c r="Z594" s="14"/>
      <c r="AA594" s="14"/>
      <c r="AB594" s="14"/>
      <c r="AC594" s="14"/>
      <c r="AD594" s="14"/>
      <c r="AE594" s="14"/>
      <c r="AT594" s="228" t="s">
        <v>153</v>
      </c>
      <c r="AU594" s="228" t="s">
        <v>130</v>
      </c>
      <c r="AV594" s="14" t="s">
        <v>130</v>
      </c>
      <c r="AW594" s="14" t="s">
        <v>31</v>
      </c>
      <c r="AX594" s="14" t="s">
        <v>70</v>
      </c>
      <c r="AY594" s="228" t="s">
        <v>123</v>
      </c>
    </row>
    <row r="595" s="13" customFormat="1">
      <c r="A595" s="13"/>
      <c r="B595" s="210"/>
      <c r="C595" s="211"/>
      <c r="D595" s="208" t="s">
        <v>153</v>
      </c>
      <c r="E595" s="212" t="s">
        <v>17</v>
      </c>
      <c r="F595" s="213" t="s">
        <v>928</v>
      </c>
      <c r="G595" s="211"/>
      <c r="H595" s="212" t="s">
        <v>17</v>
      </c>
      <c r="I595" s="211"/>
      <c r="J595" s="211"/>
      <c r="K595" s="211"/>
      <c r="L595" s="214"/>
      <c r="M595" s="215"/>
      <c r="N595" s="216"/>
      <c r="O595" s="216"/>
      <c r="P595" s="216"/>
      <c r="Q595" s="216"/>
      <c r="R595" s="216"/>
      <c r="S595" s="216"/>
      <c r="T595" s="217"/>
      <c r="U595" s="13"/>
      <c r="V595" s="13"/>
      <c r="W595" s="13"/>
      <c r="X595" s="13"/>
      <c r="Y595" s="13"/>
      <c r="Z595" s="13"/>
      <c r="AA595" s="13"/>
      <c r="AB595" s="13"/>
      <c r="AC595" s="13"/>
      <c r="AD595" s="13"/>
      <c r="AE595" s="13"/>
      <c r="AT595" s="218" t="s">
        <v>153</v>
      </c>
      <c r="AU595" s="218" t="s">
        <v>130</v>
      </c>
      <c r="AV595" s="13" t="s">
        <v>75</v>
      </c>
      <c r="AW595" s="13" t="s">
        <v>31</v>
      </c>
      <c r="AX595" s="13" t="s">
        <v>70</v>
      </c>
      <c r="AY595" s="218" t="s">
        <v>123</v>
      </c>
    </row>
    <row r="596" s="14" customFormat="1">
      <c r="A596" s="14"/>
      <c r="B596" s="219"/>
      <c r="C596" s="220"/>
      <c r="D596" s="208" t="s">
        <v>153</v>
      </c>
      <c r="E596" s="221" t="s">
        <v>17</v>
      </c>
      <c r="F596" s="222" t="s">
        <v>946</v>
      </c>
      <c r="G596" s="220"/>
      <c r="H596" s="223">
        <v>0.01</v>
      </c>
      <c r="I596" s="220"/>
      <c r="J596" s="220"/>
      <c r="K596" s="220"/>
      <c r="L596" s="224"/>
      <c r="M596" s="225"/>
      <c r="N596" s="226"/>
      <c r="O596" s="226"/>
      <c r="P596" s="226"/>
      <c r="Q596" s="226"/>
      <c r="R596" s="226"/>
      <c r="S596" s="226"/>
      <c r="T596" s="227"/>
      <c r="U596" s="14"/>
      <c r="V596" s="14"/>
      <c r="W596" s="14"/>
      <c r="X596" s="14"/>
      <c r="Y596" s="14"/>
      <c r="Z596" s="14"/>
      <c r="AA596" s="14"/>
      <c r="AB596" s="14"/>
      <c r="AC596" s="14"/>
      <c r="AD596" s="14"/>
      <c r="AE596" s="14"/>
      <c r="AT596" s="228" t="s">
        <v>153</v>
      </c>
      <c r="AU596" s="228" t="s">
        <v>130</v>
      </c>
      <c r="AV596" s="14" t="s">
        <v>130</v>
      </c>
      <c r="AW596" s="14" t="s">
        <v>31</v>
      </c>
      <c r="AX596" s="14" t="s">
        <v>70</v>
      </c>
      <c r="AY596" s="228" t="s">
        <v>123</v>
      </c>
    </row>
    <row r="597" s="13" customFormat="1">
      <c r="A597" s="13"/>
      <c r="B597" s="210"/>
      <c r="C597" s="211"/>
      <c r="D597" s="208" t="s">
        <v>153</v>
      </c>
      <c r="E597" s="212" t="s">
        <v>17</v>
      </c>
      <c r="F597" s="213" t="s">
        <v>930</v>
      </c>
      <c r="G597" s="211"/>
      <c r="H597" s="212" t="s">
        <v>17</v>
      </c>
      <c r="I597" s="211"/>
      <c r="J597" s="211"/>
      <c r="K597" s="211"/>
      <c r="L597" s="214"/>
      <c r="M597" s="215"/>
      <c r="N597" s="216"/>
      <c r="O597" s="216"/>
      <c r="P597" s="216"/>
      <c r="Q597" s="216"/>
      <c r="R597" s="216"/>
      <c r="S597" s="216"/>
      <c r="T597" s="217"/>
      <c r="U597" s="13"/>
      <c r="V597" s="13"/>
      <c r="W597" s="13"/>
      <c r="X597" s="13"/>
      <c r="Y597" s="13"/>
      <c r="Z597" s="13"/>
      <c r="AA597" s="13"/>
      <c r="AB597" s="13"/>
      <c r="AC597" s="13"/>
      <c r="AD597" s="13"/>
      <c r="AE597" s="13"/>
      <c r="AT597" s="218" t="s">
        <v>153</v>
      </c>
      <c r="AU597" s="218" t="s">
        <v>130</v>
      </c>
      <c r="AV597" s="13" t="s">
        <v>75</v>
      </c>
      <c r="AW597" s="13" t="s">
        <v>31</v>
      </c>
      <c r="AX597" s="13" t="s">
        <v>70</v>
      </c>
      <c r="AY597" s="218" t="s">
        <v>123</v>
      </c>
    </row>
    <row r="598" s="14" customFormat="1">
      <c r="A598" s="14"/>
      <c r="B598" s="219"/>
      <c r="C598" s="220"/>
      <c r="D598" s="208" t="s">
        <v>153</v>
      </c>
      <c r="E598" s="221" t="s">
        <v>17</v>
      </c>
      <c r="F598" s="222" t="s">
        <v>943</v>
      </c>
      <c r="G598" s="220"/>
      <c r="H598" s="223">
        <v>0.039</v>
      </c>
      <c r="I598" s="220"/>
      <c r="J598" s="220"/>
      <c r="K598" s="220"/>
      <c r="L598" s="224"/>
      <c r="M598" s="225"/>
      <c r="N598" s="226"/>
      <c r="O598" s="226"/>
      <c r="P598" s="226"/>
      <c r="Q598" s="226"/>
      <c r="R598" s="226"/>
      <c r="S598" s="226"/>
      <c r="T598" s="227"/>
      <c r="U598" s="14"/>
      <c r="V598" s="14"/>
      <c r="W598" s="14"/>
      <c r="X598" s="14"/>
      <c r="Y598" s="14"/>
      <c r="Z598" s="14"/>
      <c r="AA598" s="14"/>
      <c r="AB598" s="14"/>
      <c r="AC598" s="14"/>
      <c r="AD598" s="14"/>
      <c r="AE598" s="14"/>
      <c r="AT598" s="228" t="s">
        <v>153</v>
      </c>
      <c r="AU598" s="228" t="s">
        <v>130</v>
      </c>
      <c r="AV598" s="14" t="s">
        <v>130</v>
      </c>
      <c r="AW598" s="14" t="s">
        <v>31</v>
      </c>
      <c r="AX598" s="14" t="s">
        <v>70</v>
      </c>
      <c r="AY598" s="228" t="s">
        <v>123</v>
      </c>
    </row>
    <row r="599" s="16" customFormat="1">
      <c r="A599" s="16"/>
      <c r="B599" s="248"/>
      <c r="C599" s="249"/>
      <c r="D599" s="208" t="s">
        <v>153</v>
      </c>
      <c r="E599" s="250" t="s">
        <v>17</v>
      </c>
      <c r="F599" s="251" t="s">
        <v>932</v>
      </c>
      <c r="G599" s="249"/>
      <c r="H599" s="252">
        <v>0.158</v>
      </c>
      <c r="I599" s="249"/>
      <c r="J599" s="249"/>
      <c r="K599" s="249"/>
      <c r="L599" s="253"/>
      <c r="M599" s="254"/>
      <c r="N599" s="255"/>
      <c r="O599" s="255"/>
      <c r="P599" s="255"/>
      <c r="Q599" s="255"/>
      <c r="R599" s="255"/>
      <c r="S599" s="255"/>
      <c r="T599" s="256"/>
      <c r="U599" s="16"/>
      <c r="V599" s="16"/>
      <c r="W599" s="16"/>
      <c r="X599" s="16"/>
      <c r="Y599" s="16"/>
      <c r="Z599" s="16"/>
      <c r="AA599" s="16"/>
      <c r="AB599" s="16"/>
      <c r="AC599" s="16"/>
      <c r="AD599" s="16"/>
      <c r="AE599" s="16"/>
      <c r="AT599" s="257" t="s">
        <v>153</v>
      </c>
      <c r="AU599" s="257" t="s">
        <v>130</v>
      </c>
      <c r="AV599" s="16" t="s">
        <v>141</v>
      </c>
      <c r="AW599" s="16" t="s">
        <v>31</v>
      </c>
      <c r="AX599" s="16" t="s">
        <v>70</v>
      </c>
      <c r="AY599" s="257" t="s">
        <v>123</v>
      </c>
    </row>
    <row r="600" s="15" customFormat="1">
      <c r="A600" s="15"/>
      <c r="B600" s="229"/>
      <c r="C600" s="230"/>
      <c r="D600" s="208" t="s">
        <v>153</v>
      </c>
      <c r="E600" s="231" t="s">
        <v>17</v>
      </c>
      <c r="F600" s="232" t="s">
        <v>178</v>
      </c>
      <c r="G600" s="230"/>
      <c r="H600" s="233">
        <v>0.38799999999999996</v>
      </c>
      <c r="I600" s="230"/>
      <c r="J600" s="230"/>
      <c r="K600" s="230"/>
      <c r="L600" s="234"/>
      <c r="M600" s="235"/>
      <c r="N600" s="236"/>
      <c r="O600" s="236"/>
      <c r="P600" s="236"/>
      <c r="Q600" s="236"/>
      <c r="R600" s="236"/>
      <c r="S600" s="236"/>
      <c r="T600" s="237"/>
      <c r="U600" s="15"/>
      <c r="V600" s="15"/>
      <c r="W600" s="15"/>
      <c r="X600" s="15"/>
      <c r="Y600" s="15"/>
      <c r="Z600" s="15"/>
      <c r="AA600" s="15"/>
      <c r="AB600" s="15"/>
      <c r="AC600" s="15"/>
      <c r="AD600" s="15"/>
      <c r="AE600" s="15"/>
      <c r="AT600" s="238" t="s">
        <v>153</v>
      </c>
      <c r="AU600" s="238" t="s">
        <v>130</v>
      </c>
      <c r="AV600" s="15" t="s">
        <v>129</v>
      </c>
      <c r="AW600" s="15" t="s">
        <v>31</v>
      </c>
      <c r="AX600" s="15" t="s">
        <v>75</v>
      </c>
      <c r="AY600" s="238" t="s">
        <v>123</v>
      </c>
    </row>
    <row r="601" s="14" customFormat="1">
      <c r="A601" s="14"/>
      <c r="B601" s="219"/>
      <c r="C601" s="220"/>
      <c r="D601" s="208" t="s">
        <v>153</v>
      </c>
      <c r="E601" s="220"/>
      <c r="F601" s="222" t="s">
        <v>947</v>
      </c>
      <c r="G601" s="220"/>
      <c r="H601" s="223">
        <v>0.44600000000000001</v>
      </c>
      <c r="I601" s="220"/>
      <c r="J601" s="220"/>
      <c r="K601" s="220"/>
      <c r="L601" s="224"/>
      <c r="M601" s="225"/>
      <c r="N601" s="226"/>
      <c r="O601" s="226"/>
      <c r="P601" s="226"/>
      <c r="Q601" s="226"/>
      <c r="R601" s="226"/>
      <c r="S601" s="226"/>
      <c r="T601" s="227"/>
      <c r="U601" s="14"/>
      <c r="V601" s="14"/>
      <c r="W601" s="14"/>
      <c r="X601" s="14"/>
      <c r="Y601" s="14"/>
      <c r="Z601" s="14"/>
      <c r="AA601" s="14"/>
      <c r="AB601" s="14"/>
      <c r="AC601" s="14"/>
      <c r="AD601" s="14"/>
      <c r="AE601" s="14"/>
      <c r="AT601" s="228" t="s">
        <v>153</v>
      </c>
      <c r="AU601" s="228" t="s">
        <v>130</v>
      </c>
      <c r="AV601" s="14" t="s">
        <v>130</v>
      </c>
      <c r="AW601" s="14" t="s">
        <v>4</v>
      </c>
      <c r="AX601" s="14" t="s">
        <v>75</v>
      </c>
      <c r="AY601" s="228" t="s">
        <v>123</v>
      </c>
    </row>
    <row r="602" s="2" customFormat="1" ht="24.15" customHeight="1">
      <c r="A602" s="35"/>
      <c r="B602" s="36"/>
      <c r="C602" s="192" t="s">
        <v>948</v>
      </c>
      <c r="D602" s="192" t="s">
        <v>125</v>
      </c>
      <c r="E602" s="193" t="s">
        <v>949</v>
      </c>
      <c r="F602" s="194" t="s">
        <v>950</v>
      </c>
      <c r="G602" s="195" t="s">
        <v>134</v>
      </c>
      <c r="H602" s="196">
        <v>10.362</v>
      </c>
      <c r="I602" s="197">
        <v>133</v>
      </c>
      <c r="J602" s="197">
        <f>ROUND(I602*H602,2)</f>
        <v>1378.1500000000001</v>
      </c>
      <c r="K602" s="194" t="s">
        <v>135</v>
      </c>
      <c r="L602" s="41"/>
      <c r="M602" s="198" t="s">
        <v>17</v>
      </c>
      <c r="N602" s="199" t="s">
        <v>42</v>
      </c>
      <c r="O602" s="200">
        <v>0.28999999999999998</v>
      </c>
      <c r="P602" s="200">
        <f>O602*H602</f>
        <v>3.0049799999999998</v>
      </c>
      <c r="Q602" s="200">
        <v>0</v>
      </c>
      <c r="R602" s="200">
        <f>Q602*H602</f>
        <v>0</v>
      </c>
      <c r="S602" s="200">
        <v>0</v>
      </c>
      <c r="T602" s="201">
        <f>S602*H602</f>
        <v>0</v>
      </c>
      <c r="U602" s="35"/>
      <c r="V602" s="35"/>
      <c r="W602" s="35"/>
      <c r="X602" s="35"/>
      <c r="Y602" s="35"/>
      <c r="Z602" s="35"/>
      <c r="AA602" s="35"/>
      <c r="AB602" s="35"/>
      <c r="AC602" s="35"/>
      <c r="AD602" s="35"/>
      <c r="AE602" s="35"/>
      <c r="AR602" s="202" t="s">
        <v>232</v>
      </c>
      <c r="AT602" s="202" t="s">
        <v>125</v>
      </c>
      <c r="AU602" s="202" t="s">
        <v>130</v>
      </c>
      <c r="AY602" s="20" t="s">
        <v>123</v>
      </c>
      <c r="BE602" s="203">
        <f>IF(N602="základní",J602,0)</f>
        <v>0</v>
      </c>
      <c r="BF602" s="203">
        <f>IF(N602="snížená",J602,0)</f>
        <v>1378.1500000000001</v>
      </c>
      <c r="BG602" s="203">
        <f>IF(N602="zákl. přenesená",J602,0)</f>
        <v>0</v>
      </c>
      <c r="BH602" s="203">
        <f>IF(N602="sníž. přenesená",J602,0)</f>
        <v>0</v>
      </c>
      <c r="BI602" s="203">
        <f>IF(N602="nulová",J602,0)</f>
        <v>0</v>
      </c>
      <c r="BJ602" s="20" t="s">
        <v>130</v>
      </c>
      <c r="BK602" s="203">
        <f>ROUND(I602*H602,2)</f>
        <v>1378.1500000000001</v>
      </c>
      <c r="BL602" s="20" t="s">
        <v>232</v>
      </c>
      <c r="BM602" s="202" t="s">
        <v>951</v>
      </c>
    </row>
    <row r="603" s="2" customFormat="1">
      <c r="A603" s="35"/>
      <c r="B603" s="36"/>
      <c r="C603" s="37"/>
      <c r="D603" s="204" t="s">
        <v>137</v>
      </c>
      <c r="E603" s="37"/>
      <c r="F603" s="205" t="s">
        <v>952</v>
      </c>
      <c r="G603" s="37"/>
      <c r="H603" s="37"/>
      <c r="I603" s="37"/>
      <c r="J603" s="37"/>
      <c r="K603" s="37"/>
      <c r="L603" s="41"/>
      <c r="M603" s="206"/>
      <c r="N603" s="207"/>
      <c r="O603" s="80"/>
      <c r="P603" s="80"/>
      <c r="Q603" s="80"/>
      <c r="R603" s="80"/>
      <c r="S603" s="80"/>
      <c r="T603" s="81"/>
      <c r="U603" s="35"/>
      <c r="V603" s="35"/>
      <c r="W603" s="35"/>
      <c r="X603" s="35"/>
      <c r="Y603" s="35"/>
      <c r="Z603" s="35"/>
      <c r="AA603" s="35"/>
      <c r="AB603" s="35"/>
      <c r="AC603" s="35"/>
      <c r="AD603" s="35"/>
      <c r="AE603" s="35"/>
      <c r="AT603" s="20" t="s">
        <v>137</v>
      </c>
      <c r="AU603" s="20" t="s">
        <v>130</v>
      </c>
    </row>
    <row r="604" s="2" customFormat="1">
      <c r="A604" s="35"/>
      <c r="B604" s="36"/>
      <c r="C604" s="37"/>
      <c r="D604" s="208" t="s">
        <v>139</v>
      </c>
      <c r="E604" s="37"/>
      <c r="F604" s="209" t="s">
        <v>953</v>
      </c>
      <c r="G604" s="37"/>
      <c r="H604" s="37"/>
      <c r="I604" s="37"/>
      <c r="J604" s="37"/>
      <c r="K604" s="37"/>
      <c r="L604" s="41"/>
      <c r="M604" s="206"/>
      <c r="N604" s="207"/>
      <c r="O604" s="80"/>
      <c r="P604" s="80"/>
      <c r="Q604" s="80"/>
      <c r="R604" s="80"/>
      <c r="S604" s="80"/>
      <c r="T604" s="81"/>
      <c r="U604" s="35"/>
      <c r="V604" s="35"/>
      <c r="W604" s="35"/>
      <c r="X604" s="35"/>
      <c r="Y604" s="35"/>
      <c r="Z604" s="35"/>
      <c r="AA604" s="35"/>
      <c r="AB604" s="35"/>
      <c r="AC604" s="35"/>
      <c r="AD604" s="35"/>
      <c r="AE604" s="35"/>
      <c r="AT604" s="20" t="s">
        <v>139</v>
      </c>
      <c r="AU604" s="20" t="s">
        <v>130</v>
      </c>
    </row>
    <row r="605" s="13" customFormat="1">
      <c r="A605" s="13"/>
      <c r="B605" s="210"/>
      <c r="C605" s="211"/>
      <c r="D605" s="208" t="s">
        <v>153</v>
      </c>
      <c r="E605" s="212" t="s">
        <v>17</v>
      </c>
      <c r="F605" s="213" t="s">
        <v>820</v>
      </c>
      <c r="G605" s="211"/>
      <c r="H605" s="212" t="s">
        <v>17</v>
      </c>
      <c r="I605" s="211"/>
      <c r="J605" s="211"/>
      <c r="K605" s="211"/>
      <c r="L605" s="214"/>
      <c r="M605" s="215"/>
      <c r="N605" s="216"/>
      <c r="O605" s="216"/>
      <c r="P605" s="216"/>
      <c r="Q605" s="216"/>
      <c r="R605" s="216"/>
      <c r="S605" s="216"/>
      <c r="T605" s="217"/>
      <c r="U605" s="13"/>
      <c r="V605" s="13"/>
      <c r="W605" s="13"/>
      <c r="X605" s="13"/>
      <c r="Y605" s="13"/>
      <c r="Z605" s="13"/>
      <c r="AA605" s="13"/>
      <c r="AB605" s="13"/>
      <c r="AC605" s="13"/>
      <c r="AD605" s="13"/>
      <c r="AE605" s="13"/>
      <c r="AT605" s="218" t="s">
        <v>153</v>
      </c>
      <c r="AU605" s="218" t="s">
        <v>130</v>
      </c>
      <c r="AV605" s="13" t="s">
        <v>75</v>
      </c>
      <c r="AW605" s="13" t="s">
        <v>31</v>
      </c>
      <c r="AX605" s="13" t="s">
        <v>70</v>
      </c>
      <c r="AY605" s="218" t="s">
        <v>123</v>
      </c>
    </row>
    <row r="606" s="14" customFormat="1">
      <c r="A606" s="14"/>
      <c r="B606" s="219"/>
      <c r="C606" s="220"/>
      <c r="D606" s="208" t="s">
        <v>153</v>
      </c>
      <c r="E606" s="221" t="s">
        <v>17</v>
      </c>
      <c r="F606" s="222" t="s">
        <v>954</v>
      </c>
      <c r="G606" s="220"/>
      <c r="H606" s="223">
        <v>7.3789999999999996</v>
      </c>
      <c r="I606" s="220"/>
      <c r="J606" s="220"/>
      <c r="K606" s="220"/>
      <c r="L606" s="224"/>
      <c r="M606" s="225"/>
      <c r="N606" s="226"/>
      <c r="O606" s="226"/>
      <c r="P606" s="226"/>
      <c r="Q606" s="226"/>
      <c r="R606" s="226"/>
      <c r="S606" s="226"/>
      <c r="T606" s="227"/>
      <c r="U606" s="14"/>
      <c r="V606" s="14"/>
      <c r="W606" s="14"/>
      <c r="X606" s="14"/>
      <c r="Y606" s="14"/>
      <c r="Z606" s="14"/>
      <c r="AA606" s="14"/>
      <c r="AB606" s="14"/>
      <c r="AC606" s="14"/>
      <c r="AD606" s="14"/>
      <c r="AE606" s="14"/>
      <c r="AT606" s="228" t="s">
        <v>153</v>
      </c>
      <c r="AU606" s="228" t="s">
        <v>130</v>
      </c>
      <c r="AV606" s="14" t="s">
        <v>130</v>
      </c>
      <c r="AW606" s="14" t="s">
        <v>31</v>
      </c>
      <c r="AX606" s="14" t="s">
        <v>70</v>
      </c>
      <c r="AY606" s="228" t="s">
        <v>123</v>
      </c>
    </row>
    <row r="607" s="13" customFormat="1">
      <c r="A607" s="13"/>
      <c r="B607" s="210"/>
      <c r="C607" s="211"/>
      <c r="D607" s="208" t="s">
        <v>153</v>
      </c>
      <c r="E607" s="212" t="s">
        <v>17</v>
      </c>
      <c r="F607" s="213" t="s">
        <v>822</v>
      </c>
      <c r="G607" s="211"/>
      <c r="H607" s="212" t="s">
        <v>17</v>
      </c>
      <c r="I607" s="211"/>
      <c r="J607" s="211"/>
      <c r="K607" s="211"/>
      <c r="L607" s="214"/>
      <c r="M607" s="215"/>
      <c r="N607" s="216"/>
      <c r="O607" s="216"/>
      <c r="P607" s="216"/>
      <c r="Q607" s="216"/>
      <c r="R607" s="216"/>
      <c r="S607" s="216"/>
      <c r="T607" s="217"/>
      <c r="U607" s="13"/>
      <c r="V607" s="13"/>
      <c r="W607" s="13"/>
      <c r="X607" s="13"/>
      <c r="Y607" s="13"/>
      <c r="Z607" s="13"/>
      <c r="AA607" s="13"/>
      <c r="AB607" s="13"/>
      <c r="AC607" s="13"/>
      <c r="AD607" s="13"/>
      <c r="AE607" s="13"/>
      <c r="AT607" s="218" t="s">
        <v>153</v>
      </c>
      <c r="AU607" s="218" t="s">
        <v>130</v>
      </c>
      <c r="AV607" s="13" t="s">
        <v>75</v>
      </c>
      <c r="AW607" s="13" t="s">
        <v>31</v>
      </c>
      <c r="AX607" s="13" t="s">
        <v>70</v>
      </c>
      <c r="AY607" s="218" t="s">
        <v>123</v>
      </c>
    </row>
    <row r="608" s="14" customFormat="1">
      <c r="A608" s="14"/>
      <c r="B608" s="219"/>
      <c r="C608" s="220"/>
      <c r="D608" s="208" t="s">
        <v>153</v>
      </c>
      <c r="E608" s="221" t="s">
        <v>17</v>
      </c>
      <c r="F608" s="222" t="s">
        <v>955</v>
      </c>
      <c r="G608" s="220"/>
      <c r="H608" s="223">
        <v>2.9830000000000001</v>
      </c>
      <c r="I608" s="220"/>
      <c r="J608" s="220"/>
      <c r="K608" s="220"/>
      <c r="L608" s="224"/>
      <c r="M608" s="225"/>
      <c r="N608" s="226"/>
      <c r="O608" s="226"/>
      <c r="P608" s="226"/>
      <c r="Q608" s="226"/>
      <c r="R608" s="226"/>
      <c r="S608" s="226"/>
      <c r="T608" s="227"/>
      <c r="U608" s="14"/>
      <c r="V608" s="14"/>
      <c r="W608" s="14"/>
      <c r="X608" s="14"/>
      <c r="Y608" s="14"/>
      <c r="Z608" s="14"/>
      <c r="AA608" s="14"/>
      <c r="AB608" s="14"/>
      <c r="AC608" s="14"/>
      <c r="AD608" s="14"/>
      <c r="AE608" s="14"/>
      <c r="AT608" s="228" t="s">
        <v>153</v>
      </c>
      <c r="AU608" s="228" t="s">
        <v>130</v>
      </c>
      <c r="AV608" s="14" t="s">
        <v>130</v>
      </c>
      <c r="AW608" s="14" t="s">
        <v>31</v>
      </c>
      <c r="AX608" s="14" t="s">
        <v>70</v>
      </c>
      <c r="AY608" s="228" t="s">
        <v>123</v>
      </c>
    </row>
    <row r="609" s="15" customFormat="1">
      <c r="A609" s="15"/>
      <c r="B609" s="229"/>
      <c r="C609" s="230"/>
      <c r="D609" s="208" t="s">
        <v>153</v>
      </c>
      <c r="E609" s="231" t="s">
        <v>17</v>
      </c>
      <c r="F609" s="232" t="s">
        <v>178</v>
      </c>
      <c r="G609" s="230"/>
      <c r="H609" s="233">
        <v>10.362</v>
      </c>
      <c r="I609" s="230"/>
      <c r="J609" s="230"/>
      <c r="K609" s="230"/>
      <c r="L609" s="234"/>
      <c r="M609" s="235"/>
      <c r="N609" s="236"/>
      <c r="O609" s="236"/>
      <c r="P609" s="236"/>
      <c r="Q609" s="236"/>
      <c r="R609" s="236"/>
      <c r="S609" s="236"/>
      <c r="T609" s="237"/>
      <c r="U609" s="15"/>
      <c r="V609" s="15"/>
      <c r="W609" s="15"/>
      <c r="X609" s="15"/>
      <c r="Y609" s="15"/>
      <c r="Z609" s="15"/>
      <c r="AA609" s="15"/>
      <c r="AB609" s="15"/>
      <c r="AC609" s="15"/>
      <c r="AD609" s="15"/>
      <c r="AE609" s="15"/>
      <c r="AT609" s="238" t="s">
        <v>153</v>
      </c>
      <c r="AU609" s="238" t="s">
        <v>130</v>
      </c>
      <c r="AV609" s="15" t="s">
        <v>129</v>
      </c>
      <c r="AW609" s="15" t="s">
        <v>31</v>
      </c>
      <c r="AX609" s="15" t="s">
        <v>75</v>
      </c>
      <c r="AY609" s="238" t="s">
        <v>123</v>
      </c>
    </row>
    <row r="610" s="2" customFormat="1" ht="16.5" customHeight="1">
      <c r="A610" s="35"/>
      <c r="B610" s="36"/>
      <c r="C610" s="239" t="s">
        <v>956</v>
      </c>
      <c r="D610" s="239" t="s">
        <v>227</v>
      </c>
      <c r="E610" s="240" t="s">
        <v>957</v>
      </c>
      <c r="F610" s="241" t="s">
        <v>958</v>
      </c>
      <c r="G610" s="242" t="s">
        <v>165</v>
      </c>
      <c r="H610" s="243">
        <v>0.28599999999999998</v>
      </c>
      <c r="I610" s="244">
        <v>8180</v>
      </c>
      <c r="J610" s="244">
        <f>ROUND(I610*H610,2)</f>
        <v>2339.48</v>
      </c>
      <c r="K610" s="241" t="s">
        <v>135</v>
      </c>
      <c r="L610" s="245"/>
      <c r="M610" s="246" t="s">
        <v>17</v>
      </c>
      <c r="N610" s="247" t="s">
        <v>42</v>
      </c>
      <c r="O610" s="200">
        <v>0</v>
      </c>
      <c r="P610" s="200">
        <f>O610*H610</f>
        <v>0</v>
      </c>
      <c r="Q610" s="200">
        <v>0.55000000000000004</v>
      </c>
      <c r="R610" s="200">
        <f>Q610*H610</f>
        <v>0.1573</v>
      </c>
      <c r="S610" s="200">
        <v>0</v>
      </c>
      <c r="T610" s="201">
        <f>S610*H610</f>
        <v>0</v>
      </c>
      <c r="U610" s="35"/>
      <c r="V610" s="35"/>
      <c r="W610" s="35"/>
      <c r="X610" s="35"/>
      <c r="Y610" s="35"/>
      <c r="Z610" s="35"/>
      <c r="AA610" s="35"/>
      <c r="AB610" s="35"/>
      <c r="AC610" s="35"/>
      <c r="AD610" s="35"/>
      <c r="AE610" s="35"/>
      <c r="AR610" s="202" t="s">
        <v>341</v>
      </c>
      <c r="AT610" s="202" t="s">
        <v>227</v>
      </c>
      <c r="AU610" s="202" t="s">
        <v>130</v>
      </c>
      <c r="AY610" s="20" t="s">
        <v>123</v>
      </c>
      <c r="BE610" s="203">
        <f>IF(N610="základní",J610,0)</f>
        <v>0</v>
      </c>
      <c r="BF610" s="203">
        <f>IF(N610="snížená",J610,0)</f>
        <v>2339.48</v>
      </c>
      <c r="BG610" s="203">
        <f>IF(N610="zákl. přenesená",J610,0)</f>
        <v>0</v>
      </c>
      <c r="BH610" s="203">
        <f>IF(N610="sníž. přenesená",J610,0)</f>
        <v>0</v>
      </c>
      <c r="BI610" s="203">
        <f>IF(N610="nulová",J610,0)</f>
        <v>0</v>
      </c>
      <c r="BJ610" s="20" t="s">
        <v>130</v>
      </c>
      <c r="BK610" s="203">
        <f>ROUND(I610*H610,2)</f>
        <v>2339.48</v>
      </c>
      <c r="BL610" s="20" t="s">
        <v>232</v>
      </c>
      <c r="BM610" s="202" t="s">
        <v>959</v>
      </c>
    </row>
    <row r="611" s="14" customFormat="1">
      <c r="A611" s="14"/>
      <c r="B611" s="219"/>
      <c r="C611" s="220"/>
      <c r="D611" s="208" t="s">
        <v>153</v>
      </c>
      <c r="E611" s="221" t="s">
        <v>17</v>
      </c>
      <c r="F611" s="222" t="s">
        <v>960</v>
      </c>
      <c r="G611" s="220"/>
      <c r="H611" s="223">
        <v>0.249</v>
      </c>
      <c r="I611" s="220"/>
      <c r="J611" s="220"/>
      <c r="K611" s="220"/>
      <c r="L611" s="224"/>
      <c r="M611" s="225"/>
      <c r="N611" s="226"/>
      <c r="O611" s="226"/>
      <c r="P611" s="226"/>
      <c r="Q611" s="226"/>
      <c r="R611" s="226"/>
      <c r="S611" s="226"/>
      <c r="T611" s="227"/>
      <c r="U611" s="14"/>
      <c r="V611" s="14"/>
      <c r="W611" s="14"/>
      <c r="X611" s="14"/>
      <c r="Y611" s="14"/>
      <c r="Z611" s="14"/>
      <c r="AA611" s="14"/>
      <c r="AB611" s="14"/>
      <c r="AC611" s="14"/>
      <c r="AD611" s="14"/>
      <c r="AE611" s="14"/>
      <c r="AT611" s="228" t="s">
        <v>153</v>
      </c>
      <c r="AU611" s="228" t="s">
        <v>130</v>
      </c>
      <c r="AV611" s="14" t="s">
        <v>130</v>
      </c>
      <c r="AW611" s="14" t="s">
        <v>31</v>
      </c>
      <c r="AX611" s="14" t="s">
        <v>75</v>
      </c>
      <c r="AY611" s="228" t="s">
        <v>123</v>
      </c>
    </row>
    <row r="612" s="14" customFormat="1">
      <c r="A612" s="14"/>
      <c r="B612" s="219"/>
      <c r="C612" s="220"/>
      <c r="D612" s="208" t="s">
        <v>153</v>
      </c>
      <c r="E612" s="220"/>
      <c r="F612" s="222" t="s">
        <v>961</v>
      </c>
      <c r="G612" s="220"/>
      <c r="H612" s="223">
        <v>0.28599999999999998</v>
      </c>
      <c r="I612" s="220"/>
      <c r="J612" s="220"/>
      <c r="K612" s="220"/>
      <c r="L612" s="224"/>
      <c r="M612" s="225"/>
      <c r="N612" s="226"/>
      <c r="O612" s="226"/>
      <c r="P612" s="226"/>
      <c r="Q612" s="226"/>
      <c r="R612" s="226"/>
      <c r="S612" s="226"/>
      <c r="T612" s="227"/>
      <c r="U612" s="14"/>
      <c r="V612" s="14"/>
      <c r="W612" s="14"/>
      <c r="X612" s="14"/>
      <c r="Y612" s="14"/>
      <c r="Z612" s="14"/>
      <c r="AA612" s="14"/>
      <c r="AB612" s="14"/>
      <c r="AC612" s="14"/>
      <c r="AD612" s="14"/>
      <c r="AE612" s="14"/>
      <c r="AT612" s="228" t="s">
        <v>153</v>
      </c>
      <c r="AU612" s="228" t="s">
        <v>130</v>
      </c>
      <c r="AV612" s="14" t="s">
        <v>130</v>
      </c>
      <c r="AW612" s="14" t="s">
        <v>4</v>
      </c>
      <c r="AX612" s="14" t="s">
        <v>75</v>
      </c>
      <c r="AY612" s="228" t="s">
        <v>123</v>
      </c>
    </row>
    <row r="613" s="2" customFormat="1" ht="24.15" customHeight="1">
      <c r="A613" s="35"/>
      <c r="B613" s="36"/>
      <c r="C613" s="192" t="s">
        <v>962</v>
      </c>
      <c r="D613" s="192" t="s">
        <v>125</v>
      </c>
      <c r="E613" s="193" t="s">
        <v>963</v>
      </c>
      <c r="F613" s="194" t="s">
        <v>964</v>
      </c>
      <c r="G613" s="195" t="s">
        <v>134</v>
      </c>
      <c r="H613" s="196">
        <v>4.7199999999999998</v>
      </c>
      <c r="I613" s="197">
        <v>520</v>
      </c>
      <c r="J613" s="197">
        <f>ROUND(I613*H613,2)</f>
        <v>2454.4000000000001</v>
      </c>
      <c r="K613" s="194" t="s">
        <v>135</v>
      </c>
      <c r="L613" s="41"/>
      <c r="M613" s="198" t="s">
        <v>17</v>
      </c>
      <c r="N613" s="199" t="s">
        <v>42</v>
      </c>
      <c r="O613" s="200">
        <v>1.02</v>
      </c>
      <c r="P613" s="200">
        <f>O613*H613</f>
        <v>4.8144</v>
      </c>
      <c r="Q613" s="200">
        <v>0</v>
      </c>
      <c r="R613" s="200">
        <f>Q613*H613</f>
        <v>0</v>
      </c>
      <c r="S613" s="200">
        <v>0</v>
      </c>
      <c r="T613" s="201">
        <f>S613*H613</f>
        <v>0</v>
      </c>
      <c r="U613" s="35"/>
      <c r="V613" s="35"/>
      <c r="W613" s="35"/>
      <c r="X613" s="35"/>
      <c r="Y613" s="35"/>
      <c r="Z613" s="35"/>
      <c r="AA613" s="35"/>
      <c r="AB613" s="35"/>
      <c r="AC613" s="35"/>
      <c r="AD613" s="35"/>
      <c r="AE613" s="35"/>
      <c r="AR613" s="202" t="s">
        <v>232</v>
      </c>
      <c r="AT613" s="202" t="s">
        <v>125</v>
      </c>
      <c r="AU613" s="202" t="s">
        <v>130</v>
      </c>
      <c r="AY613" s="20" t="s">
        <v>123</v>
      </c>
      <c r="BE613" s="203">
        <f>IF(N613="základní",J613,0)</f>
        <v>0</v>
      </c>
      <c r="BF613" s="203">
        <f>IF(N613="snížená",J613,0)</f>
        <v>2454.4000000000001</v>
      </c>
      <c r="BG613" s="203">
        <f>IF(N613="zákl. přenesená",J613,0)</f>
        <v>0</v>
      </c>
      <c r="BH613" s="203">
        <f>IF(N613="sníž. přenesená",J613,0)</f>
        <v>0</v>
      </c>
      <c r="BI613" s="203">
        <f>IF(N613="nulová",J613,0)</f>
        <v>0</v>
      </c>
      <c r="BJ613" s="20" t="s">
        <v>130</v>
      </c>
      <c r="BK613" s="203">
        <f>ROUND(I613*H613,2)</f>
        <v>2454.4000000000001</v>
      </c>
      <c r="BL613" s="20" t="s">
        <v>232</v>
      </c>
      <c r="BM613" s="202" t="s">
        <v>965</v>
      </c>
    </row>
    <row r="614" s="2" customFormat="1">
      <c r="A614" s="35"/>
      <c r="B614" s="36"/>
      <c r="C614" s="37"/>
      <c r="D614" s="204" t="s">
        <v>137</v>
      </c>
      <c r="E614" s="37"/>
      <c r="F614" s="205" t="s">
        <v>966</v>
      </c>
      <c r="G614" s="37"/>
      <c r="H614" s="37"/>
      <c r="I614" s="37"/>
      <c r="J614" s="37"/>
      <c r="K614" s="37"/>
      <c r="L614" s="41"/>
      <c r="M614" s="206"/>
      <c r="N614" s="207"/>
      <c r="O614" s="80"/>
      <c r="P614" s="80"/>
      <c r="Q614" s="80"/>
      <c r="R614" s="80"/>
      <c r="S614" s="80"/>
      <c r="T614" s="81"/>
      <c r="U614" s="35"/>
      <c r="V614" s="35"/>
      <c r="W614" s="35"/>
      <c r="X614" s="35"/>
      <c r="Y614" s="35"/>
      <c r="Z614" s="35"/>
      <c r="AA614" s="35"/>
      <c r="AB614" s="35"/>
      <c r="AC614" s="35"/>
      <c r="AD614" s="35"/>
      <c r="AE614" s="35"/>
      <c r="AT614" s="20" t="s">
        <v>137</v>
      </c>
      <c r="AU614" s="20" t="s">
        <v>130</v>
      </c>
    </row>
    <row r="615" s="2" customFormat="1">
      <c r="A615" s="35"/>
      <c r="B615" s="36"/>
      <c r="C615" s="37"/>
      <c r="D615" s="208" t="s">
        <v>139</v>
      </c>
      <c r="E615" s="37"/>
      <c r="F615" s="209" t="s">
        <v>953</v>
      </c>
      <c r="G615" s="37"/>
      <c r="H615" s="37"/>
      <c r="I615" s="37"/>
      <c r="J615" s="37"/>
      <c r="K615" s="37"/>
      <c r="L615" s="41"/>
      <c r="M615" s="206"/>
      <c r="N615" s="207"/>
      <c r="O615" s="80"/>
      <c r="P615" s="80"/>
      <c r="Q615" s="80"/>
      <c r="R615" s="80"/>
      <c r="S615" s="80"/>
      <c r="T615" s="81"/>
      <c r="U615" s="35"/>
      <c r="V615" s="35"/>
      <c r="W615" s="35"/>
      <c r="X615" s="35"/>
      <c r="Y615" s="35"/>
      <c r="Z615" s="35"/>
      <c r="AA615" s="35"/>
      <c r="AB615" s="35"/>
      <c r="AC615" s="35"/>
      <c r="AD615" s="35"/>
      <c r="AE615" s="35"/>
      <c r="AT615" s="20" t="s">
        <v>139</v>
      </c>
      <c r="AU615" s="20" t="s">
        <v>130</v>
      </c>
    </row>
    <row r="616" s="13" customFormat="1">
      <c r="A616" s="13"/>
      <c r="B616" s="210"/>
      <c r="C616" s="211"/>
      <c r="D616" s="208" t="s">
        <v>153</v>
      </c>
      <c r="E616" s="212" t="s">
        <v>17</v>
      </c>
      <c r="F616" s="213" t="s">
        <v>820</v>
      </c>
      <c r="G616" s="211"/>
      <c r="H616" s="212" t="s">
        <v>17</v>
      </c>
      <c r="I616" s="211"/>
      <c r="J616" s="211"/>
      <c r="K616" s="211"/>
      <c r="L616" s="214"/>
      <c r="M616" s="215"/>
      <c r="N616" s="216"/>
      <c r="O616" s="216"/>
      <c r="P616" s="216"/>
      <c r="Q616" s="216"/>
      <c r="R616" s="216"/>
      <c r="S616" s="216"/>
      <c r="T616" s="217"/>
      <c r="U616" s="13"/>
      <c r="V616" s="13"/>
      <c r="W616" s="13"/>
      <c r="X616" s="13"/>
      <c r="Y616" s="13"/>
      <c r="Z616" s="13"/>
      <c r="AA616" s="13"/>
      <c r="AB616" s="13"/>
      <c r="AC616" s="13"/>
      <c r="AD616" s="13"/>
      <c r="AE616" s="13"/>
      <c r="AT616" s="218" t="s">
        <v>153</v>
      </c>
      <c r="AU616" s="218" t="s">
        <v>130</v>
      </c>
      <c r="AV616" s="13" t="s">
        <v>75</v>
      </c>
      <c r="AW616" s="13" t="s">
        <v>31</v>
      </c>
      <c r="AX616" s="13" t="s">
        <v>70</v>
      </c>
      <c r="AY616" s="218" t="s">
        <v>123</v>
      </c>
    </row>
    <row r="617" s="14" customFormat="1">
      <c r="A617" s="14"/>
      <c r="B617" s="219"/>
      <c r="C617" s="220"/>
      <c r="D617" s="208" t="s">
        <v>153</v>
      </c>
      <c r="E617" s="221" t="s">
        <v>17</v>
      </c>
      <c r="F617" s="222" t="s">
        <v>967</v>
      </c>
      <c r="G617" s="220"/>
      <c r="H617" s="223">
        <v>0.86399999999999999</v>
      </c>
      <c r="I617" s="220"/>
      <c r="J617" s="220"/>
      <c r="K617" s="220"/>
      <c r="L617" s="224"/>
      <c r="M617" s="225"/>
      <c r="N617" s="226"/>
      <c r="O617" s="226"/>
      <c r="P617" s="226"/>
      <c r="Q617" s="226"/>
      <c r="R617" s="226"/>
      <c r="S617" s="226"/>
      <c r="T617" s="227"/>
      <c r="U617" s="14"/>
      <c r="V617" s="14"/>
      <c r="W617" s="14"/>
      <c r="X617" s="14"/>
      <c r="Y617" s="14"/>
      <c r="Z617" s="14"/>
      <c r="AA617" s="14"/>
      <c r="AB617" s="14"/>
      <c r="AC617" s="14"/>
      <c r="AD617" s="14"/>
      <c r="AE617" s="14"/>
      <c r="AT617" s="228" t="s">
        <v>153</v>
      </c>
      <c r="AU617" s="228" t="s">
        <v>130</v>
      </c>
      <c r="AV617" s="14" t="s">
        <v>130</v>
      </c>
      <c r="AW617" s="14" t="s">
        <v>31</v>
      </c>
      <c r="AX617" s="14" t="s">
        <v>70</v>
      </c>
      <c r="AY617" s="228" t="s">
        <v>123</v>
      </c>
    </row>
    <row r="618" s="14" customFormat="1">
      <c r="A618" s="14"/>
      <c r="B618" s="219"/>
      <c r="C618" s="220"/>
      <c r="D618" s="208" t="s">
        <v>153</v>
      </c>
      <c r="E618" s="221" t="s">
        <v>17</v>
      </c>
      <c r="F618" s="222" t="s">
        <v>968</v>
      </c>
      <c r="G618" s="220"/>
      <c r="H618" s="223">
        <v>0.84799999999999998</v>
      </c>
      <c r="I618" s="220"/>
      <c r="J618" s="220"/>
      <c r="K618" s="220"/>
      <c r="L618" s="224"/>
      <c r="M618" s="225"/>
      <c r="N618" s="226"/>
      <c r="O618" s="226"/>
      <c r="P618" s="226"/>
      <c r="Q618" s="226"/>
      <c r="R618" s="226"/>
      <c r="S618" s="226"/>
      <c r="T618" s="227"/>
      <c r="U618" s="14"/>
      <c r="V618" s="14"/>
      <c r="W618" s="14"/>
      <c r="X618" s="14"/>
      <c r="Y618" s="14"/>
      <c r="Z618" s="14"/>
      <c r="AA618" s="14"/>
      <c r="AB618" s="14"/>
      <c r="AC618" s="14"/>
      <c r="AD618" s="14"/>
      <c r="AE618" s="14"/>
      <c r="AT618" s="228" t="s">
        <v>153</v>
      </c>
      <c r="AU618" s="228" t="s">
        <v>130</v>
      </c>
      <c r="AV618" s="14" t="s">
        <v>130</v>
      </c>
      <c r="AW618" s="14" t="s">
        <v>31</v>
      </c>
      <c r="AX618" s="14" t="s">
        <v>70</v>
      </c>
      <c r="AY618" s="228" t="s">
        <v>123</v>
      </c>
    </row>
    <row r="619" s="13" customFormat="1">
      <c r="A619" s="13"/>
      <c r="B619" s="210"/>
      <c r="C619" s="211"/>
      <c r="D619" s="208" t="s">
        <v>153</v>
      </c>
      <c r="E619" s="212" t="s">
        <v>17</v>
      </c>
      <c r="F619" s="213" t="s">
        <v>822</v>
      </c>
      <c r="G619" s="211"/>
      <c r="H619" s="212" t="s">
        <v>17</v>
      </c>
      <c r="I619" s="211"/>
      <c r="J619" s="211"/>
      <c r="K619" s="211"/>
      <c r="L619" s="214"/>
      <c r="M619" s="215"/>
      <c r="N619" s="216"/>
      <c r="O619" s="216"/>
      <c r="P619" s="216"/>
      <c r="Q619" s="216"/>
      <c r="R619" s="216"/>
      <c r="S619" s="216"/>
      <c r="T619" s="217"/>
      <c r="U619" s="13"/>
      <c r="V619" s="13"/>
      <c r="W619" s="13"/>
      <c r="X619" s="13"/>
      <c r="Y619" s="13"/>
      <c r="Z619" s="13"/>
      <c r="AA619" s="13"/>
      <c r="AB619" s="13"/>
      <c r="AC619" s="13"/>
      <c r="AD619" s="13"/>
      <c r="AE619" s="13"/>
      <c r="AT619" s="218" t="s">
        <v>153</v>
      </c>
      <c r="AU619" s="218" t="s">
        <v>130</v>
      </c>
      <c r="AV619" s="13" t="s">
        <v>75</v>
      </c>
      <c r="AW619" s="13" t="s">
        <v>31</v>
      </c>
      <c r="AX619" s="13" t="s">
        <v>70</v>
      </c>
      <c r="AY619" s="218" t="s">
        <v>123</v>
      </c>
    </row>
    <row r="620" s="14" customFormat="1">
      <c r="A620" s="14"/>
      <c r="B620" s="219"/>
      <c r="C620" s="220"/>
      <c r="D620" s="208" t="s">
        <v>153</v>
      </c>
      <c r="E620" s="221" t="s">
        <v>17</v>
      </c>
      <c r="F620" s="222" t="s">
        <v>969</v>
      </c>
      <c r="G620" s="220"/>
      <c r="H620" s="223">
        <v>0.64000000000000001</v>
      </c>
      <c r="I620" s="220"/>
      <c r="J620" s="220"/>
      <c r="K620" s="220"/>
      <c r="L620" s="224"/>
      <c r="M620" s="225"/>
      <c r="N620" s="226"/>
      <c r="O620" s="226"/>
      <c r="P620" s="226"/>
      <c r="Q620" s="226"/>
      <c r="R620" s="226"/>
      <c r="S620" s="226"/>
      <c r="T620" s="227"/>
      <c r="U620" s="14"/>
      <c r="V620" s="14"/>
      <c r="W620" s="14"/>
      <c r="X620" s="14"/>
      <c r="Y620" s="14"/>
      <c r="Z620" s="14"/>
      <c r="AA620" s="14"/>
      <c r="AB620" s="14"/>
      <c r="AC620" s="14"/>
      <c r="AD620" s="14"/>
      <c r="AE620" s="14"/>
      <c r="AT620" s="228" t="s">
        <v>153</v>
      </c>
      <c r="AU620" s="228" t="s">
        <v>130</v>
      </c>
      <c r="AV620" s="14" t="s">
        <v>130</v>
      </c>
      <c r="AW620" s="14" t="s">
        <v>31</v>
      </c>
      <c r="AX620" s="14" t="s">
        <v>70</v>
      </c>
      <c r="AY620" s="228" t="s">
        <v>123</v>
      </c>
    </row>
    <row r="621" s="14" customFormat="1">
      <c r="A621" s="14"/>
      <c r="B621" s="219"/>
      <c r="C621" s="220"/>
      <c r="D621" s="208" t="s">
        <v>153</v>
      </c>
      <c r="E621" s="221" t="s">
        <v>17</v>
      </c>
      <c r="F621" s="222" t="s">
        <v>968</v>
      </c>
      <c r="G621" s="220"/>
      <c r="H621" s="223">
        <v>0.84799999999999998</v>
      </c>
      <c r="I621" s="220"/>
      <c r="J621" s="220"/>
      <c r="K621" s="220"/>
      <c r="L621" s="224"/>
      <c r="M621" s="225"/>
      <c r="N621" s="226"/>
      <c r="O621" s="226"/>
      <c r="P621" s="226"/>
      <c r="Q621" s="226"/>
      <c r="R621" s="226"/>
      <c r="S621" s="226"/>
      <c r="T621" s="227"/>
      <c r="U621" s="14"/>
      <c r="V621" s="14"/>
      <c r="W621" s="14"/>
      <c r="X621" s="14"/>
      <c r="Y621" s="14"/>
      <c r="Z621" s="14"/>
      <c r="AA621" s="14"/>
      <c r="AB621" s="14"/>
      <c r="AC621" s="14"/>
      <c r="AD621" s="14"/>
      <c r="AE621" s="14"/>
      <c r="AT621" s="228" t="s">
        <v>153</v>
      </c>
      <c r="AU621" s="228" t="s">
        <v>130</v>
      </c>
      <c r="AV621" s="14" t="s">
        <v>130</v>
      </c>
      <c r="AW621" s="14" t="s">
        <v>31</v>
      </c>
      <c r="AX621" s="14" t="s">
        <v>70</v>
      </c>
      <c r="AY621" s="228" t="s">
        <v>123</v>
      </c>
    </row>
    <row r="622" s="14" customFormat="1">
      <c r="A622" s="14"/>
      <c r="B622" s="219"/>
      <c r="C622" s="220"/>
      <c r="D622" s="208" t="s">
        <v>153</v>
      </c>
      <c r="E622" s="221" t="s">
        <v>17</v>
      </c>
      <c r="F622" s="222" t="s">
        <v>970</v>
      </c>
      <c r="G622" s="220"/>
      <c r="H622" s="223">
        <v>1.52</v>
      </c>
      <c r="I622" s="220"/>
      <c r="J622" s="220"/>
      <c r="K622" s="220"/>
      <c r="L622" s="224"/>
      <c r="M622" s="225"/>
      <c r="N622" s="226"/>
      <c r="O622" s="226"/>
      <c r="P622" s="226"/>
      <c r="Q622" s="226"/>
      <c r="R622" s="226"/>
      <c r="S622" s="226"/>
      <c r="T622" s="227"/>
      <c r="U622" s="14"/>
      <c r="V622" s="14"/>
      <c r="W622" s="14"/>
      <c r="X622" s="14"/>
      <c r="Y622" s="14"/>
      <c r="Z622" s="14"/>
      <c r="AA622" s="14"/>
      <c r="AB622" s="14"/>
      <c r="AC622" s="14"/>
      <c r="AD622" s="14"/>
      <c r="AE622" s="14"/>
      <c r="AT622" s="228" t="s">
        <v>153</v>
      </c>
      <c r="AU622" s="228" t="s">
        <v>130</v>
      </c>
      <c r="AV622" s="14" t="s">
        <v>130</v>
      </c>
      <c r="AW622" s="14" t="s">
        <v>31</v>
      </c>
      <c r="AX622" s="14" t="s">
        <v>70</v>
      </c>
      <c r="AY622" s="228" t="s">
        <v>123</v>
      </c>
    </row>
    <row r="623" s="15" customFormat="1">
      <c r="A623" s="15"/>
      <c r="B623" s="229"/>
      <c r="C623" s="230"/>
      <c r="D623" s="208" t="s">
        <v>153</v>
      </c>
      <c r="E623" s="231" t="s">
        <v>17</v>
      </c>
      <c r="F623" s="232" t="s">
        <v>178</v>
      </c>
      <c r="G623" s="230"/>
      <c r="H623" s="233">
        <v>4.7199999999999998</v>
      </c>
      <c r="I623" s="230"/>
      <c r="J623" s="230"/>
      <c r="K623" s="230"/>
      <c r="L623" s="234"/>
      <c r="M623" s="235"/>
      <c r="N623" s="236"/>
      <c r="O623" s="236"/>
      <c r="P623" s="236"/>
      <c r="Q623" s="236"/>
      <c r="R623" s="236"/>
      <c r="S623" s="236"/>
      <c r="T623" s="237"/>
      <c r="U623" s="15"/>
      <c r="V623" s="15"/>
      <c r="W623" s="15"/>
      <c r="X623" s="15"/>
      <c r="Y623" s="15"/>
      <c r="Z623" s="15"/>
      <c r="AA623" s="15"/>
      <c r="AB623" s="15"/>
      <c r="AC623" s="15"/>
      <c r="AD623" s="15"/>
      <c r="AE623" s="15"/>
      <c r="AT623" s="238" t="s">
        <v>153</v>
      </c>
      <c r="AU623" s="238" t="s">
        <v>130</v>
      </c>
      <c r="AV623" s="15" t="s">
        <v>129</v>
      </c>
      <c r="AW623" s="15" t="s">
        <v>31</v>
      </c>
      <c r="AX623" s="15" t="s">
        <v>75</v>
      </c>
      <c r="AY623" s="238" t="s">
        <v>123</v>
      </c>
    </row>
    <row r="624" s="2" customFormat="1" ht="16.5" customHeight="1">
      <c r="A624" s="35"/>
      <c r="B624" s="36"/>
      <c r="C624" s="239" t="s">
        <v>971</v>
      </c>
      <c r="D624" s="239" t="s">
        <v>227</v>
      </c>
      <c r="E624" s="240" t="s">
        <v>972</v>
      </c>
      <c r="F624" s="241" t="s">
        <v>973</v>
      </c>
      <c r="G624" s="242" t="s">
        <v>134</v>
      </c>
      <c r="H624" s="243">
        <v>5.4279999999999999</v>
      </c>
      <c r="I624" s="244">
        <v>382</v>
      </c>
      <c r="J624" s="244">
        <f>ROUND(I624*H624,2)</f>
        <v>2073.5</v>
      </c>
      <c r="K624" s="241" t="s">
        <v>135</v>
      </c>
      <c r="L624" s="245"/>
      <c r="M624" s="246" t="s">
        <v>17</v>
      </c>
      <c r="N624" s="247" t="s">
        <v>42</v>
      </c>
      <c r="O624" s="200">
        <v>0</v>
      </c>
      <c r="P624" s="200">
        <f>O624*H624</f>
        <v>0</v>
      </c>
      <c r="Q624" s="200">
        <v>0.0093100000000000006</v>
      </c>
      <c r="R624" s="200">
        <f>Q624*H624</f>
        <v>0.050534680000000005</v>
      </c>
      <c r="S624" s="200">
        <v>0</v>
      </c>
      <c r="T624" s="201">
        <f>S624*H624</f>
        <v>0</v>
      </c>
      <c r="U624" s="35"/>
      <c r="V624" s="35"/>
      <c r="W624" s="35"/>
      <c r="X624" s="35"/>
      <c r="Y624" s="35"/>
      <c r="Z624" s="35"/>
      <c r="AA624" s="35"/>
      <c r="AB624" s="35"/>
      <c r="AC624" s="35"/>
      <c r="AD624" s="35"/>
      <c r="AE624" s="35"/>
      <c r="AR624" s="202" t="s">
        <v>341</v>
      </c>
      <c r="AT624" s="202" t="s">
        <v>227</v>
      </c>
      <c r="AU624" s="202" t="s">
        <v>130</v>
      </c>
      <c r="AY624" s="20" t="s">
        <v>123</v>
      </c>
      <c r="BE624" s="203">
        <f>IF(N624="základní",J624,0)</f>
        <v>0</v>
      </c>
      <c r="BF624" s="203">
        <f>IF(N624="snížená",J624,0)</f>
        <v>2073.5</v>
      </c>
      <c r="BG624" s="203">
        <f>IF(N624="zákl. přenesená",J624,0)</f>
        <v>0</v>
      </c>
      <c r="BH624" s="203">
        <f>IF(N624="sníž. přenesená",J624,0)</f>
        <v>0</v>
      </c>
      <c r="BI624" s="203">
        <f>IF(N624="nulová",J624,0)</f>
        <v>0</v>
      </c>
      <c r="BJ624" s="20" t="s">
        <v>130</v>
      </c>
      <c r="BK624" s="203">
        <f>ROUND(I624*H624,2)</f>
        <v>2073.5</v>
      </c>
      <c r="BL624" s="20" t="s">
        <v>232</v>
      </c>
      <c r="BM624" s="202" t="s">
        <v>974</v>
      </c>
    </row>
    <row r="625" s="14" customFormat="1">
      <c r="A625" s="14"/>
      <c r="B625" s="219"/>
      <c r="C625" s="220"/>
      <c r="D625" s="208" t="s">
        <v>153</v>
      </c>
      <c r="E625" s="220"/>
      <c r="F625" s="222" t="s">
        <v>975</v>
      </c>
      <c r="G625" s="220"/>
      <c r="H625" s="223">
        <v>5.4279999999999999</v>
      </c>
      <c r="I625" s="220"/>
      <c r="J625" s="220"/>
      <c r="K625" s="220"/>
      <c r="L625" s="224"/>
      <c r="M625" s="225"/>
      <c r="N625" s="226"/>
      <c r="O625" s="226"/>
      <c r="P625" s="226"/>
      <c r="Q625" s="226"/>
      <c r="R625" s="226"/>
      <c r="S625" s="226"/>
      <c r="T625" s="227"/>
      <c r="U625" s="14"/>
      <c r="V625" s="14"/>
      <c r="W625" s="14"/>
      <c r="X625" s="14"/>
      <c r="Y625" s="14"/>
      <c r="Z625" s="14"/>
      <c r="AA625" s="14"/>
      <c r="AB625" s="14"/>
      <c r="AC625" s="14"/>
      <c r="AD625" s="14"/>
      <c r="AE625" s="14"/>
      <c r="AT625" s="228" t="s">
        <v>153</v>
      </c>
      <c r="AU625" s="228" t="s">
        <v>130</v>
      </c>
      <c r="AV625" s="14" t="s">
        <v>130</v>
      </c>
      <c r="AW625" s="14" t="s">
        <v>4</v>
      </c>
      <c r="AX625" s="14" t="s">
        <v>75</v>
      </c>
      <c r="AY625" s="228" t="s">
        <v>123</v>
      </c>
    </row>
    <row r="626" s="2" customFormat="1" ht="21.75" customHeight="1">
      <c r="A626" s="35"/>
      <c r="B626" s="36"/>
      <c r="C626" s="192" t="s">
        <v>976</v>
      </c>
      <c r="D626" s="192" t="s">
        <v>125</v>
      </c>
      <c r="E626" s="193" t="s">
        <v>977</v>
      </c>
      <c r="F626" s="194" t="s">
        <v>978</v>
      </c>
      <c r="G626" s="195" t="s">
        <v>165</v>
      </c>
      <c r="H626" s="196">
        <v>0.72699999999999998</v>
      </c>
      <c r="I626" s="197">
        <v>1700</v>
      </c>
      <c r="J626" s="197">
        <f>ROUND(I626*H626,2)</f>
        <v>1235.9000000000001</v>
      </c>
      <c r="K626" s="194" t="s">
        <v>135</v>
      </c>
      <c r="L626" s="41"/>
      <c r="M626" s="198" t="s">
        <v>17</v>
      </c>
      <c r="N626" s="199" t="s">
        <v>42</v>
      </c>
      <c r="O626" s="200">
        <v>0</v>
      </c>
      <c r="P626" s="200">
        <f>O626*H626</f>
        <v>0</v>
      </c>
      <c r="Q626" s="200">
        <v>0.023369999999999998</v>
      </c>
      <c r="R626" s="200">
        <f>Q626*H626</f>
        <v>0.01698999</v>
      </c>
      <c r="S626" s="200">
        <v>0</v>
      </c>
      <c r="T626" s="201">
        <f>S626*H626</f>
        <v>0</v>
      </c>
      <c r="U626" s="35"/>
      <c r="V626" s="35"/>
      <c r="W626" s="35"/>
      <c r="X626" s="35"/>
      <c r="Y626" s="35"/>
      <c r="Z626" s="35"/>
      <c r="AA626" s="35"/>
      <c r="AB626" s="35"/>
      <c r="AC626" s="35"/>
      <c r="AD626" s="35"/>
      <c r="AE626" s="35"/>
      <c r="AR626" s="202" t="s">
        <v>232</v>
      </c>
      <c r="AT626" s="202" t="s">
        <v>125</v>
      </c>
      <c r="AU626" s="202" t="s">
        <v>130</v>
      </c>
      <c r="AY626" s="20" t="s">
        <v>123</v>
      </c>
      <c r="BE626" s="203">
        <f>IF(N626="základní",J626,0)</f>
        <v>0</v>
      </c>
      <c r="BF626" s="203">
        <f>IF(N626="snížená",J626,0)</f>
        <v>1235.9000000000001</v>
      </c>
      <c r="BG626" s="203">
        <f>IF(N626="zákl. přenesená",J626,0)</f>
        <v>0</v>
      </c>
      <c r="BH626" s="203">
        <f>IF(N626="sníž. přenesená",J626,0)</f>
        <v>0</v>
      </c>
      <c r="BI626" s="203">
        <f>IF(N626="nulová",J626,0)</f>
        <v>0</v>
      </c>
      <c r="BJ626" s="20" t="s">
        <v>130</v>
      </c>
      <c r="BK626" s="203">
        <f>ROUND(I626*H626,2)</f>
        <v>1235.9000000000001</v>
      </c>
      <c r="BL626" s="20" t="s">
        <v>232</v>
      </c>
      <c r="BM626" s="202" t="s">
        <v>979</v>
      </c>
    </row>
    <row r="627" s="2" customFormat="1">
      <c r="A627" s="35"/>
      <c r="B627" s="36"/>
      <c r="C627" s="37"/>
      <c r="D627" s="204" t="s">
        <v>137</v>
      </c>
      <c r="E627" s="37"/>
      <c r="F627" s="205" t="s">
        <v>980</v>
      </c>
      <c r="G627" s="37"/>
      <c r="H627" s="37"/>
      <c r="I627" s="37"/>
      <c r="J627" s="37"/>
      <c r="K627" s="37"/>
      <c r="L627" s="41"/>
      <c r="M627" s="206"/>
      <c r="N627" s="207"/>
      <c r="O627" s="80"/>
      <c r="P627" s="80"/>
      <c r="Q627" s="80"/>
      <c r="R627" s="80"/>
      <c r="S627" s="80"/>
      <c r="T627" s="81"/>
      <c r="U627" s="35"/>
      <c r="V627" s="35"/>
      <c r="W627" s="35"/>
      <c r="X627" s="35"/>
      <c r="Y627" s="35"/>
      <c r="Z627" s="35"/>
      <c r="AA627" s="35"/>
      <c r="AB627" s="35"/>
      <c r="AC627" s="35"/>
      <c r="AD627" s="35"/>
      <c r="AE627" s="35"/>
      <c r="AT627" s="20" t="s">
        <v>137</v>
      </c>
      <c r="AU627" s="20" t="s">
        <v>130</v>
      </c>
    </row>
    <row r="628" s="2" customFormat="1">
      <c r="A628" s="35"/>
      <c r="B628" s="36"/>
      <c r="C628" s="37"/>
      <c r="D628" s="208" t="s">
        <v>139</v>
      </c>
      <c r="E628" s="37"/>
      <c r="F628" s="209" t="s">
        <v>981</v>
      </c>
      <c r="G628" s="37"/>
      <c r="H628" s="37"/>
      <c r="I628" s="37"/>
      <c r="J628" s="37"/>
      <c r="K628" s="37"/>
      <c r="L628" s="41"/>
      <c r="M628" s="206"/>
      <c r="N628" s="207"/>
      <c r="O628" s="80"/>
      <c r="P628" s="80"/>
      <c r="Q628" s="80"/>
      <c r="R628" s="80"/>
      <c r="S628" s="80"/>
      <c r="T628" s="81"/>
      <c r="U628" s="35"/>
      <c r="V628" s="35"/>
      <c r="W628" s="35"/>
      <c r="X628" s="35"/>
      <c r="Y628" s="35"/>
      <c r="Z628" s="35"/>
      <c r="AA628" s="35"/>
      <c r="AB628" s="35"/>
      <c r="AC628" s="35"/>
      <c r="AD628" s="35"/>
      <c r="AE628" s="35"/>
      <c r="AT628" s="20" t="s">
        <v>139</v>
      </c>
      <c r="AU628" s="20" t="s">
        <v>130</v>
      </c>
    </row>
    <row r="629" s="14" customFormat="1">
      <c r="A629" s="14"/>
      <c r="B629" s="219"/>
      <c r="C629" s="220"/>
      <c r="D629" s="208" t="s">
        <v>153</v>
      </c>
      <c r="E629" s="221" t="s">
        <v>17</v>
      </c>
      <c r="F629" s="222" t="s">
        <v>982</v>
      </c>
      <c r="G629" s="220"/>
      <c r="H629" s="223">
        <v>0.72699999999999998</v>
      </c>
      <c r="I629" s="220"/>
      <c r="J629" s="220"/>
      <c r="K629" s="220"/>
      <c r="L629" s="224"/>
      <c r="M629" s="225"/>
      <c r="N629" s="226"/>
      <c r="O629" s="226"/>
      <c r="P629" s="226"/>
      <c r="Q629" s="226"/>
      <c r="R629" s="226"/>
      <c r="S629" s="226"/>
      <c r="T629" s="227"/>
      <c r="U629" s="14"/>
      <c r="V629" s="14"/>
      <c r="W629" s="14"/>
      <c r="X629" s="14"/>
      <c r="Y629" s="14"/>
      <c r="Z629" s="14"/>
      <c r="AA629" s="14"/>
      <c r="AB629" s="14"/>
      <c r="AC629" s="14"/>
      <c r="AD629" s="14"/>
      <c r="AE629" s="14"/>
      <c r="AT629" s="228" t="s">
        <v>153</v>
      </c>
      <c r="AU629" s="228" t="s">
        <v>130</v>
      </c>
      <c r="AV629" s="14" t="s">
        <v>130</v>
      </c>
      <c r="AW629" s="14" t="s">
        <v>31</v>
      </c>
      <c r="AX629" s="14" t="s">
        <v>75</v>
      </c>
      <c r="AY629" s="228" t="s">
        <v>123</v>
      </c>
    </row>
    <row r="630" s="2" customFormat="1" ht="24.15" customHeight="1">
      <c r="A630" s="35"/>
      <c r="B630" s="36"/>
      <c r="C630" s="192" t="s">
        <v>983</v>
      </c>
      <c r="D630" s="192" t="s">
        <v>125</v>
      </c>
      <c r="E630" s="193" t="s">
        <v>984</v>
      </c>
      <c r="F630" s="194" t="s">
        <v>985</v>
      </c>
      <c r="G630" s="195" t="s">
        <v>808</v>
      </c>
      <c r="H630" s="196">
        <v>360.45600000000002</v>
      </c>
      <c r="I630" s="197">
        <v>3.0699999999999998</v>
      </c>
      <c r="J630" s="197">
        <f>ROUND(I630*H630,2)</f>
        <v>1106.5999999999999</v>
      </c>
      <c r="K630" s="194" t="s">
        <v>135</v>
      </c>
      <c r="L630" s="41"/>
      <c r="M630" s="198" t="s">
        <v>17</v>
      </c>
      <c r="N630" s="199" t="s">
        <v>42</v>
      </c>
      <c r="O630" s="200">
        <v>0</v>
      </c>
      <c r="P630" s="200">
        <f>O630*H630</f>
        <v>0</v>
      </c>
      <c r="Q630" s="200">
        <v>0</v>
      </c>
      <c r="R630" s="200">
        <f>Q630*H630</f>
        <v>0</v>
      </c>
      <c r="S630" s="200">
        <v>0</v>
      </c>
      <c r="T630" s="201">
        <f>S630*H630</f>
        <v>0</v>
      </c>
      <c r="U630" s="35"/>
      <c r="V630" s="35"/>
      <c r="W630" s="35"/>
      <c r="X630" s="35"/>
      <c r="Y630" s="35"/>
      <c r="Z630" s="35"/>
      <c r="AA630" s="35"/>
      <c r="AB630" s="35"/>
      <c r="AC630" s="35"/>
      <c r="AD630" s="35"/>
      <c r="AE630" s="35"/>
      <c r="AR630" s="202" t="s">
        <v>232</v>
      </c>
      <c r="AT630" s="202" t="s">
        <v>125</v>
      </c>
      <c r="AU630" s="202" t="s">
        <v>130</v>
      </c>
      <c r="AY630" s="20" t="s">
        <v>123</v>
      </c>
      <c r="BE630" s="203">
        <f>IF(N630="základní",J630,0)</f>
        <v>0</v>
      </c>
      <c r="BF630" s="203">
        <f>IF(N630="snížená",J630,0)</f>
        <v>1106.5999999999999</v>
      </c>
      <c r="BG630" s="203">
        <f>IF(N630="zákl. přenesená",J630,0)</f>
        <v>0</v>
      </c>
      <c r="BH630" s="203">
        <f>IF(N630="sníž. přenesená",J630,0)</f>
        <v>0</v>
      </c>
      <c r="BI630" s="203">
        <f>IF(N630="nulová",J630,0)</f>
        <v>0</v>
      </c>
      <c r="BJ630" s="20" t="s">
        <v>130</v>
      </c>
      <c r="BK630" s="203">
        <f>ROUND(I630*H630,2)</f>
        <v>1106.5999999999999</v>
      </c>
      <c r="BL630" s="20" t="s">
        <v>232</v>
      </c>
      <c r="BM630" s="202" t="s">
        <v>986</v>
      </c>
    </row>
    <row r="631" s="2" customFormat="1">
      <c r="A631" s="35"/>
      <c r="B631" s="36"/>
      <c r="C631" s="37"/>
      <c r="D631" s="204" t="s">
        <v>137</v>
      </c>
      <c r="E631" s="37"/>
      <c r="F631" s="205" t="s">
        <v>987</v>
      </c>
      <c r="G631" s="37"/>
      <c r="H631" s="37"/>
      <c r="I631" s="37"/>
      <c r="J631" s="37"/>
      <c r="K631" s="37"/>
      <c r="L631" s="41"/>
      <c r="M631" s="206"/>
      <c r="N631" s="207"/>
      <c r="O631" s="80"/>
      <c r="P631" s="80"/>
      <c r="Q631" s="80"/>
      <c r="R631" s="80"/>
      <c r="S631" s="80"/>
      <c r="T631" s="81"/>
      <c r="U631" s="35"/>
      <c r="V631" s="35"/>
      <c r="W631" s="35"/>
      <c r="X631" s="35"/>
      <c r="Y631" s="35"/>
      <c r="Z631" s="35"/>
      <c r="AA631" s="35"/>
      <c r="AB631" s="35"/>
      <c r="AC631" s="35"/>
      <c r="AD631" s="35"/>
      <c r="AE631" s="35"/>
      <c r="AT631" s="20" t="s">
        <v>137</v>
      </c>
      <c r="AU631" s="20" t="s">
        <v>130</v>
      </c>
    </row>
    <row r="632" s="2" customFormat="1">
      <c r="A632" s="35"/>
      <c r="B632" s="36"/>
      <c r="C632" s="37"/>
      <c r="D632" s="208" t="s">
        <v>139</v>
      </c>
      <c r="E632" s="37"/>
      <c r="F632" s="209" t="s">
        <v>848</v>
      </c>
      <c r="G632" s="37"/>
      <c r="H632" s="37"/>
      <c r="I632" s="37"/>
      <c r="J632" s="37"/>
      <c r="K632" s="37"/>
      <c r="L632" s="41"/>
      <c r="M632" s="206"/>
      <c r="N632" s="207"/>
      <c r="O632" s="80"/>
      <c r="P632" s="80"/>
      <c r="Q632" s="80"/>
      <c r="R632" s="80"/>
      <c r="S632" s="80"/>
      <c r="T632" s="81"/>
      <c r="U632" s="35"/>
      <c r="V632" s="35"/>
      <c r="W632" s="35"/>
      <c r="X632" s="35"/>
      <c r="Y632" s="35"/>
      <c r="Z632" s="35"/>
      <c r="AA632" s="35"/>
      <c r="AB632" s="35"/>
      <c r="AC632" s="35"/>
      <c r="AD632" s="35"/>
      <c r="AE632" s="35"/>
      <c r="AT632" s="20" t="s">
        <v>139</v>
      </c>
      <c r="AU632" s="20" t="s">
        <v>130</v>
      </c>
    </row>
    <row r="633" s="12" customFormat="1" ht="22.8" customHeight="1">
      <c r="A633" s="12"/>
      <c r="B633" s="177"/>
      <c r="C633" s="178"/>
      <c r="D633" s="179" t="s">
        <v>69</v>
      </c>
      <c r="E633" s="190" t="s">
        <v>988</v>
      </c>
      <c r="F633" s="190" t="s">
        <v>989</v>
      </c>
      <c r="G633" s="178"/>
      <c r="H633" s="178"/>
      <c r="I633" s="178"/>
      <c r="J633" s="191">
        <f>BK633</f>
        <v>5262.4500000000007</v>
      </c>
      <c r="K633" s="178"/>
      <c r="L633" s="182"/>
      <c r="M633" s="183"/>
      <c r="N633" s="184"/>
      <c r="O633" s="184"/>
      <c r="P633" s="185">
        <f>SUM(P634:P658)</f>
        <v>4.2376800000000001</v>
      </c>
      <c r="Q633" s="184"/>
      <c r="R633" s="185">
        <f>SUM(R634:R658)</f>
        <v>0.035901400000000007</v>
      </c>
      <c r="S633" s="184"/>
      <c r="T633" s="186">
        <f>SUM(T634:T658)</f>
        <v>0.006012</v>
      </c>
      <c r="U633" s="12"/>
      <c r="V633" s="12"/>
      <c r="W633" s="12"/>
      <c r="X633" s="12"/>
      <c r="Y633" s="12"/>
      <c r="Z633" s="12"/>
      <c r="AA633" s="12"/>
      <c r="AB633" s="12"/>
      <c r="AC633" s="12"/>
      <c r="AD633" s="12"/>
      <c r="AE633" s="12"/>
      <c r="AR633" s="187" t="s">
        <v>130</v>
      </c>
      <c r="AT633" s="188" t="s">
        <v>69</v>
      </c>
      <c r="AU633" s="188" t="s">
        <v>75</v>
      </c>
      <c r="AY633" s="187" t="s">
        <v>123</v>
      </c>
      <c r="BK633" s="189">
        <f>SUM(BK634:BK658)</f>
        <v>5262.4500000000007</v>
      </c>
    </row>
    <row r="634" s="2" customFormat="1" ht="16.5" customHeight="1">
      <c r="A634" s="35"/>
      <c r="B634" s="36"/>
      <c r="C634" s="192" t="s">
        <v>990</v>
      </c>
      <c r="D634" s="192" t="s">
        <v>125</v>
      </c>
      <c r="E634" s="193" t="s">
        <v>991</v>
      </c>
      <c r="F634" s="194" t="s">
        <v>992</v>
      </c>
      <c r="G634" s="195" t="s">
        <v>149</v>
      </c>
      <c r="H634" s="196">
        <v>3.6000000000000001</v>
      </c>
      <c r="I634" s="197">
        <v>104</v>
      </c>
      <c r="J634" s="197">
        <f>ROUND(I634*H634,2)</f>
        <v>374.39999999999998</v>
      </c>
      <c r="K634" s="194" t="s">
        <v>135</v>
      </c>
      <c r="L634" s="41"/>
      <c r="M634" s="198" t="s">
        <v>17</v>
      </c>
      <c r="N634" s="199" t="s">
        <v>42</v>
      </c>
      <c r="O634" s="200">
        <v>0.19500000000000001</v>
      </c>
      <c r="P634" s="200">
        <f>O634*H634</f>
        <v>0.70200000000000007</v>
      </c>
      <c r="Q634" s="200">
        <v>0</v>
      </c>
      <c r="R634" s="200">
        <f>Q634*H634</f>
        <v>0</v>
      </c>
      <c r="S634" s="200">
        <v>0.00167</v>
      </c>
      <c r="T634" s="201">
        <f>S634*H634</f>
        <v>0.006012</v>
      </c>
      <c r="U634" s="35"/>
      <c r="V634" s="35"/>
      <c r="W634" s="35"/>
      <c r="X634" s="35"/>
      <c r="Y634" s="35"/>
      <c r="Z634" s="35"/>
      <c r="AA634" s="35"/>
      <c r="AB634" s="35"/>
      <c r="AC634" s="35"/>
      <c r="AD634" s="35"/>
      <c r="AE634" s="35"/>
      <c r="AR634" s="202" t="s">
        <v>232</v>
      </c>
      <c r="AT634" s="202" t="s">
        <v>125</v>
      </c>
      <c r="AU634" s="202" t="s">
        <v>130</v>
      </c>
      <c r="AY634" s="20" t="s">
        <v>123</v>
      </c>
      <c r="BE634" s="203">
        <f>IF(N634="základní",J634,0)</f>
        <v>0</v>
      </c>
      <c r="BF634" s="203">
        <f>IF(N634="snížená",J634,0)</f>
        <v>374.39999999999998</v>
      </c>
      <c r="BG634" s="203">
        <f>IF(N634="zákl. přenesená",J634,0)</f>
        <v>0</v>
      </c>
      <c r="BH634" s="203">
        <f>IF(N634="sníž. přenesená",J634,0)</f>
        <v>0</v>
      </c>
      <c r="BI634" s="203">
        <f>IF(N634="nulová",J634,0)</f>
        <v>0</v>
      </c>
      <c r="BJ634" s="20" t="s">
        <v>130</v>
      </c>
      <c r="BK634" s="203">
        <f>ROUND(I634*H634,2)</f>
        <v>374.39999999999998</v>
      </c>
      <c r="BL634" s="20" t="s">
        <v>232</v>
      </c>
      <c r="BM634" s="202" t="s">
        <v>993</v>
      </c>
    </row>
    <row r="635" s="2" customFormat="1">
      <c r="A635" s="35"/>
      <c r="B635" s="36"/>
      <c r="C635" s="37"/>
      <c r="D635" s="204" t="s">
        <v>137</v>
      </c>
      <c r="E635" s="37"/>
      <c r="F635" s="205" t="s">
        <v>994</v>
      </c>
      <c r="G635" s="37"/>
      <c r="H635" s="37"/>
      <c r="I635" s="37"/>
      <c r="J635" s="37"/>
      <c r="K635" s="37"/>
      <c r="L635" s="41"/>
      <c r="M635" s="206"/>
      <c r="N635" s="207"/>
      <c r="O635" s="80"/>
      <c r="P635" s="80"/>
      <c r="Q635" s="80"/>
      <c r="R635" s="80"/>
      <c r="S635" s="80"/>
      <c r="T635" s="81"/>
      <c r="U635" s="35"/>
      <c r="V635" s="35"/>
      <c r="W635" s="35"/>
      <c r="X635" s="35"/>
      <c r="Y635" s="35"/>
      <c r="Z635" s="35"/>
      <c r="AA635" s="35"/>
      <c r="AB635" s="35"/>
      <c r="AC635" s="35"/>
      <c r="AD635" s="35"/>
      <c r="AE635" s="35"/>
      <c r="AT635" s="20" t="s">
        <v>137</v>
      </c>
      <c r="AU635" s="20" t="s">
        <v>130</v>
      </c>
    </row>
    <row r="636" s="14" customFormat="1">
      <c r="A636" s="14"/>
      <c r="B636" s="219"/>
      <c r="C636" s="220"/>
      <c r="D636" s="208" t="s">
        <v>153</v>
      </c>
      <c r="E636" s="221" t="s">
        <v>17</v>
      </c>
      <c r="F636" s="222" t="s">
        <v>995</v>
      </c>
      <c r="G636" s="220"/>
      <c r="H636" s="223">
        <v>3.6000000000000001</v>
      </c>
      <c r="I636" s="220"/>
      <c r="J636" s="220"/>
      <c r="K636" s="220"/>
      <c r="L636" s="224"/>
      <c r="M636" s="225"/>
      <c r="N636" s="226"/>
      <c r="O636" s="226"/>
      <c r="P636" s="226"/>
      <c r="Q636" s="226"/>
      <c r="R636" s="226"/>
      <c r="S636" s="226"/>
      <c r="T636" s="227"/>
      <c r="U636" s="14"/>
      <c r="V636" s="14"/>
      <c r="W636" s="14"/>
      <c r="X636" s="14"/>
      <c r="Y636" s="14"/>
      <c r="Z636" s="14"/>
      <c r="AA636" s="14"/>
      <c r="AB636" s="14"/>
      <c r="AC636" s="14"/>
      <c r="AD636" s="14"/>
      <c r="AE636" s="14"/>
      <c r="AT636" s="228" t="s">
        <v>153</v>
      </c>
      <c r="AU636" s="228" t="s">
        <v>130</v>
      </c>
      <c r="AV636" s="14" t="s">
        <v>130</v>
      </c>
      <c r="AW636" s="14" t="s">
        <v>31</v>
      </c>
      <c r="AX636" s="14" t="s">
        <v>75</v>
      </c>
      <c r="AY636" s="228" t="s">
        <v>123</v>
      </c>
    </row>
    <row r="637" s="2" customFormat="1" ht="21.75" customHeight="1">
      <c r="A637" s="35"/>
      <c r="B637" s="36"/>
      <c r="C637" s="192" t="s">
        <v>996</v>
      </c>
      <c r="D637" s="192" t="s">
        <v>125</v>
      </c>
      <c r="E637" s="193" t="s">
        <v>997</v>
      </c>
      <c r="F637" s="194" t="s">
        <v>998</v>
      </c>
      <c r="G637" s="195" t="s">
        <v>149</v>
      </c>
      <c r="H637" s="196">
        <v>6.2400000000000002</v>
      </c>
      <c r="I637" s="197">
        <v>350</v>
      </c>
      <c r="J637" s="197">
        <f>ROUND(I637*H637,2)</f>
        <v>2184</v>
      </c>
      <c r="K637" s="194" t="s">
        <v>135</v>
      </c>
      <c r="L637" s="41"/>
      <c r="M637" s="198" t="s">
        <v>17</v>
      </c>
      <c r="N637" s="199" t="s">
        <v>42</v>
      </c>
      <c r="O637" s="200">
        <v>0.28299999999999997</v>
      </c>
      <c r="P637" s="200">
        <f>O637*H637</f>
        <v>1.7659199999999999</v>
      </c>
      <c r="Q637" s="200">
        <v>0.0021800000000000001</v>
      </c>
      <c r="R637" s="200">
        <f>Q637*H637</f>
        <v>0.013603200000000001</v>
      </c>
      <c r="S637" s="200">
        <v>0</v>
      </c>
      <c r="T637" s="201">
        <f>S637*H637</f>
        <v>0</v>
      </c>
      <c r="U637" s="35"/>
      <c r="V637" s="35"/>
      <c r="W637" s="35"/>
      <c r="X637" s="35"/>
      <c r="Y637" s="35"/>
      <c r="Z637" s="35"/>
      <c r="AA637" s="35"/>
      <c r="AB637" s="35"/>
      <c r="AC637" s="35"/>
      <c r="AD637" s="35"/>
      <c r="AE637" s="35"/>
      <c r="AR637" s="202" t="s">
        <v>232</v>
      </c>
      <c r="AT637" s="202" t="s">
        <v>125</v>
      </c>
      <c r="AU637" s="202" t="s">
        <v>130</v>
      </c>
      <c r="AY637" s="20" t="s">
        <v>123</v>
      </c>
      <c r="BE637" s="203">
        <f>IF(N637="základní",J637,0)</f>
        <v>0</v>
      </c>
      <c r="BF637" s="203">
        <f>IF(N637="snížená",J637,0)</f>
        <v>2184</v>
      </c>
      <c r="BG637" s="203">
        <f>IF(N637="zákl. přenesená",J637,0)</f>
        <v>0</v>
      </c>
      <c r="BH637" s="203">
        <f>IF(N637="sníž. přenesená",J637,0)</f>
        <v>0</v>
      </c>
      <c r="BI637" s="203">
        <f>IF(N637="nulová",J637,0)</f>
        <v>0</v>
      </c>
      <c r="BJ637" s="20" t="s">
        <v>130</v>
      </c>
      <c r="BK637" s="203">
        <f>ROUND(I637*H637,2)</f>
        <v>2184</v>
      </c>
      <c r="BL637" s="20" t="s">
        <v>232</v>
      </c>
      <c r="BM637" s="202" t="s">
        <v>999</v>
      </c>
    </row>
    <row r="638" s="2" customFormat="1">
      <c r="A638" s="35"/>
      <c r="B638" s="36"/>
      <c r="C638" s="37"/>
      <c r="D638" s="204" t="s">
        <v>137</v>
      </c>
      <c r="E638" s="37"/>
      <c r="F638" s="205" t="s">
        <v>1000</v>
      </c>
      <c r="G638" s="37"/>
      <c r="H638" s="37"/>
      <c r="I638" s="37"/>
      <c r="J638" s="37"/>
      <c r="K638" s="37"/>
      <c r="L638" s="41"/>
      <c r="M638" s="206"/>
      <c r="N638" s="207"/>
      <c r="O638" s="80"/>
      <c r="P638" s="80"/>
      <c r="Q638" s="80"/>
      <c r="R638" s="80"/>
      <c r="S638" s="80"/>
      <c r="T638" s="81"/>
      <c r="U638" s="35"/>
      <c r="V638" s="35"/>
      <c r="W638" s="35"/>
      <c r="X638" s="35"/>
      <c r="Y638" s="35"/>
      <c r="Z638" s="35"/>
      <c r="AA638" s="35"/>
      <c r="AB638" s="35"/>
      <c r="AC638" s="35"/>
      <c r="AD638" s="35"/>
      <c r="AE638" s="35"/>
      <c r="AT638" s="20" t="s">
        <v>137</v>
      </c>
      <c r="AU638" s="20" t="s">
        <v>130</v>
      </c>
    </row>
    <row r="639" s="2" customFormat="1">
      <c r="A639" s="35"/>
      <c r="B639" s="36"/>
      <c r="C639" s="37"/>
      <c r="D639" s="208" t="s">
        <v>139</v>
      </c>
      <c r="E639" s="37"/>
      <c r="F639" s="209" t="s">
        <v>1001</v>
      </c>
      <c r="G639" s="37"/>
      <c r="H639" s="37"/>
      <c r="I639" s="37"/>
      <c r="J639" s="37"/>
      <c r="K639" s="37"/>
      <c r="L639" s="41"/>
      <c r="M639" s="206"/>
      <c r="N639" s="207"/>
      <c r="O639" s="80"/>
      <c r="P639" s="80"/>
      <c r="Q639" s="80"/>
      <c r="R639" s="80"/>
      <c r="S639" s="80"/>
      <c r="T639" s="81"/>
      <c r="U639" s="35"/>
      <c r="V639" s="35"/>
      <c r="W639" s="35"/>
      <c r="X639" s="35"/>
      <c r="Y639" s="35"/>
      <c r="Z639" s="35"/>
      <c r="AA639" s="35"/>
      <c r="AB639" s="35"/>
      <c r="AC639" s="35"/>
      <c r="AD639" s="35"/>
      <c r="AE639" s="35"/>
      <c r="AT639" s="20" t="s">
        <v>139</v>
      </c>
      <c r="AU639" s="20" t="s">
        <v>130</v>
      </c>
    </row>
    <row r="640" s="13" customFormat="1">
      <c r="A640" s="13"/>
      <c r="B640" s="210"/>
      <c r="C640" s="211"/>
      <c r="D640" s="208" t="s">
        <v>153</v>
      </c>
      <c r="E640" s="212" t="s">
        <v>17</v>
      </c>
      <c r="F640" s="213" t="s">
        <v>820</v>
      </c>
      <c r="G640" s="211"/>
      <c r="H640" s="212" t="s">
        <v>17</v>
      </c>
      <c r="I640" s="211"/>
      <c r="J640" s="211"/>
      <c r="K640" s="211"/>
      <c r="L640" s="214"/>
      <c r="M640" s="215"/>
      <c r="N640" s="216"/>
      <c r="O640" s="216"/>
      <c r="P640" s="216"/>
      <c r="Q640" s="216"/>
      <c r="R640" s="216"/>
      <c r="S640" s="216"/>
      <c r="T640" s="217"/>
      <c r="U640" s="13"/>
      <c r="V640" s="13"/>
      <c r="W640" s="13"/>
      <c r="X640" s="13"/>
      <c r="Y640" s="13"/>
      <c r="Z640" s="13"/>
      <c r="AA640" s="13"/>
      <c r="AB640" s="13"/>
      <c r="AC640" s="13"/>
      <c r="AD640" s="13"/>
      <c r="AE640" s="13"/>
      <c r="AT640" s="218" t="s">
        <v>153</v>
      </c>
      <c r="AU640" s="218" t="s">
        <v>130</v>
      </c>
      <c r="AV640" s="13" t="s">
        <v>75</v>
      </c>
      <c r="AW640" s="13" t="s">
        <v>31</v>
      </c>
      <c r="AX640" s="13" t="s">
        <v>70</v>
      </c>
      <c r="AY640" s="218" t="s">
        <v>123</v>
      </c>
    </row>
    <row r="641" s="14" customFormat="1">
      <c r="A641" s="14"/>
      <c r="B641" s="219"/>
      <c r="C641" s="220"/>
      <c r="D641" s="208" t="s">
        <v>153</v>
      </c>
      <c r="E641" s="221" t="s">
        <v>17</v>
      </c>
      <c r="F641" s="222" t="s">
        <v>1002</v>
      </c>
      <c r="G641" s="220"/>
      <c r="H641" s="223">
        <v>3.1200000000000001</v>
      </c>
      <c r="I641" s="220"/>
      <c r="J641" s="220"/>
      <c r="K641" s="220"/>
      <c r="L641" s="224"/>
      <c r="M641" s="225"/>
      <c r="N641" s="226"/>
      <c r="O641" s="226"/>
      <c r="P641" s="226"/>
      <c r="Q641" s="226"/>
      <c r="R641" s="226"/>
      <c r="S641" s="226"/>
      <c r="T641" s="227"/>
      <c r="U641" s="14"/>
      <c r="V641" s="14"/>
      <c r="W641" s="14"/>
      <c r="X641" s="14"/>
      <c r="Y641" s="14"/>
      <c r="Z641" s="14"/>
      <c r="AA641" s="14"/>
      <c r="AB641" s="14"/>
      <c r="AC641" s="14"/>
      <c r="AD641" s="14"/>
      <c r="AE641" s="14"/>
      <c r="AT641" s="228" t="s">
        <v>153</v>
      </c>
      <c r="AU641" s="228" t="s">
        <v>130</v>
      </c>
      <c r="AV641" s="14" t="s">
        <v>130</v>
      </c>
      <c r="AW641" s="14" t="s">
        <v>31</v>
      </c>
      <c r="AX641" s="14" t="s">
        <v>70</v>
      </c>
      <c r="AY641" s="228" t="s">
        <v>123</v>
      </c>
    </row>
    <row r="642" s="13" customFormat="1">
      <c r="A642" s="13"/>
      <c r="B642" s="210"/>
      <c r="C642" s="211"/>
      <c r="D642" s="208" t="s">
        <v>153</v>
      </c>
      <c r="E642" s="212" t="s">
        <v>17</v>
      </c>
      <c r="F642" s="213" t="s">
        <v>822</v>
      </c>
      <c r="G642" s="211"/>
      <c r="H642" s="212" t="s">
        <v>17</v>
      </c>
      <c r="I642" s="211"/>
      <c r="J642" s="211"/>
      <c r="K642" s="211"/>
      <c r="L642" s="214"/>
      <c r="M642" s="215"/>
      <c r="N642" s="216"/>
      <c r="O642" s="216"/>
      <c r="P642" s="216"/>
      <c r="Q642" s="216"/>
      <c r="R642" s="216"/>
      <c r="S642" s="216"/>
      <c r="T642" s="217"/>
      <c r="U642" s="13"/>
      <c r="V642" s="13"/>
      <c r="W642" s="13"/>
      <c r="X642" s="13"/>
      <c r="Y642" s="13"/>
      <c r="Z642" s="13"/>
      <c r="AA642" s="13"/>
      <c r="AB642" s="13"/>
      <c r="AC642" s="13"/>
      <c r="AD642" s="13"/>
      <c r="AE642" s="13"/>
      <c r="AT642" s="218" t="s">
        <v>153</v>
      </c>
      <c r="AU642" s="218" t="s">
        <v>130</v>
      </c>
      <c r="AV642" s="13" t="s">
        <v>75</v>
      </c>
      <c r="AW642" s="13" t="s">
        <v>31</v>
      </c>
      <c r="AX642" s="13" t="s">
        <v>70</v>
      </c>
      <c r="AY642" s="218" t="s">
        <v>123</v>
      </c>
    </row>
    <row r="643" s="14" customFormat="1">
      <c r="A643" s="14"/>
      <c r="B643" s="219"/>
      <c r="C643" s="220"/>
      <c r="D643" s="208" t="s">
        <v>153</v>
      </c>
      <c r="E643" s="221" t="s">
        <v>17</v>
      </c>
      <c r="F643" s="222" t="s">
        <v>1002</v>
      </c>
      <c r="G643" s="220"/>
      <c r="H643" s="223">
        <v>3.1200000000000001</v>
      </c>
      <c r="I643" s="220"/>
      <c r="J643" s="220"/>
      <c r="K643" s="220"/>
      <c r="L643" s="224"/>
      <c r="M643" s="225"/>
      <c r="N643" s="226"/>
      <c r="O643" s="226"/>
      <c r="P643" s="226"/>
      <c r="Q643" s="226"/>
      <c r="R643" s="226"/>
      <c r="S643" s="226"/>
      <c r="T643" s="227"/>
      <c r="U643" s="14"/>
      <c r="V643" s="14"/>
      <c r="W643" s="14"/>
      <c r="X643" s="14"/>
      <c r="Y643" s="14"/>
      <c r="Z643" s="14"/>
      <c r="AA643" s="14"/>
      <c r="AB643" s="14"/>
      <c r="AC643" s="14"/>
      <c r="AD643" s="14"/>
      <c r="AE643" s="14"/>
      <c r="AT643" s="228" t="s">
        <v>153</v>
      </c>
      <c r="AU643" s="228" t="s">
        <v>130</v>
      </c>
      <c r="AV643" s="14" t="s">
        <v>130</v>
      </c>
      <c r="AW643" s="14" t="s">
        <v>31</v>
      </c>
      <c r="AX643" s="14" t="s">
        <v>70</v>
      </c>
      <c r="AY643" s="228" t="s">
        <v>123</v>
      </c>
    </row>
    <row r="644" s="15" customFormat="1">
      <c r="A644" s="15"/>
      <c r="B644" s="229"/>
      <c r="C644" s="230"/>
      <c r="D644" s="208" t="s">
        <v>153</v>
      </c>
      <c r="E644" s="231" t="s">
        <v>17</v>
      </c>
      <c r="F644" s="232" t="s">
        <v>178</v>
      </c>
      <c r="G644" s="230"/>
      <c r="H644" s="233">
        <v>6.2400000000000002</v>
      </c>
      <c r="I644" s="230"/>
      <c r="J644" s="230"/>
      <c r="K644" s="230"/>
      <c r="L644" s="234"/>
      <c r="M644" s="235"/>
      <c r="N644" s="236"/>
      <c r="O644" s="236"/>
      <c r="P644" s="236"/>
      <c r="Q644" s="236"/>
      <c r="R644" s="236"/>
      <c r="S644" s="236"/>
      <c r="T644" s="237"/>
      <c r="U644" s="15"/>
      <c r="V644" s="15"/>
      <c r="W644" s="15"/>
      <c r="X644" s="15"/>
      <c r="Y644" s="15"/>
      <c r="Z644" s="15"/>
      <c r="AA644" s="15"/>
      <c r="AB644" s="15"/>
      <c r="AC644" s="15"/>
      <c r="AD644" s="15"/>
      <c r="AE644" s="15"/>
      <c r="AT644" s="238" t="s">
        <v>153</v>
      </c>
      <c r="AU644" s="238" t="s">
        <v>130</v>
      </c>
      <c r="AV644" s="15" t="s">
        <v>129</v>
      </c>
      <c r="AW644" s="15" t="s">
        <v>31</v>
      </c>
      <c r="AX644" s="15" t="s">
        <v>75</v>
      </c>
      <c r="AY644" s="238" t="s">
        <v>123</v>
      </c>
    </row>
    <row r="645" s="2" customFormat="1" ht="24.15" customHeight="1">
      <c r="A645" s="35"/>
      <c r="B645" s="36"/>
      <c r="C645" s="192" t="s">
        <v>1003</v>
      </c>
      <c r="D645" s="192" t="s">
        <v>125</v>
      </c>
      <c r="E645" s="193" t="s">
        <v>1004</v>
      </c>
      <c r="F645" s="194" t="s">
        <v>1005</v>
      </c>
      <c r="G645" s="195" t="s">
        <v>149</v>
      </c>
      <c r="H645" s="196">
        <v>4.7000000000000002</v>
      </c>
      <c r="I645" s="197">
        <v>281</v>
      </c>
      <c r="J645" s="197">
        <f>ROUND(I645*H645,2)</f>
        <v>1320.7000000000001</v>
      </c>
      <c r="K645" s="194" t="s">
        <v>135</v>
      </c>
      <c r="L645" s="41"/>
      <c r="M645" s="198" t="s">
        <v>17</v>
      </c>
      <c r="N645" s="199" t="s">
        <v>42</v>
      </c>
      <c r="O645" s="200">
        <v>0.192</v>
      </c>
      <c r="P645" s="200">
        <f>O645*H645</f>
        <v>0.90240000000000009</v>
      </c>
      <c r="Q645" s="200">
        <v>0.0018500000000000001</v>
      </c>
      <c r="R645" s="200">
        <f>Q645*H645</f>
        <v>0.0086950000000000013</v>
      </c>
      <c r="S645" s="200">
        <v>0</v>
      </c>
      <c r="T645" s="201">
        <f>S645*H645</f>
        <v>0</v>
      </c>
      <c r="U645" s="35"/>
      <c r="V645" s="35"/>
      <c r="W645" s="35"/>
      <c r="X645" s="35"/>
      <c r="Y645" s="35"/>
      <c r="Z645" s="35"/>
      <c r="AA645" s="35"/>
      <c r="AB645" s="35"/>
      <c r="AC645" s="35"/>
      <c r="AD645" s="35"/>
      <c r="AE645" s="35"/>
      <c r="AR645" s="202" t="s">
        <v>232</v>
      </c>
      <c r="AT645" s="202" t="s">
        <v>125</v>
      </c>
      <c r="AU645" s="202" t="s">
        <v>130</v>
      </c>
      <c r="AY645" s="20" t="s">
        <v>123</v>
      </c>
      <c r="BE645" s="203">
        <f>IF(N645="základní",J645,0)</f>
        <v>0</v>
      </c>
      <c r="BF645" s="203">
        <f>IF(N645="snížená",J645,0)</f>
        <v>1320.7000000000001</v>
      </c>
      <c r="BG645" s="203">
        <f>IF(N645="zákl. přenesená",J645,0)</f>
        <v>0</v>
      </c>
      <c r="BH645" s="203">
        <f>IF(N645="sníž. přenesená",J645,0)</f>
        <v>0</v>
      </c>
      <c r="BI645" s="203">
        <f>IF(N645="nulová",J645,0)</f>
        <v>0</v>
      </c>
      <c r="BJ645" s="20" t="s">
        <v>130</v>
      </c>
      <c r="BK645" s="203">
        <f>ROUND(I645*H645,2)</f>
        <v>1320.7000000000001</v>
      </c>
      <c r="BL645" s="20" t="s">
        <v>232</v>
      </c>
      <c r="BM645" s="202" t="s">
        <v>1006</v>
      </c>
    </row>
    <row r="646" s="2" customFormat="1">
      <c r="A646" s="35"/>
      <c r="B646" s="36"/>
      <c r="C646" s="37"/>
      <c r="D646" s="204" t="s">
        <v>137</v>
      </c>
      <c r="E646" s="37"/>
      <c r="F646" s="205" t="s">
        <v>1007</v>
      </c>
      <c r="G646" s="37"/>
      <c r="H646" s="37"/>
      <c r="I646" s="37"/>
      <c r="J646" s="37"/>
      <c r="K646" s="37"/>
      <c r="L646" s="41"/>
      <c r="M646" s="206"/>
      <c r="N646" s="207"/>
      <c r="O646" s="80"/>
      <c r="P646" s="80"/>
      <c r="Q646" s="80"/>
      <c r="R646" s="80"/>
      <c r="S646" s="80"/>
      <c r="T646" s="81"/>
      <c r="U646" s="35"/>
      <c r="V646" s="35"/>
      <c r="W646" s="35"/>
      <c r="X646" s="35"/>
      <c r="Y646" s="35"/>
      <c r="Z646" s="35"/>
      <c r="AA646" s="35"/>
      <c r="AB646" s="35"/>
      <c r="AC646" s="35"/>
      <c r="AD646" s="35"/>
      <c r="AE646" s="35"/>
      <c r="AT646" s="20" t="s">
        <v>137</v>
      </c>
      <c r="AU646" s="20" t="s">
        <v>130</v>
      </c>
    </row>
    <row r="647" s="2" customFormat="1">
      <c r="A647" s="35"/>
      <c r="B647" s="36"/>
      <c r="C647" s="37"/>
      <c r="D647" s="208" t="s">
        <v>139</v>
      </c>
      <c r="E647" s="37"/>
      <c r="F647" s="209" t="s">
        <v>1001</v>
      </c>
      <c r="G647" s="37"/>
      <c r="H647" s="37"/>
      <c r="I647" s="37"/>
      <c r="J647" s="37"/>
      <c r="K647" s="37"/>
      <c r="L647" s="41"/>
      <c r="M647" s="206"/>
      <c r="N647" s="207"/>
      <c r="O647" s="80"/>
      <c r="P647" s="80"/>
      <c r="Q647" s="80"/>
      <c r="R647" s="80"/>
      <c r="S647" s="80"/>
      <c r="T647" s="81"/>
      <c r="U647" s="35"/>
      <c r="V647" s="35"/>
      <c r="W647" s="35"/>
      <c r="X647" s="35"/>
      <c r="Y647" s="35"/>
      <c r="Z647" s="35"/>
      <c r="AA647" s="35"/>
      <c r="AB647" s="35"/>
      <c r="AC647" s="35"/>
      <c r="AD647" s="35"/>
      <c r="AE647" s="35"/>
      <c r="AT647" s="20" t="s">
        <v>139</v>
      </c>
      <c r="AU647" s="20" t="s">
        <v>130</v>
      </c>
    </row>
    <row r="648" s="13" customFormat="1">
      <c r="A648" s="13"/>
      <c r="B648" s="210"/>
      <c r="C648" s="211"/>
      <c r="D648" s="208" t="s">
        <v>153</v>
      </c>
      <c r="E648" s="212" t="s">
        <v>17</v>
      </c>
      <c r="F648" s="213" t="s">
        <v>820</v>
      </c>
      <c r="G648" s="211"/>
      <c r="H648" s="212" t="s">
        <v>17</v>
      </c>
      <c r="I648" s="211"/>
      <c r="J648" s="211"/>
      <c r="K648" s="211"/>
      <c r="L648" s="214"/>
      <c r="M648" s="215"/>
      <c r="N648" s="216"/>
      <c r="O648" s="216"/>
      <c r="P648" s="216"/>
      <c r="Q648" s="216"/>
      <c r="R648" s="216"/>
      <c r="S648" s="216"/>
      <c r="T648" s="217"/>
      <c r="U648" s="13"/>
      <c r="V648" s="13"/>
      <c r="W648" s="13"/>
      <c r="X648" s="13"/>
      <c r="Y648" s="13"/>
      <c r="Z648" s="13"/>
      <c r="AA648" s="13"/>
      <c r="AB648" s="13"/>
      <c r="AC648" s="13"/>
      <c r="AD648" s="13"/>
      <c r="AE648" s="13"/>
      <c r="AT648" s="218" t="s">
        <v>153</v>
      </c>
      <c r="AU648" s="218" t="s">
        <v>130</v>
      </c>
      <c r="AV648" s="13" t="s">
        <v>75</v>
      </c>
      <c r="AW648" s="13" t="s">
        <v>31</v>
      </c>
      <c r="AX648" s="13" t="s">
        <v>70</v>
      </c>
      <c r="AY648" s="218" t="s">
        <v>123</v>
      </c>
    </row>
    <row r="649" s="14" customFormat="1">
      <c r="A649" s="14"/>
      <c r="B649" s="219"/>
      <c r="C649" s="220"/>
      <c r="D649" s="208" t="s">
        <v>153</v>
      </c>
      <c r="E649" s="221" t="s">
        <v>17</v>
      </c>
      <c r="F649" s="222" t="s">
        <v>1008</v>
      </c>
      <c r="G649" s="220"/>
      <c r="H649" s="223">
        <v>2.7000000000000002</v>
      </c>
      <c r="I649" s="220"/>
      <c r="J649" s="220"/>
      <c r="K649" s="220"/>
      <c r="L649" s="224"/>
      <c r="M649" s="225"/>
      <c r="N649" s="226"/>
      <c r="O649" s="226"/>
      <c r="P649" s="226"/>
      <c r="Q649" s="226"/>
      <c r="R649" s="226"/>
      <c r="S649" s="226"/>
      <c r="T649" s="227"/>
      <c r="U649" s="14"/>
      <c r="V649" s="14"/>
      <c r="W649" s="14"/>
      <c r="X649" s="14"/>
      <c r="Y649" s="14"/>
      <c r="Z649" s="14"/>
      <c r="AA649" s="14"/>
      <c r="AB649" s="14"/>
      <c r="AC649" s="14"/>
      <c r="AD649" s="14"/>
      <c r="AE649" s="14"/>
      <c r="AT649" s="228" t="s">
        <v>153</v>
      </c>
      <c r="AU649" s="228" t="s">
        <v>130</v>
      </c>
      <c r="AV649" s="14" t="s">
        <v>130</v>
      </c>
      <c r="AW649" s="14" t="s">
        <v>31</v>
      </c>
      <c r="AX649" s="14" t="s">
        <v>70</v>
      </c>
      <c r="AY649" s="228" t="s">
        <v>123</v>
      </c>
    </row>
    <row r="650" s="13" customFormat="1">
      <c r="A650" s="13"/>
      <c r="B650" s="210"/>
      <c r="C650" s="211"/>
      <c r="D650" s="208" t="s">
        <v>153</v>
      </c>
      <c r="E650" s="212" t="s">
        <v>17</v>
      </c>
      <c r="F650" s="213" t="s">
        <v>822</v>
      </c>
      <c r="G650" s="211"/>
      <c r="H650" s="212" t="s">
        <v>17</v>
      </c>
      <c r="I650" s="211"/>
      <c r="J650" s="211"/>
      <c r="K650" s="211"/>
      <c r="L650" s="214"/>
      <c r="M650" s="215"/>
      <c r="N650" s="216"/>
      <c r="O650" s="216"/>
      <c r="P650" s="216"/>
      <c r="Q650" s="216"/>
      <c r="R650" s="216"/>
      <c r="S650" s="216"/>
      <c r="T650" s="217"/>
      <c r="U650" s="13"/>
      <c r="V650" s="13"/>
      <c r="W650" s="13"/>
      <c r="X650" s="13"/>
      <c r="Y650" s="13"/>
      <c r="Z650" s="13"/>
      <c r="AA650" s="13"/>
      <c r="AB650" s="13"/>
      <c r="AC650" s="13"/>
      <c r="AD650" s="13"/>
      <c r="AE650" s="13"/>
      <c r="AT650" s="218" t="s">
        <v>153</v>
      </c>
      <c r="AU650" s="218" t="s">
        <v>130</v>
      </c>
      <c r="AV650" s="13" t="s">
        <v>75</v>
      </c>
      <c r="AW650" s="13" t="s">
        <v>31</v>
      </c>
      <c r="AX650" s="13" t="s">
        <v>70</v>
      </c>
      <c r="AY650" s="218" t="s">
        <v>123</v>
      </c>
    </row>
    <row r="651" s="14" customFormat="1">
      <c r="A651" s="14"/>
      <c r="B651" s="219"/>
      <c r="C651" s="220"/>
      <c r="D651" s="208" t="s">
        <v>153</v>
      </c>
      <c r="E651" s="221" t="s">
        <v>17</v>
      </c>
      <c r="F651" s="222" t="s">
        <v>1009</v>
      </c>
      <c r="G651" s="220"/>
      <c r="H651" s="223">
        <v>2</v>
      </c>
      <c r="I651" s="220"/>
      <c r="J651" s="220"/>
      <c r="K651" s="220"/>
      <c r="L651" s="224"/>
      <c r="M651" s="225"/>
      <c r="N651" s="226"/>
      <c r="O651" s="226"/>
      <c r="P651" s="226"/>
      <c r="Q651" s="226"/>
      <c r="R651" s="226"/>
      <c r="S651" s="226"/>
      <c r="T651" s="227"/>
      <c r="U651" s="14"/>
      <c r="V651" s="14"/>
      <c r="W651" s="14"/>
      <c r="X651" s="14"/>
      <c r="Y651" s="14"/>
      <c r="Z651" s="14"/>
      <c r="AA651" s="14"/>
      <c r="AB651" s="14"/>
      <c r="AC651" s="14"/>
      <c r="AD651" s="14"/>
      <c r="AE651" s="14"/>
      <c r="AT651" s="228" t="s">
        <v>153</v>
      </c>
      <c r="AU651" s="228" t="s">
        <v>130</v>
      </c>
      <c r="AV651" s="14" t="s">
        <v>130</v>
      </c>
      <c r="AW651" s="14" t="s">
        <v>31</v>
      </c>
      <c r="AX651" s="14" t="s">
        <v>70</v>
      </c>
      <c r="AY651" s="228" t="s">
        <v>123</v>
      </c>
    </row>
    <row r="652" s="15" customFormat="1">
      <c r="A652" s="15"/>
      <c r="B652" s="229"/>
      <c r="C652" s="230"/>
      <c r="D652" s="208" t="s">
        <v>153</v>
      </c>
      <c r="E652" s="231" t="s">
        <v>17</v>
      </c>
      <c r="F652" s="232" t="s">
        <v>178</v>
      </c>
      <c r="G652" s="230"/>
      <c r="H652" s="233">
        <v>4.7000000000000002</v>
      </c>
      <c r="I652" s="230"/>
      <c r="J652" s="230"/>
      <c r="K652" s="230"/>
      <c r="L652" s="234"/>
      <c r="M652" s="235"/>
      <c r="N652" s="236"/>
      <c r="O652" s="236"/>
      <c r="P652" s="236"/>
      <c r="Q652" s="236"/>
      <c r="R652" s="236"/>
      <c r="S652" s="236"/>
      <c r="T652" s="237"/>
      <c r="U652" s="15"/>
      <c r="V652" s="15"/>
      <c r="W652" s="15"/>
      <c r="X652" s="15"/>
      <c r="Y652" s="15"/>
      <c r="Z652" s="15"/>
      <c r="AA652" s="15"/>
      <c r="AB652" s="15"/>
      <c r="AC652" s="15"/>
      <c r="AD652" s="15"/>
      <c r="AE652" s="15"/>
      <c r="AT652" s="238" t="s">
        <v>153</v>
      </c>
      <c r="AU652" s="238" t="s">
        <v>130</v>
      </c>
      <c r="AV652" s="15" t="s">
        <v>129</v>
      </c>
      <c r="AW652" s="15" t="s">
        <v>31</v>
      </c>
      <c r="AX652" s="15" t="s">
        <v>75</v>
      </c>
      <c r="AY652" s="238" t="s">
        <v>123</v>
      </c>
    </row>
    <row r="653" s="2" customFormat="1" ht="16.5" customHeight="1">
      <c r="A653" s="35"/>
      <c r="B653" s="36"/>
      <c r="C653" s="192" t="s">
        <v>1010</v>
      </c>
      <c r="D653" s="192" t="s">
        <v>125</v>
      </c>
      <c r="E653" s="193" t="s">
        <v>1011</v>
      </c>
      <c r="F653" s="194" t="s">
        <v>1012</v>
      </c>
      <c r="G653" s="195" t="s">
        <v>149</v>
      </c>
      <c r="H653" s="196">
        <v>3.1200000000000001</v>
      </c>
      <c r="I653" s="197">
        <v>429</v>
      </c>
      <c r="J653" s="197">
        <f>ROUND(I653*H653,2)</f>
        <v>1338.48</v>
      </c>
      <c r="K653" s="194" t="s">
        <v>17</v>
      </c>
      <c r="L653" s="41"/>
      <c r="M653" s="198" t="s">
        <v>17</v>
      </c>
      <c r="N653" s="199" t="s">
        <v>42</v>
      </c>
      <c r="O653" s="200">
        <v>0.27800000000000002</v>
      </c>
      <c r="P653" s="200">
        <f>O653*H653</f>
        <v>0.86736000000000013</v>
      </c>
      <c r="Q653" s="200">
        <v>0.0043600000000000002</v>
      </c>
      <c r="R653" s="200">
        <f>Q653*H653</f>
        <v>0.013603200000000001</v>
      </c>
      <c r="S653" s="200">
        <v>0</v>
      </c>
      <c r="T653" s="201">
        <f>S653*H653</f>
        <v>0</v>
      </c>
      <c r="U653" s="35"/>
      <c r="V653" s="35"/>
      <c r="W653" s="35"/>
      <c r="X653" s="35"/>
      <c r="Y653" s="35"/>
      <c r="Z653" s="35"/>
      <c r="AA653" s="35"/>
      <c r="AB653" s="35"/>
      <c r="AC653" s="35"/>
      <c r="AD653" s="35"/>
      <c r="AE653" s="35"/>
      <c r="AR653" s="202" t="s">
        <v>232</v>
      </c>
      <c r="AT653" s="202" t="s">
        <v>125</v>
      </c>
      <c r="AU653" s="202" t="s">
        <v>130</v>
      </c>
      <c r="AY653" s="20" t="s">
        <v>123</v>
      </c>
      <c r="BE653" s="203">
        <f>IF(N653="základní",J653,0)</f>
        <v>0</v>
      </c>
      <c r="BF653" s="203">
        <f>IF(N653="snížená",J653,0)</f>
        <v>1338.48</v>
      </c>
      <c r="BG653" s="203">
        <f>IF(N653="zákl. přenesená",J653,0)</f>
        <v>0</v>
      </c>
      <c r="BH653" s="203">
        <f>IF(N653="sníž. přenesená",J653,0)</f>
        <v>0</v>
      </c>
      <c r="BI653" s="203">
        <f>IF(N653="nulová",J653,0)</f>
        <v>0</v>
      </c>
      <c r="BJ653" s="20" t="s">
        <v>130</v>
      </c>
      <c r="BK653" s="203">
        <f>ROUND(I653*H653,2)</f>
        <v>1338.48</v>
      </c>
      <c r="BL653" s="20" t="s">
        <v>232</v>
      </c>
      <c r="BM653" s="202" t="s">
        <v>1013</v>
      </c>
    </row>
    <row r="654" s="13" customFormat="1">
      <c r="A654" s="13"/>
      <c r="B654" s="210"/>
      <c r="C654" s="211"/>
      <c r="D654" s="208" t="s">
        <v>153</v>
      </c>
      <c r="E654" s="212" t="s">
        <v>17</v>
      </c>
      <c r="F654" s="213" t="s">
        <v>822</v>
      </c>
      <c r="G654" s="211"/>
      <c r="H654" s="212" t="s">
        <v>17</v>
      </c>
      <c r="I654" s="211"/>
      <c r="J654" s="211"/>
      <c r="K654" s="211"/>
      <c r="L654" s="214"/>
      <c r="M654" s="215"/>
      <c r="N654" s="216"/>
      <c r="O654" s="216"/>
      <c r="P654" s="216"/>
      <c r="Q654" s="216"/>
      <c r="R654" s="216"/>
      <c r="S654" s="216"/>
      <c r="T654" s="217"/>
      <c r="U654" s="13"/>
      <c r="V654" s="13"/>
      <c r="W654" s="13"/>
      <c r="X654" s="13"/>
      <c r="Y654" s="13"/>
      <c r="Z654" s="13"/>
      <c r="AA654" s="13"/>
      <c r="AB654" s="13"/>
      <c r="AC654" s="13"/>
      <c r="AD654" s="13"/>
      <c r="AE654" s="13"/>
      <c r="AT654" s="218" t="s">
        <v>153</v>
      </c>
      <c r="AU654" s="218" t="s">
        <v>130</v>
      </c>
      <c r="AV654" s="13" t="s">
        <v>75</v>
      </c>
      <c r="AW654" s="13" t="s">
        <v>31</v>
      </c>
      <c r="AX654" s="13" t="s">
        <v>70</v>
      </c>
      <c r="AY654" s="218" t="s">
        <v>123</v>
      </c>
    </row>
    <row r="655" s="14" customFormat="1">
      <c r="A655" s="14"/>
      <c r="B655" s="219"/>
      <c r="C655" s="220"/>
      <c r="D655" s="208" t="s">
        <v>153</v>
      </c>
      <c r="E655" s="221" t="s">
        <v>17</v>
      </c>
      <c r="F655" s="222" t="s">
        <v>1002</v>
      </c>
      <c r="G655" s="220"/>
      <c r="H655" s="223">
        <v>3.1200000000000001</v>
      </c>
      <c r="I655" s="220"/>
      <c r="J655" s="220"/>
      <c r="K655" s="220"/>
      <c r="L655" s="224"/>
      <c r="M655" s="225"/>
      <c r="N655" s="226"/>
      <c r="O655" s="226"/>
      <c r="P655" s="226"/>
      <c r="Q655" s="226"/>
      <c r="R655" s="226"/>
      <c r="S655" s="226"/>
      <c r="T655" s="227"/>
      <c r="U655" s="14"/>
      <c r="V655" s="14"/>
      <c r="W655" s="14"/>
      <c r="X655" s="14"/>
      <c r="Y655" s="14"/>
      <c r="Z655" s="14"/>
      <c r="AA655" s="14"/>
      <c r="AB655" s="14"/>
      <c r="AC655" s="14"/>
      <c r="AD655" s="14"/>
      <c r="AE655" s="14"/>
      <c r="AT655" s="228" t="s">
        <v>153</v>
      </c>
      <c r="AU655" s="228" t="s">
        <v>130</v>
      </c>
      <c r="AV655" s="14" t="s">
        <v>130</v>
      </c>
      <c r="AW655" s="14" t="s">
        <v>31</v>
      </c>
      <c r="AX655" s="14" t="s">
        <v>75</v>
      </c>
      <c r="AY655" s="228" t="s">
        <v>123</v>
      </c>
    </row>
    <row r="656" s="2" customFormat="1" ht="24.15" customHeight="1">
      <c r="A656" s="35"/>
      <c r="B656" s="36"/>
      <c r="C656" s="192" t="s">
        <v>1014</v>
      </c>
      <c r="D656" s="192" t="s">
        <v>125</v>
      </c>
      <c r="E656" s="193" t="s">
        <v>1015</v>
      </c>
      <c r="F656" s="194" t="s">
        <v>1016</v>
      </c>
      <c r="G656" s="195" t="s">
        <v>808</v>
      </c>
      <c r="H656" s="196">
        <v>52.176000000000002</v>
      </c>
      <c r="I656" s="197">
        <v>0.85999999999999999</v>
      </c>
      <c r="J656" s="197">
        <f>ROUND(I656*H656,2)</f>
        <v>44.869999999999997</v>
      </c>
      <c r="K656" s="194" t="s">
        <v>135</v>
      </c>
      <c r="L656" s="41"/>
      <c r="M656" s="198" t="s">
        <v>17</v>
      </c>
      <c r="N656" s="199" t="s">
        <v>42</v>
      </c>
      <c r="O656" s="200">
        <v>0</v>
      </c>
      <c r="P656" s="200">
        <f>O656*H656</f>
        <v>0</v>
      </c>
      <c r="Q656" s="200">
        <v>0</v>
      </c>
      <c r="R656" s="200">
        <f>Q656*H656</f>
        <v>0</v>
      </c>
      <c r="S656" s="200">
        <v>0</v>
      </c>
      <c r="T656" s="201">
        <f>S656*H656</f>
        <v>0</v>
      </c>
      <c r="U656" s="35"/>
      <c r="V656" s="35"/>
      <c r="W656" s="35"/>
      <c r="X656" s="35"/>
      <c r="Y656" s="35"/>
      <c r="Z656" s="35"/>
      <c r="AA656" s="35"/>
      <c r="AB656" s="35"/>
      <c r="AC656" s="35"/>
      <c r="AD656" s="35"/>
      <c r="AE656" s="35"/>
      <c r="AR656" s="202" t="s">
        <v>232</v>
      </c>
      <c r="AT656" s="202" t="s">
        <v>125</v>
      </c>
      <c r="AU656" s="202" t="s">
        <v>130</v>
      </c>
      <c r="AY656" s="20" t="s">
        <v>123</v>
      </c>
      <c r="BE656" s="203">
        <f>IF(N656="základní",J656,0)</f>
        <v>0</v>
      </c>
      <c r="BF656" s="203">
        <f>IF(N656="snížená",J656,0)</f>
        <v>44.869999999999997</v>
      </c>
      <c r="BG656" s="203">
        <f>IF(N656="zákl. přenesená",J656,0)</f>
        <v>0</v>
      </c>
      <c r="BH656" s="203">
        <f>IF(N656="sníž. přenesená",J656,0)</f>
        <v>0</v>
      </c>
      <c r="BI656" s="203">
        <f>IF(N656="nulová",J656,0)</f>
        <v>0</v>
      </c>
      <c r="BJ656" s="20" t="s">
        <v>130</v>
      </c>
      <c r="BK656" s="203">
        <f>ROUND(I656*H656,2)</f>
        <v>44.869999999999997</v>
      </c>
      <c r="BL656" s="20" t="s">
        <v>232</v>
      </c>
      <c r="BM656" s="202" t="s">
        <v>1017</v>
      </c>
    </row>
    <row r="657" s="2" customFormat="1">
      <c r="A657" s="35"/>
      <c r="B657" s="36"/>
      <c r="C657" s="37"/>
      <c r="D657" s="204" t="s">
        <v>137</v>
      </c>
      <c r="E657" s="37"/>
      <c r="F657" s="205" t="s">
        <v>1018</v>
      </c>
      <c r="G657" s="37"/>
      <c r="H657" s="37"/>
      <c r="I657" s="37"/>
      <c r="J657" s="37"/>
      <c r="K657" s="37"/>
      <c r="L657" s="41"/>
      <c r="M657" s="206"/>
      <c r="N657" s="207"/>
      <c r="O657" s="80"/>
      <c r="P657" s="80"/>
      <c r="Q657" s="80"/>
      <c r="R657" s="80"/>
      <c r="S657" s="80"/>
      <c r="T657" s="81"/>
      <c r="U657" s="35"/>
      <c r="V657" s="35"/>
      <c r="W657" s="35"/>
      <c r="X657" s="35"/>
      <c r="Y657" s="35"/>
      <c r="Z657" s="35"/>
      <c r="AA657" s="35"/>
      <c r="AB657" s="35"/>
      <c r="AC657" s="35"/>
      <c r="AD657" s="35"/>
      <c r="AE657" s="35"/>
      <c r="AT657" s="20" t="s">
        <v>137</v>
      </c>
      <c r="AU657" s="20" t="s">
        <v>130</v>
      </c>
    </row>
    <row r="658" s="2" customFormat="1">
      <c r="A658" s="35"/>
      <c r="B658" s="36"/>
      <c r="C658" s="37"/>
      <c r="D658" s="208" t="s">
        <v>139</v>
      </c>
      <c r="E658" s="37"/>
      <c r="F658" s="209" t="s">
        <v>1019</v>
      </c>
      <c r="G658" s="37"/>
      <c r="H658" s="37"/>
      <c r="I658" s="37"/>
      <c r="J658" s="37"/>
      <c r="K658" s="37"/>
      <c r="L658" s="41"/>
      <c r="M658" s="206"/>
      <c r="N658" s="207"/>
      <c r="O658" s="80"/>
      <c r="P658" s="80"/>
      <c r="Q658" s="80"/>
      <c r="R658" s="80"/>
      <c r="S658" s="80"/>
      <c r="T658" s="81"/>
      <c r="U658" s="35"/>
      <c r="V658" s="35"/>
      <c r="W658" s="35"/>
      <c r="X658" s="35"/>
      <c r="Y658" s="35"/>
      <c r="Z658" s="35"/>
      <c r="AA658" s="35"/>
      <c r="AB658" s="35"/>
      <c r="AC658" s="35"/>
      <c r="AD658" s="35"/>
      <c r="AE658" s="35"/>
      <c r="AT658" s="20" t="s">
        <v>139</v>
      </c>
      <c r="AU658" s="20" t="s">
        <v>130</v>
      </c>
    </row>
    <row r="659" s="12" customFormat="1" ht="22.8" customHeight="1">
      <c r="A659" s="12"/>
      <c r="B659" s="177"/>
      <c r="C659" s="178"/>
      <c r="D659" s="179" t="s">
        <v>69</v>
      </c>
      <c r="E659" s="190" t="s">
        <v>1020</v>
      </c>
      <c r="F659" s="190" t="s">
        <v>1021</v>
      </c>
      <c r="G659" s="178"/>
      <c r="H659" s="178"/>
      <c r="I659" s="178"/>
      <c r="J659" s="191">
        <f>BK659</f>
        <v>220.59999999999999</v>
      </c>
      <c r="K659" s="178"/>
      <c r="L659" s="182"/>
      <c r="M659" s="183"/>
      <c r="N659" s="184"/>
      <c r="O659" s="184"/>
      <c r="P659" s="185">
        <f>SUM(P660:P664)</f>
        <v>0.496</v>
      </c>
      <c r="Q659" s="184"/>
      <c r="R659" s="185">
        <f>SUM(R660:R664)</f>
        <v>0</v>
      </c>
      <c r="S659" s="184"/>
      <c r="T659" s="186">
        <f>SUM(T660:T664)</f>
        <v>0.067000000000000004</v>
      </c>
      <c r="U659" s="12"/>
      <c r="V659" s="12"/>
      <c r="W659" s="12"/>
      <c r="X659" s="12"/>
      <c r="Y659" s="12"/>
      <c r="Z659" s="12"/>
      <c r="AA659" s="12"/>
      <c r="AB659" s="12"/>
      <c r="AC659" s="12"/>
      <c r="AD659" s="12"/>
      <c r="AE659" s="12"/>
      <c r="AR659" s="187" t="s">
        <v>130</v>
      </c>
      <c r="AT659" s="188" t="s">
        <v>69</v>
      </c>
      <c r="AU659" s="188" t="s">
        <v>75</v>
      </c>
      <c r="AY659" s="187" t="s">
        <v>123</v>
      </c>
      <c r="BK659" s="189">
        <f>SUM(BK660:BK664)</f>
        <v>220.59999999999999</v>
      </c>
    </row>
    <row r="660" s="2" customFormat="1" ht="16.5" customHeight="1">
      <c r="A660" s="35"/>
      <c r="B660" s="36"/>
      <c r="C660" s="192" t="s">
        <v>1022</v>
      </c>
      <c r="D660" s="192" t="s">
        <v>125</v>
      </c>
      <c r="E660" s="193" t="s">
        <v>1023</v>
      </c>
      <c r="F660" s="194" t="s">
        <v>1024</v>
      </c>
      <c r="G660" s="195" t="s">
        <v>1025</v>
      </c>
      <c r="H660" s="196">
        <v>3</v>
      </c>
      <c r="I660" s="197">
        <v>50.399999999999999</v>
      </c>
      <c r="J660" s="197">
        <f>ROUND(I660*H660,2)</f>
        <v>151.19999999999999</v>
      </c>
      <c r="K660" s="194" t="s">
        <v>536</v>
      </c>
      <c r="L660" s="41"/>
      <c r="M660" s="198" t="s">
        <v>17</v>
      </c>
      <c r="N660" s="199" t="s">
        <v>42</v>
      </c>
      <c r="O660" s="200">
        <v>0.12</v>
      </c>
      <c r="P660" s="200">
        <f>O660*H660</f>
        <v>0.35999999999999999</v>
      </c>
      <c r="Q660" s="200">
        <v>0</v>
      </c>
      <c r="R660" s="200">
        <f>Q660*H660</f>
        <v>0</v>
      </c>
      <c r="S660" s="200">
        <v>0.0050000000000000001</v>
      </c>
      <c r="T660" s="201">
        <f>S660*H660</f>
        <v>0.014999999999999999</v>
      </c>
      <c r="U660" s="35"/>
      <c r="V660" s="35"/>
      <c r="W660" s="35"/>
      <c r="X660" s="35"/>
      <c r="Y660" s="35"/>
      <c r="Z660" s="35"/>
      <c r="AA660" s="35"/>
      <c r="AB660" s="35"/>
      <c r="AC660" s="35"/>
      <c r="AD660" s="35"/>
      <c r="AE660" s="35"/>
      <c r="AR660" s="202" t="s">
        <v>232</v>
      </c>
      <c r="AT660" s="202" t="s">
        <v>125</v>
      </c>
      <c r="AU660" s="202" t="s">
        <v>130</v>
      </c>
      <c r="AY660" s="20" t="s">
        <v>123</v>
      </c>
      <c r="BE660" s="203">
        <f>IF(N660="základní",J660,0)</f>
        <v>0</v>
      </c>
      <c r="BF660" s="203">
        <f>IF(N660="snížená",J660,0)</f>
        <v>151.19999999999999</v>
      </c>
      <c r="BG660" s="203">
        <f>IF(N660="zákl. přenesená",J660,0)</f>
        <v>0</v>
      </c>
      <c r="BH660" s="203">
        <f>IF(N660="sníž. přenesená",J660,0)</f>
        <v>0</v>
      </c>
      <c r="BI660" s="203">
        <f>IF(N660="nulová",J660,0)</f>
        <v>0</v>
      </c>
      <c r="BJ660" s="20" t="s">
        <v>130</v>
      </c>
      <c r="BK660" s="203">
        <f>ROUND(I660*H660,2)</f>
        <v>151.19999999999999</v>
      </c>
      <c r="BL660" s="20" t="s">
        <v>232</v>
      </c>
      <c r="BM660" s="202" t="s">
        <v>1026</v>
      </c>
    </row>
    <row r="661" s="2" customFormat="1">
      <c r="A661" s="35"/>
      <c r="B661" s="36"/>
      <c r="C661" s="37"/>
      <c r="D661" s="204" t="s">
        <v>137</v>
      </c>
      <c r="E661" s="37"/>
      <c r="F661" s="205" t="s">
        <v>1027</v>
      </c>
      <c r="G661" s="37"/>
      <c r="H661" s="37"/>
      <c r="I661" s="37"/>
      <c r="J661" s="37"/>
      <c r="K661" s="37"/>
      <c r="L661" s="41"/>
      <c r="M661" s="206"/>
      <c r="N661" s="207"/>
      <c r="O661" s="80"/>
      <c r="P661" s="80"/>
      <c r="Q661" s="80"/>
      <c r="R661" s="80"/>
      <c r="S661" s="80"/>
      <c r="T661" s="81"/>
      <c r="U661" s="35"/>
      <c r="V661" s="35"/>
      <c r="W661" s="35"/>
      <c r="X661" s="35"/>
      <c r="Y661" s="35"/>
      <c r="Z661" s="35"/>
      <c r="AA661" s="35"/>
      <c r="AB661" s="35"/>
      <c r="AC661" s="35"/>
      <c r="AD661" s="35"/>
      <c r="AE661" s="35"/>
      <c r="AT661" s="20" t="s">
        <v>137</v>
      </c>
      <c r="AU661" s="20" t="s">
        <v>130</v>
      </c>
    </row>
    <row r="662" s="2" customFormat="1" ht="24.15" customHeight="1">
      <c r="A662" s="35"/>
      <c r="B662" s="36"/>
      <c r="C662" s="192" t="s">
        <v>1028</v>
      </c>
      <c r="D662" s="192" t="s">
        <v>125</v>
      </c>
      <c r="E662" s="193" t="s">
        <v>1029</v>
      </c>
      <c r="F662" s="194" t="s">
        <v>1030</v>
      </c>
      <c r="G662" s="195" t="s">
        <v>1025</v>
      </c>
      <c r="H662" s="196">
        <v>2</v>
      </c>
      <c r="I662" s="197">
        <v>34.700000000000003</v>
      </c>
      <c r="J662" s="197">
        <f>ROUND(I662*H662,2)</f>
        <v>69.400000000000006</v>
      </c>
      <c r="K662" s="194" t="s">
        <v>135</v>
      </c>
      <c r="L662" s="41"/>
      <c r="M662" s="198" t="s">
        <v>17</v>
      </c>
      <c r="N662" s="199" t="s">
        <v>42</v>
      </c>
      <c r="O662" s="200">
        <v>0.068000000000000005</v>
      </c>
      <c r="P662" s="200">
        <f>O662*H662</f>
        <v>0.13600000000000001</v>
      </c>
      <c r="Q662" s="200">
        <v>0</v>
      </c>
      <c r="R662" s="200">
        <f>Q662*H662</f>
        <v>0</v>
      </c>
      <c r="S662" s="200">
        <v>0.025999999999999999</v>
      </c>
      <c r="T662" s="201">
        <f>S662*H662</f>
        <v>0.051999999999999998</v>
      </c>
      <c r="U662" s="35"/>
      <c r="V662" s="35"/>
      <c r="W662" s="35"/>
      <c r="X662" s="35"/>
      <c r="Y662" s="35"/>
      <c r="Z662" s="35"/>
      <c r="AA662" s="35"/>
      <c r="AB662" s="35"/>
      <c r="AC662" s="35"/>
      <c r="AD662" s="35"/>
      <c r="AE662" s="35"/>
      <c r="AR662" s="202" t="s">
        <v>232</v>
      </c>
      <c r="AT662" s="202" t="s">
        <v>125</v>
      </c>
      <c r="AU662" s="202" t="s">
        <v>130</v>
      </c>
      <c r="AY662" s="20" t="s">
        <v>123</v>
      </c>
      <c r="BE662" s="203">
        <f>IF(N662="základní",J662,0)</f>
        <v>0</v>
      </c>
      <c r="BF662" s="203">
        <f>IF(N662="snížená",J662,0)</f>
        <v>69.400000000000006</v>
      </c>
      <c r="BG662" s="203">
        <f>IF(N662="zákl. přenesená",J662,0)</f>
        <v>0</v>
      </c>
      <c r="BH662" s="203">
        <f>IF(N662="sníž. přenesená",J662,0)</f>
        <v>0</v>
      </c>
      <c r="BI662" s="203">
        <f>IF(N662="nulová",J662,0)</f>
        <v>0</v>
      </c>
      <c r="BJ662" s="20" t="s">
        <v>130</v>
      </c>
      <c r="BK662" s="203">
        <f>ROUND(I662*H662,2)</f>
        <v>69.400000000000006</v>
      </c>
      <c r="BL662" s="20" t="s">
        <v>232</v>
      </c>
      <c r="BM662" s="202" t="s">
        <v>1031</v>
      </c>
    </row>
    <row r="663" s="2" customFormat="1">
      <c r="A663" s="35"/>
      <c r="B663" s="36"/>
      <c r="C663" s="37"/>
      <c r="D663" s="204" t="s">
        <v>137</v>
      </c>
      <c r="E663" s="37"/>
      <c r="F663" s="205" t="s">
        <v>1032</v>
      </c>
      <c r="G663" s="37"/>
      <c r="H663" s="37"/>
      <c r="I663" s="37"/>
      <c r="J663" s="37"/>
      <c r="K663" s="37"/>
      <c r="L663" s="41"/>
      <c r="M663" s="206"/>
      <c r="N663" s="207"/>
      <c r="O663" s="80"/>
      <c r="P663" s="80"/>
      <c r="Q663" s="80"/>
      <c r="R663" s="80"/>
      <c r="S663" s="80"/>
      <c r="T663" s="81"/>
      <c r="U663" s="35"/>
      <c r="V663" s="35"/>
      <c r="W663" s="35"/>
      <c r="X663" s="35"/>
      <c r="Y663" s="35"/>
      <c r="Z663" s="35"/>
      <c r="AA663" s="35"/>
      <c r="AB663" s="35"/>
      <c r="AC663" s="35"/>
      <c r="AD663" s="35"/>
      <c r="AE663" s="35"/>
      <c r="AT663" s="20" t="s">
        <v>137</v>
      </c>
      <c r="AU663" s="20" t="s">
        <v>130</v>
      </c>
    </row>
    <row r="664" s="2" customFormat="1">
      <c r="A664" s="35"/>
      <c r="B664" s="36"/>
      <c r="C664" s="37"/>
      <c r="D664" s="208" t="s">
        <v>139</v>
      </c>
      <c r="E664" s="37"/>
      <c r="F664" s="209" t="s">
        <v>1033</v>
      </c>
      <c r="G664" s="37"/>
      <c r="H664" s="37"/>
      <c r="I664" s="37"/>
      <c r="J664" s="37"/>
      <c r="K664" s="37"/>
      <c r="L664" s="41"/>
      <c r="M664" s="206"/>
      <c r="N664" s="207"/>
      <c r="O664" s="80"/>
      <c r="P664" s="80"/>
      <c r="Q664" s="80"/>
      <c r="R664" s="80"/>
      <c r="S664" s="80"/>
      <c r="T664" s="81"/>
      <c r="U664" s="35"/>
      <c r="V664" s="35"/>
      <c r="W664" s="35"/>
      <c r="X664" s="35"/>
      <c r="Y664" s="35"/>
      <c r="Z664" s="35"/>
      <c r="AA664" s="35"/>
      <c r="AB664" s="35"/>
      <c r="AC664" s="35"/>
      <c r="AD664" s="35"/>
      <c r="AE664" s="35"/>
      <c r="AT664" s="20" t="s">
        <v>139</v>
      </c>
      <c r="AU664" s="20" t="s">
        <v>130</v>
      </c>
    </row>
    <row r="665" s="12" customFormat="1" ht="22.8" customHeight="1">
      <c r="A665" s="12"/>
      <c r="B665" s="177"/>
      <c r="C665" s="178"/>
      <c r="D665" s="179" t="s">
        <v>69</v>
      </c>
      <c r="E665" s="190" t="s">
        <v>1034</v>
      </c>
      <c r="F665" s="190" t="s">
        <v>1035</v>
      </c>
      <c r="G665" s="178"/>
      <c r="H665" s="178"/>
      <c r="I665" s="178"/>
      <c r="J665" s="191">
        <f>BK665</f>
        <v>1198.8800000000001</v>
      </c>
      <c r="K665" s="178"/>
      <c r="L665" s="182"/>
      <c r="M665" s="183"/>
      <c r="N665" s="184"/>
      <c r="O665" s="184"/>
      <c r="P665" s="185">
        <f>SUM(P666:P669)</f>
        <v>1.4159999999999999</v>
      </c>
      <c r="Q665" s="184"/>
      <c r="R665" s="185">
        <f>SUM(R666:R669)</f>
        <v>0.0011800000000000001</v>
      </c>
      <c r="S665" s="184"/>
      <c r="T665" s="186">
        <f>SUM(T666:T669)</f>
        <v>0</v>
      </c>
      <c r="U665" s="12"/>
      <c r="V665" s="12"/>
      <c r="W665" s="12"/>
      <c r="X665" s="12"/>
      <c r="Y665" s="12"/>
      <c r="Z665" s="12"/>
      <c r="AA665" s="12"/>
      <c r="AB665" s="12"/>
      <c r="AC665" s="12"/>
      <c r="AD665" s="12"/>
      <c r="AE665" s="12"/>
      <c r="AR665" s="187" t="s">
        <v>130</v>
      </c>
      <c r="AT665" s="188" t="s">
        <v>69</v>
      </c>
      <c r="AU665" s="188" t="s">
        <v>75</v>
      </c>
      <c r="AY665" s="187" t="s">
        <v>123</v>
      </c>
      <c r="BK665" s="189">
        <f>SUM(BK666:BK669)</f>
        <v>1198.8800000000001</v>
      </c>
    </row>
    <row r="666" s="2" customFormat="1" ht="16.5" customHeight="1">
      <c r="A666" s="35"/>
      <c r="B666" s="36"/>
      <c r="C666" s="192" t="s">
        <v>1036</v>
      </c>
      <c r="D666" s="192" t="s">
        <v>125</v>
      </c>
      <c r="E666" s="193" t="s">
        <v>1037</v>
      </c>
      <c r="F666" s="194" t="s">
        <v>1038</v>
      </c>
      <c r="G666" s="195" t="s">
        <v>134</v>
      </c>
      <c r="H666" s="196">
        <v>4.7199999999999998</v>
      </c>
      <c r="I666" s="197">
        <v>254</v>
      </c>
      <c r="J666" s="197">
        <f>ROUND(I666*H666,2)</f>
        <v>1198.8800000000001</v>
      </c>
      <c r="K666" s="194" t="s">
        <v>135</v>
      </c>
      <c r="L666" s="41"/>
      <c r="M666" s="198" t="s">
        <v>17</v>
      </c>
      <c r="N666" s="199" t="s">
        <v>42</v>
      </c>
      <c r="O666" s="200">
        <v>0.29999999999999999</v>
      </c>
      <c r="P666" s="200">
        <f>O666*H666</f>
        <v>1.4159999999999999</v>
      </c>
      <c r="Q666" s="200">
        <v>0.00025000000000000001</v>
      </c>
      <c r="R666" s="200">
        <f>Q666*H666</f>
        <v>0.0011800000000000001</v>
      </c>
      <c r="S666" s="200">
        <v>0</v>
      </c>
      <c r="T666" s="201">
        <f>S666*H666</f>
        <v>0</v>
      </c>
      <c r="U666" s="35"/>
      <c r="V666" s="35"/>
      <c r="W666" s="35"/>
      <c r="X666" s="35"/>
      <c r="Y666" s="35"/>
      <c r="Z666" s="35"/>
      <c r="AA666" s="35"/>
      <c r="AB666" s="35"/>
      <c r="AC666" s="35"/>
      <c r="AD666" s="35"/>
      <c r="AE666" s="35"/>
      <c r="AR666" s="202" t="s">
        <v>232</v>
      </c>
      <c r="AT666" s="202" t="s">
        <v>125</v>
      </c>
      <c r="AU666" s="202" t="s">
        <v>130</v>
      </c>
      <c r="AY666" s="20" t="s">
        <v>123</v>
      </c>
      <c r="BE666" s="203">
        <f>IF(N666="základní",J666,0)</f>
        <v>0</v>
      </c>
      <c r="BF666" s="203">
        <f>IF(N666="snížená",J666,0)</f>
        <v>1198.8800000000001</v>
      </c>
      <c r="BG666" s="203">
        <f>IF(N666="zákl. přenesená",J666,0)</f>
        <v>0</v>
      </c>
      <c r="BH666" s="203">
        <f>IF(N666="sníž. přenesená",J666,0)</f>
        <v>0</v>
      </c>
      <c r="BI666" s="203">
        <f>IF(N666="nulová",J666,0)</f>
        <v>0</v>
      </c>
      <c r="BJ666" s="20" t="s">
        <v>130</v>
      </c>
      <c r="BK666" s="203">
        <f>ROUND(I666*H666,2)</f>
        <v>1198.8800000000001</v>
      </c>
      <c r="BL666" s="20" t="s">
        <v>232</v>
      </c>
      <c r="BM666" s="202" t="s">
        <v>1039</v>
      </c>
    </row>
    <row r="667" s="2" customFormat="1">
      <c r="A667" s="35"/>
      <c r="B667" s="36"/>
      <c r="C667" s="37"/>
      <c r="D667" s="204" t="s">
        <v>137</v>
      </c>
      <c r="E667" s="37"/>
      <c r="F667" s="205" t="s">
        <v>1040</v>
      </c>
      <c r="G667" s="37"/>
      <c r="H667" s="37"/>
      <c r="I667" s="37"/>
      <c r="J667" s="37"/>
      <c r="K667" s="37"/>
      <c r="L667" s="41"/>
      <c r="M667" s="206"/>
      <c r="N667" s="207"/>
      <c r="O667" s="80"/>
      <c r="P667" s="80"/>
      <c r="Q667" s="80"/>
      <c r="R667" s="80"/>
      <c r="S667" s="80"/>
      <c r="T667" s="81"/>
      <c r="U667" s="35"/>
      <c r="V667" s="35"/>
      <c r="W667" s="35"/>
      <c r="X667" s="35"/>
      <c r="Y667" s="35"/>
      <c r="Z667" s="35"/>
      <c r="AA667" s="35"/>
      <c r="AB667" s="35"/>
      <c r="AC667" s="35"/>
      <c r="AD667" s="35"/>
      <c r="AE667" s="35"/>
      <c r="AT667" s="20" t="s">
        <v>137</v>
      </c>
      <c r="AU667" s="20" t="s">
        <v>130</v>
      </c>
    </row>
    <row r="668" s="13" customFormat="1">
      <c r="A668" s="13"/>
      <c r="B668" s="210"/>
      <c r="C668" s="211"/>
      <c r="D668" s="208" t="s">
        <v>153</v>
      </c>
      <c r="E668" s="212" t="s">
        <v>17</v>
      </c>
      <c r="F668" s="213" t="s">
        <v>1041</v>
      </c>
      <c r="G668" s="211"/>
      <c r="H668" s="212" t="s">
        <v>17</v>
      </c>
      <c r="I668" s="211"/>
      <c r="J668" s="211"/>
      <c r="K668" s="211"/>
      <c r="L668" s="214"/>
      <c r="M668" s="215"/>
      <c r="N668" s="216"/>
      <c r="O668" s="216"/>
      <c r="P668" s="216"/>
      <c r="Q668" s="216"/>
      <c r="R668" s="216"/>
      <c r="S668" s="216"/>
      <c r="T668" s="217"/>
      <c r="U668" s="13"/>
      <c r="V668" s="13"/>
      <c r="W668" s="13"/>
      <c r="X668" s="13"/>
      <c r="Y668" s="13"/>
      <c r="Z668" s="13"/>
      <c r="AA668" s="13"/>
      <c r="AB668" s="13"/>
      <c r="AC668" s="13"/>
      <c r="AD668" s="13"/>
      <c r="AE668" s="13"/>
      <c r="AT668" s="218" t="s">
        <v>153</v>
      </c>
      <c r="AU668" s="218" t="s">
        <v>130</v>
      </c>
      <c r="AV668" s="13" t="s">
        <v>75</v>
      </c>
      <c r="AW668" s="13" t="s">
        <v>31</v>
      </c>
      <c r="AX668" s="13" t="s">
        <v>70</v>
      </c>
      <c r="AY668" s="218" t="s">
        <v>123</v>
      </c>
    </row>
    <row r="669" s="14" customFormat="1">
      <c r="A669" s="14"/>
      <c r="B669" s="219"/>
      <c r="C669" s="220"/>
      <c r="D669" s="208" t="s">
        <v>153</v>
      </c>
      <c r="E669" s="221" t="s">
        <v>17</v>
      </c>
      <c r="F669" s="222" t="s">
        <v>1042</v>
      </c>
      <c r="G669" s="220"/>
      <c r="H669" s="223">
        <v>4.7199999999999998</v>
      </c>
      <c r="I669" s="220"/>
      <c r="J669" s="220"/>
      <c r="K669" s="220"/>
      <c r="L669" s="224"/>
      <c r="M669" s="225"/>
      <c r="N669" s="226"/>
      <c r="O669" s="226"/>
      <c r="P669" s="226"/>
      <c r="Q669" s="226"/>
      <c r="R669" s="226"/>
      <c r="S669" s="226"/>
      <c r="T669" s="227"/>
      <c r="U669" s="14"/>
      <c r="V669" s="14"/>
      <c r="W669" s="14"/>
      <c r="X669" s="14"/>
      <c r="Y669" s="14"/>
      <c r="Z669" s="14"/>
      <c r="AA669" s="14"/>
      <c r="AB669" s="14"/>
      <c r="AC669" s="14"/>
      <c r="AD669" s="14"/>
      <c r="AE669" s="14"/>
      <c r="AT669" s="228" t="s">
        <v>153</v>
      </c>
      <c r="AU669" s="228" t="s">
        <v>130</v>
      </c>
      <c r="AV669" s="14" t="s">
        <v>130</v>
      </c>
      <c r="AW669" s="14" t="s">
        <v>31</v>
      </c>
      <c r="AX669" s="14" t="s">
        <v>75</v>
      </c>
      <c r="AY669" s="228" t="s">
        <v>123</v>
      </c>
    </row>
    <row r="670" s="12" customFormat="1" ht="22.8" customHeight="1">
      <c r="A670" s="12"/>
      <c r="B670" s="177"/>
      <c r="C670" s="178"/>
      <c r="D670" s="179" t="s">
        <v>69</v>
      </c>
      <c r="E670" s="190" t="s">
        <v>1043</v>
      </c>
      <c r="F670" s="190" t="s">
        <v>1044</v>
      </c>
      <c r="G670" s="178"/>
      <c r="H670" s="178"/>
      <c r="I670" s="178"/>
      <c r="J670" s="191">
        <f>BK670</f>
        <v>1160.56</v>
      </c>
      <c r="K670" s="178"/>
      <c r="L670" s="182"/>
      <c r="M670" s="183"/>
      <c r="N670" s="184"/>
      <c r="O670" s="184"/>
      <c r="P670" s="185">
        <f>SUM(P671:P676)</f>
        <v>1.3316400000000002</v>
      </c>
      <c r="Q670" s="184"/>
      <c r="R670" s="185">
        <f>SUM(R671:R676)</f>
        <v>0.0044711999999999998</v>
      </c>
      <c r="S670" s="184"/>
      <c r="T670" s="186">
        <f>SUM(T671:T676)</f>
        <v>0</v>
      </c>
      <c r="U670" s="12"/>
      <c r="V670" s="12"/>
      <c r="W670" s="12"/>
      <c r="X670" s="12"/>
      <c r="Y670" s="12"/>
      <c r="Z670" s="12"/>
      <c r="AA670" s="12"/>
      <c r="AB670" s="12"/>
      <c r="AC670" s="12"/>
      <c r="AD670" s="12"/>
      <c r="AE670" s="12"/>
      <c r="AR670" s="187" t="s">
        <v>130</v>
      </c>
      <c r="AT670" s="188" t="s">
        <v>69</v>
      </c>
      <c r="AU670" s="188" t="s">
        <v>75</v>
      </c>
      <c r="AY670" s="187" t="s">
        <v>123</v>
      </c>
      <c r="BK670" s="189">
        <f>SUM(BK671:BK676)</f>
        <v>1160.56</v>
      </c>
    </row>
    <row r="671" s="2" customFormat="1" ht="16.5" customHeight="1">
      <c r="A671" s="35"/>
      <c r="B671" s="36"/>
      <c r="C671" s="192" t="s">
        <v>1045</v>
      </c>
      <c r="D671" s="192" t="s">
        <v>125</v>
      </c>
      <c r="E671" s="193" t="s">
        <v>1046</v>
      </c>
      <c r="F671" s="194" t="s">
        <v>1047</v>
      </c>
      <c r="G671" s="195" t="s">
        <v>134</v>
      </c>
      <c r="H671" s="196">
        <v>9.7200000000000006</v>
      </c>
      <c r="I671" s="197">
        <v>24.699999999999999</v>
      </c>
      <c r="J671" s="197">
        <f>ROUND(I671*H671,2)</f>
        <v>240.08000000000001</v>
      </c>
      <c r="K671" s="194" t="s">
        <v>135</v>
      </c>
      <c r="L671" s="41"/>
      <c r="M671" s="198" t="s">
        <v>17</v>
      </c>
      <c r="N671" s="199" t="s">
        <v>42</v>
      </c>
      <c r="O671" s="200">
        <v>0.033000000000000002</v>
      </c>
      <c r="P671" s="200">
        <f>O671*H671</f>
        <v>0.32076000000000005</v>
      </c>
      <c r="Q671" s="200">
        <v>0.00020000000000000001</v>
      </c>
      <c r="R671" s="200">
        <f>Q671*H671</f>
        <v>0.0019440000000000002</v>
      </c>
      <c r="S671" s="200">
        <v>0</v>
      </c>
      <c r="T671" s="201">
        <f>S671*H671</f>
        <v>0</v>
      </c>
      <c r="U671" s="35"/>
      <c r="V671" s="35"/>
      <c r="W671" s="35"/>
      <c r="X671" s="35"/>
      <c r="Y671" s="35"/>
      <c r="Z671" s="35"/>
      <c r="AA671" s="35"/>
      <c r="AB671" s="35"/>
      <c r="AC671" s="35"/>
      <c r="AD671" s="35"/>
      <c r="AE671" s="35"/>
      <c r="AR671" s="202" t="s">
        <v>232</v>
      </c>
      <c r="AT671" s="202" t="s">
        <v>125</v>
      </c>
      <c r="AU671" s="202" t="s">
        <v>130</v>
      </c>
      <c r="AY671" s="20" t="s">
        <v>123</v>
      </c>
      <c r="BE671" s="203">
        <f>IF(N671="základní",J671,0)</f>
        <v>0</v>
      </c>
      <c r="BF671" s="203">
        <f>IF(N671="snížená",J671,0)</f>
        <v>240.08000000000001</v>
      </c>
      <c r="BG671" s="203">
        <f>IF(N671="zákl. přenesená",J671,0)</f>
        <v>0</v>
      </c>
      <c r="BH671" s="203">
        <f>IF(N671="sníž. přenesená",J671,0)</f>
        <v>0</v>
      </c>
      <c r="BI671" s="203">
        <f>IF(N671="nulová",J671,0)</f>
        <v>0</v>
      </c>
      <c r="BJ671" s="20" t="s">
        <v>130</v>
      </c>
      <c r="BK671" s="203">
        <f>ROUND(I671*H671,2)</f>
        <v>240.08000000000001</v>
      </c>
      <c r="BL671" s="20" t="s">
        <v>232</v>
      </c>
      <c r="BM671" s="202" t="s">
        <v>1048</v>
      </c>
    </row>
    <row r="672" s="2" customFormat="1">
      <c r="A672" s="35"/>
      <c r="B672" s="36"/>
      <c r="C672" s="37"/>
      <c r="D672" s="204" t="s">
        <v>137</v>
      </c>
      <c r="E672" s="37"/>
      <c r="F672" s="205" t="s">
        <v>1049</v>
      </c>
      <c r="G672" s="37"/>
      <c r="H672" s="37"/>
      <c r="I672" s="37"/>
      <c r="J672" s="37"/>
      <c r="K672" s="37"/>
      <c r="L672" s="41"/>
      <c r="M672" s="206"/>
      <c r="N672" s="207"/>
      <c r="O672" s="80"/>
      <c r="P672" s="80"/>
      <c r="Q672" s="80"/>
      <c r="R672" s="80"/>
      <c r="S672" s="80"/>
      <c r="T672" s="81"/>
      <c r="U672" s="35"/>
      <c r="V672" s="35"/>
      <c r="W672" s="35"/>
      <c r="X672" s="35"/>
      <c r="Y672" s="35"/>
      <c r="Z672" s="35"/>
      <c r="AA672" s="35"/>
      <c r="AB672" s="35"/>
      <c r="AC672" s="35"/>
      <c r="AD672" s="35"/>
      <c r="AE672" s="35"/>
      <c r="AT672" s="20" t="s">
        <v>137</v>
      </c>
      <c r="AU672" s="20" t="s">
        <v>130</v>
      </c>
    </row>
    <row r="673" s="13" customFormat="1">
      <c r="A673" s="13"/>
      <c r="B673" s="210"/>
      <c r="C673" s="211"/>
      <c r="D673" s="208" t="s">
        <v>153</v>
      </c>
      <c r="E673" s="212" t="s">
        <v>17</v>
      </c>
      <c r="F673" s="213" t="s">
        <v>1050</v>
      </c>
      <c r="G673" s="211"/>
      <c r="H673" s="212" t="s">
        <v>17</v>
      </c>
      <c r="I673" s="211"/>
      <c r="J673" s="211"/>
      <c r="K673" s="211"/>
      <c r="L673" s="214"/>
      <c r="M673" s="215"/>
      <c r="N673" s="216"/>
      <c r="O673" s="216"/>
      <c r="P673" s="216"/>
      <c r="Q673" s="216"/>
      <c r="R673" s="216"/>
      <c r="S673" s="216"/>
      <c r="T673" s="217"/>
      <c r="U673" s="13"/>
      <c r="V673" s="13"/>
      <c r="W673" s="13"/>
      <c r="X673" s="13"/>
      <c r="Y673" s="13"/>
      <c r="Z673" s="13"/>
      <c r="AA673" s="13"/>
      <c r="AB673" s="13"/>
      <c r="AC673" s="13"/>
      <c r="AD673" s="13"/>
      <c r="AE673" s="13"/>
      <c r="AT673" s="218" t="s">
        <v>153</v>
      </c>
      <c r="AU673" s="218" t="s">
        <v>130</v>
      </c>
      <c r="AV673" s="13" t="s">
        <v>75</v>
      </c>
      <c r="AW673" s="13" t="s">
        <v>31</v>
      </c>
      <c r="AX673" s="13" t="s">
        <v>70</v>
      </c>
      <c r="AY673" s="218" t="s">
        <v>123</v>
      </c>
    </row>
    <row r="674" s="14" customFormat="1">
      <c r="A674" s="14"/>
      <c r="B674" s="219"/>
      <c r="C674" s="220"/>
      <c r="D674" s="208" t="s">
        <v>153</v>
      </c>
      <c r="E674" s="221" t="s">
        <v>17</v>
      </c>
      <c r="F674" s="222" t="s">
        <v>439</v>
      </c>
      <c r="G674" s="220"/>
      <c r="H674" s="223">
        <v>9.7200000000000006</v>
      </c>
      <c r="I674" s="220"/>
      <c r="J674" s="220"/>
      <c r="K674" s="220"/>
      <c r="L674" s="224"/>
      <c r="M674" s="225"/>
      <c r="N674" s="226"/>
      <c r="O674" s="226"/>
      <c r="P674" s="226"/>
      <c r="Q674" s="226"/>
      <c r="R674" s="226"/>
      <c r="S674" s="226"/>
      <c r="T674" s="227"/>
      <c r="U674" s="14"/>
      <c r="V674" s="14"/>
      <c r="W674" s="14"/>
      <c r="X674" s="14"/>
      <c r="Y674" s="14"/>
      <c r="Z674" s="14"/>
      <c r="AA674" s="14"/>
      <c r="AB674" s="14"/>
      <c r="AC674" s="14"/>
      <c r="AD674" s="14"/>
      <c r="AE674" s="14"/>
      <c r="AT674" s="228" t="s">
        <v>153</v>
      </c>
      <c r="AU674" s="228" t="s">
        <v>130</v>
      </c>
      <c r="AV674" s="14" t="s">
        <v>130</v>
      </c>
      <c r="AW674" s="14" t="s">
        <v>31</v>
      </c>
      <c r="AX674" s="14" t="s">
        <v>75</v>
      </c>
      <c r="AY674" s="228" t="s">
        <v>123</v>
      </c>
    </row>
    <row r="675" s="2" customFormat="1" ht="24.15" customHeight="1">
      <c r="A675" s="35"/>
      <c r="B675" s="36"/>
      <c r="C675" s="192" t="s">
        <v>1051</v>
      </c>
      <c r="D675" s="192" t="s">
        <v>125</v>
      </c>
      <c r="E675" s="193" t="s">
        <v>1052</v>
      </c>
      <c r="F675" s="194" t="s">
        <v>1053</v>
      </c>
      <c r="G675" s="195" t="s">
        <v>134</v>
      </c>
      <c r="H675" s="196">
        <v>9.7200000000000006</v>
      </c>
      <c r="I675" s="197">
        <v>94.700000000000003</v>
      </c>
      <c r="J675" s="197">
        <f>ROUND(I675*H675,2)</f>
        <v>920.48000000000002</v>
      </c>
      <c r="K675" s="194" t="s">
        <v>135</v>
      </c>
      <c r="L675" s="41"/>
      <c r="M675" s="198" t="s">
        <v>17</v>
      </c>
      <c r="N675" s="199" t="s">
        <v>42</v>
      </c>
      <c r="O675" s="200">
        <v>0.104</v>
      </c>
      <c r="P675" s="200">
        <f>O675*H675</f>
        <v>1.01088</v>
      </c>
      <c r="Q675" s="200">
        <v>0.00025999999999999998</v>
      </c>
      <c r="R675" s="200">
        <f>Q675*H675</f>
        <v>0.0025271999999999998</v>
      </c>
      <c r="S675" s="200">
        <v>0</v>
      </c>
      <c r="T675" s="201">
        <f>S675*H675</f>
        <v>0</v>
      </c>
      <c r="U675" s="35"/>
      <c r="V675" s="35"/>
      <c r="W675" s="35"/>
      <c r="X675" s="35"/>
      <c r="Y675" s="35"/>
      <c r="Z675" s="35"/>
      <c r="AA675" s="35"/>
      <c r="AB675" s="35"/>
      <c r="AC675" s="35"/>
      <c r="AD675" s="35"/>
      <c r="AE675" s="35"/>
      <c r="AR675" s="202" t="s">
        <v>232</v>
      </c>
      <c r="AT675" s="202" t="s">
        <v>125</v>
      </c>
      <c r="AU675" s="202" t="s">
        <v>130</v>
      </c>
      <c r="AY675" s="20" t="s">
        <v>123</v>
      </c>
      <c r="BE675" s="203">
        <f>IF(N675="základní",J675,0)</f>
        <v>0</v>
      </c>
      <c r="BF675" s="203">
        <f>IF(N675="snížená",J675,0)</f>
        <v>920.48000000000002</v>
      </c>
      <c r="BG675" s="203">
        <f>IF(N675="zákl. přenesená",J675,0)</f>
        <v>0</v>
      </c>
      <c r="BH675" s="203">
        <f>IF(N675="sníž. přenesená",J675,0)</f>
        <v>0</v>
      </c>
      <c r="BI675" s="203">
        <f>IF(N675="nulová",J675,0)</f>
        <v>0</v>
      </c>
      <c r="BJ675" s="20" t="s">
        <v>130</v>
      </c>
      <c r="BK675" s="203">
        <f>ROUND(I675*H675,2)</f>
        <v>920.48000000000002</v>
      </c>
      <c r="BL675" s="20" t="s">
        <v>232</v>
      </c>
      <c r="BM675" s="202" t="s">
        <v>1054</v>
      </c>
    </row>
    <row r="676" s="2" customFormat="1">
      <c r="A676" s="35"/>
      <c r="B676" s="36"/>
      <c r="C676" s="37"/>
      <c r="D676" s="204" t="s">
        <v>137</v>
      </c>
      <c r="E676" s="37"/>
      <c r="F676" s="205" t="s">
        <v>1055</v>
      </c>
      <c r="G676" s="37"/>
      <c r="H676" s="37"/>
      <c r="I676" s="37"/>
      <c r="J676" s="37"/>
      <c r="K676" s="37"/>
      <c r="L676" s="41"/>
      <c r="M676" s="206"/>
      <c r="N676" s="207"/>
      <c r="O676" s="80"/>
      <c r="P676" s="80"/>
      <c r="Q676" s="80"/>
      <c r="R676" s="80"/>
      <c r="S676" s="80"/>
      <c r="T676" s="81"/>
      <c r="U676" s="35"/>
      <c r="V676" s="35"/>
      <c r="W676" s="35"/>
      <c r="X676" s="35"/>
      <c r="Y676" s="35"/>
      <c r="Z676" s="35"/>
      <c r="AA676" s="35"/>
      <c r="AB676" s="35"/>
      <c r="AC676" s="35"/>
      <c r="AD676" s="35"/>
      <c r="AE676" s="35"/>
      <c r="AT676" s="20" t="s">
        <v>137</v>
      </c>
      <c r="AU676" s="20" t="s">
        <v>130</v>
      </c>
    </row>
    <row r="677" s="12" customFormat="1" ht="25.92" customHeight="1">
      <c r="A677" s="12"/>
      <c r="B677" s="177"/>
      <c r="C677" s="178"/>
      <c r="D677" s="179" t="s">
        <v>69</v>
      </c>
      <c r="E677" s="180" t="s">
        <v>1056</v>
      </c>
      <c r="F677" s="180" t="s">
        <v>1057</v>
      </c>
      <c r="G677" s="178"/>
      <c r="H677" s="178"/>
      <c r="I677" s="178"/>
      <c r="J677" s="181">
        <f>BK677</f>
        <v>1040000</v>
      </c>
      <c r="K677" s="178"/>
      <c r="L677" s="182"/>
      <c r="M677" s="183"/>
      <c r="N677" s="184"/>
      <c r="O677" s="184"/>
      <c r="P677" s="185">
        <f>SUM(P678:P679)</f>
        <v>0</v>
      </c>
      <c r="Q677" s="184"/>
      <c r="R677" s="185">
        <f>SUM(R678:R679)</f>
        <v>0</v>
      </c>
      <c r="S677" s="184"/>
      <c r="T677" s="186">
        <f>SUM(T678:T679)</f>
        <v>0</v>
      </c>
      <c r="U677" s="12"/>
      <c r="V677" s="12"/>
      <c r="W677" s="12"/>
      <c r="X677" s="12"/>
      <c r="Y677" s="12"/>
      <c r="Z677" s="12"/>
      <c r="AA677" s="12"/>
      <c r="AB677" s="12"/>
      <c r="AC677" s="12"/>
      <c r="AD677" s="12"/>
      <c r="AE677" s="12"/>
      <c r="AR677" s="187" t="s">
        <v>129</v>
      </c>
      <c r="AT677" s="188" t="s">
        <v>69</v>
      </c>
      <c r="AU677" s="188" t="s">
        <v>70</v>
      </c>
      <c r="AY677" s="187" t="s">
        <v>123</v>
      </c>
      <c r="BK677" s="189">
        <f>SUM(BK678:BK679)</f>
        <v>1040000</v>
      </c>
    </row>
    <row r="678" s="2" customFormat="1" ht="16.5" customHeight="1">
      <c r="A678" s="35"/>
      <c r="B678" s="36"/>
      <c r="C678" s="192" t="s">
        <v>1058</v>
      </c>
      <c r="D678" s="192" t="s">
        <v>125</v>
      </c>
      <c r="E678" s="193" t="s">
        <v>1059</v>
      </c>
      <c r="F678" s="194" t="s">
        <v>1060</v>
      </c>
      <c r="G678" s="195" t="s">
        <v>128</v>
      </c>
      <c r="H678" s="196">
        <v>1</v>
      </c>
      <c r="I678" s="197">
        <v>1000000</v>
      </c>
      <c r="J678" s="197">
        <f>ROUND(I678*H678,2)</f>
        <v>1000000</v>
      </c>
      <c r="K678" s="194" t="s">
        <v>17</v>
      </c>
      <c r="L678" s="41"/>
      <c r="M678" s="198" t="s">
        <v>17</v>
      </c>
      <c r="N678" s="199" t="s">
        <v>42</v>
      </c>
      <c r="O678" s="200">
        <v>0</v>
      </c>
      <c r="P678" s="200">
        <f>O678*H678</f>
        <v>0</v>
      </c>
      <c r="Q678" s="200">
        <v>0</v>
      </c>
      <c r="R678" s="200">
        <f>Q678*H678</f>
        <v>0</v>
      </c>
      <c r="S678" s="200">
        <v>0</v>
      </c>
      <c r="T678" s="201">
        <f>S678*H678</f>
        <v>0</v>
      </c>
      <c r="U678" s="35"/>
      <c r="V678" s="35"/>
      <c r="W678" s="35"/>
      <c r="X678" s="35"/>
      <c r="Y678" s="35"/>
      <c r="Z678" s="35"/>
      <c r="AA678" s="35"/>
      <c r="AB678" s="35"/>
      <c r="AC678" s="35"/>
      <c r="AD678" s="35"/>
      <c r="AE678" s="35"/>
      <c r="AR678" s="202" t="s">
        <v>129</v>
      </c>
      <c r="AT678" s="202" t="s">
        <v>125</v>
      </c>
      <c r="AU678" s="202" t="s">
        <v>75</v>
      </c>
      <c r="AY678" s="20" t="s">
        <v>123</v>
      </c>
      <c r="BE678" s="203">
        <f>IF(N678="základní",J678,0)</f>
        <v>0</v>
      </c>
      <c r="BF678" s="203">
        <f>IF(N678="snížená",J678,0)</f>
        <v>1000000</v>
      </c>
      <c r="BG678" s="203">
        <f>IF(N678="zákl. přenesená",J678,0)</f>
        <v>0</v>
      </c>
      <c r="BH678" s="203">
        <f>IF(N678="sníž. přenesená",J678,0)</f>
        <v>0</v>
      </c>
      <c r="BI678" s="203">
        <f>IF(N678="nulová",J678,0)</f>
        <v>0</v>
      </c>
      <c r="BJ678" s="20" t="s">
        <v>130</v>
      </c>
      <c r="BK678" s="203">
        <f>ROUND(I678*H678,2)</f>
        <v>1000000</v>
      </c>
      <c r="BL678" s="20" t="s">
        <v>129</v>
      </c>
      <c r="BM678" s="202" t="s">
        <v>1061</v>
      </c>
    </row>
    <row r="679" s="2" customFormat="1" ht="16.5" customHeight="1">
      <c r="A679" s="35"/>
      <c r="B679" s="36"/>
      <c r="C679" s="192" t="s">
        <v>1062</v>
      </c>
      <c r="D679" s="192" t="s">
        <v>125</v>
      </c>
      <c r="E679" s="193" t="s">
        <v>1063</v>
      </c>
      <c r="F679" s="194" t="s">
        <v>1064</v>
      </c>
      <c r="G679" s="195" t="s">
        <v>128</v>
      </c>
      <c r="H679" s="196">
        <v>1</v>
      </c>
      <c r="I679" s="197">
        <v>40000</v>
      </c>
      <c r="J679" s="197">
        <f>ROUND(I679*H679,2)</f>
        <v>40000</v>
      </c>
      <c r="K679" s="194" t="s">
        <v>17</v>
      </c>
      <c r="L679" s="41"/>
      <c r="M679" s="198" t="s">
        <v>17</v>
      </c>
      <c r="N679" s="199" t="s">
        <v>42</v>
      </c>
      <c r="O679" s="200">
        <v>0</v>
      </c>
      <c r="P679" s="200">
        <f>O679*H679</f>
        <v>0</v>
      </c>
      <c r="Q679" s="200">
        <v>0</v>
      </c>
      <c r="R679" s="200">
        <f>Q679*H679</f>
        <v>0</v>
      </c>
      <c r="S679" s="200">
        <v>0</v>
      </c>
      <c r="T679" s="201">
        <f>S679*H679</f>
        <v>0</v>
      </c>
      <c r="U679" s="35"/>
      <c r="V679" s="35"/>
      <c r="W679" s="35"/>
      <c r="X679" s="35"/>
      <c r="Y679" s="35"/>
      <c r="Z679" s="35"/>
      <c r="AA679" s="35"/>
      <c r="AB679" s="35"/>
      <c r="AC679" s="35"/>
      <c r="AD679" s="35"/>
      <c r="AE679" s="35"/>
      <c r="AR679" s="202" t="s">
        <v>129</v>
      </c>
      <c r="AT679" s="202" t="s">
        <v>125</v>
      </c>
      <c r="AU679" s="202" t="s">
        <v>75</v>
      </c>
      <c r="AY679" s="20" t="s">
        <v>123</v>
      </c>
      <c r="BE679" s="203">
        <f>IF(N679="základní",J679,0)</f>
        <v>0</v>
      </c>
      <c r="BF679" s="203">
        <f>IF(N679="snížená",J679,0)</f>
        <v>40000</v>
      </c>
      <c r="BG679" s="203">
        <f>IF(N679="zákl. přenesená",J679,0)</f>
        <v>0</v>
      </c>
      <c r="BH679" s="203">
        <f>IF(N679="sníž. přenesená",J679,0)</f>
        <v>0</v>
      </c>
      <c r="BI679" s="203">
        <f>IF(N679="nulová",J679,0)</f>
        <v>0</v>
      </c>
      <c r="BJ679" s="20" t="s">
        <v>130</v>
      </c>
      <c r="BK679" s="203">
        <f>ROUND(I679*H679,2)</f>
        <v>40000</v>
      </c>
      <c r="BL679" s="20" t="s">
        <v>129</v>
      </c>
      <c r="BM679" s="202" t="s">
        <v>1065</v>
      </c>
    </row>
    <row r="680" s="12" customFormat="1" ht="25.92" customHeight="1">
      <c r="A680" s="12"/>
      <c r="B680" s="177"/>
      <c r="C680" s="178"/>
      <c r="D680" s="179" t="s">
        <v>69</v>
      </c>
      <c r="E680" s="180" t="s">
        <v>1066</v>
      </c>
      <c r="F680" s="180" t="s">
        <v>1067</v>
      </c>
      <c r="G680" s="178"/>
      <c r="H680" s="178"/>
      <c r="I680" s="178"/>
      <c r="J680" s="181">
        <f>BK680</f>
        <v>105000</v>
      </c>
      <c r="K680" s="178"/>
      <c r="L680" s="182"/>
      <c r="M680" s="183"/>
      <c r="N680" s="184"/>
      <c r="O680" s="184"/>
      <c r="P680" s="185">
        <f>P681+P684+P686+P688</f>
        <v>0</v>
      </c>
      <c r="Q680" s="184"/>
      <c r="R680" s="185">
        <f>R681+R684+R686+R688</f>
        <v>0</v>
      </c>
      <c r="S680" s="184"/>
      <c r="T680" s="186">
        <f>T681+T684+T686+T688</f>
        <v>0</v>
      </c>
      <c r="U680" s="12"/>
      <c r="V680" s="12"/>
      <c r="W680" s="12"/>
      <c r="X680" s="12"/>
      <c r="Y680" s="12"/>
      <c r="Z680" s="12"/>
      <c r="AA680" s="12"/>
      <c r="AB680" s="12"/>
      <c r="AC680" s="12"/>
      <c r="AD680" s="12"/>
      <c r="AE680" s="12"/>
      <c r="AR680" s="187" t="s">
        <v>156</v>
      </c>
      <c r="AT680" s="188" t="s">
        <v>69</v>
      </c>
      <c r="AU680" s="188" t="s">
        <v>70</v>
      </c>
      <c r="AY680" s="187" t="s">
        <v>123</v>
      </c>
      <c r="BK680" s="189">
        <f>BK681+BK684+BK686+BK688</f>
        <v>105000</v>
      </c>
    </row>
    <row r="681" s="12" customFormat="1" ht="22.8" customHeight="1">
      <c r="A681" s="12"/>
      <c r="B681" s="177"/>
      <c r="C681" s="178"/>
      <c r="D681" s="179" t="s">
        <v>69</v>
      </c>
      <c r="E681" s="190" t="s">
        <v>1068</v>
      </c>
      <c r="F681" s="190" t="s">
        <v>1069</v>
      </c>
      <c r="G681" s="178"/>
      <c r="H681" s="178"/>
      <c r="I681" s="178"/>
      <c r="J681" s="191">
        <f>BK681</f>
        <v>20000</v>
      </c>
      <c r="K681" s="178"/>
      <c r="L681" s="182"/>
      <c r="M681" s="183"/>
      <c r="N681" s="184"/>
      <c r="O681" s="184"/>
      <c r="P681" s="185">
        <f>SUM(P682:P683)</f>
        <v>0</v>
      </c>
      <c r="Q681" s="184"/>
      <c r="R681" s="185">
        <f>SUM(R682:R683)</f>
        <v>0</v>
      </c>
      <c r="S681" s="184"/>
      <c r="T681" s="186">
        <f>SUM(T682:T683)</f>
        <v>0</v>
      </c>
      <c r="U681" s="12"/>
      <c r="V681" s="12"/>
      <c r="W681" s="12"/>
      <c r="X681" s="12"/>
      <c r="Y681" s="12"/>
      <c r="Z681" s="12"/>
      <c r="AA681" s="12"/>
      <c r="AB681" s="12"/>
      <c r="AC681" s="12"/>
      <c r="AD681" s="12"/>
      <c r="AE681" s="12"/>
      <c r="AR681" s="187" t="s">
        <v>156</v>
      </c>
      <c r="AT681" s="188" t="s">
        <v>69</v>
      </c>
      <c r="AU681" s="188" t="s">
        <v>75</v>
      </c>
      <c r="AY681" s="187" t="s">
        <v>123</v>
      </c>
      <c r="BK681" s="189">
        <f>SUM(BK682:BK683)</f>
        <v>20000</v>
      </c>
    </row>
    <row r="682" s="2" customFormat="1" ht="16.5" customHeight="1">
      <c r="A682" s="35"/>
      <c r="B682" s="36"/>
      <c r="C682" s="192" t="s">
        <v>1070</v>
      </c>
      <c r="D682" s="192" t="s">
        <v>125</v>
      </c>
      <c r="E682" s="193" t="s">
        <v>1071</v>
      </c>
      <c r="F682" s="194" t="s">
        <v>1072</v>
      </c>
      <c r="G682" s="195" t="s">
        <v>128</v>
      </c>
      <c r="H682" s="196">
        <v>1</v>
      </c>
      <c r="I682" s="197">
        <v>10000</v>
      </c>
      <c r="J682" s="197">
        <f>ROUND(I682*H682,2)</f>
        <v>10000</v>
      </c>
      <c r="K682" s="194" t="s">
        <v>1073</v>
      </c>
      <c r="L682" s="41"/>
      <c r="M682" s="198" t="s">
        <v>17</v>
      </c>
      <c r="N682" s="199" t="s">
        <v>42</v>
      </c>
      <c r="O682" s="200">
        <v>0</v>
      </c>
      <c r="P682" s="200">
        <f>O682*H682</f>
        <v>0</v>
      </c>
      <c r="Q682" s="200">
        <v>0</v>
      </c>
      <c r="R682" s="200">
        <f>Q682*H682</f>
        <v>0</v>
      </c>
      <c r="S682" s="200">
        <v>0</v>
      </c>
      <c r="T682" s="201">
        <f>S682*H682</f>
        <v>0</v>
      </c>
      <c r="U682" s="35"/>
      <c r="V682" s="35"/>
      <c r="W682" s="35"/>
      <c r="X682" s="35"/>
      <c r="Y682" s="35"/>
      <c r="Z682" s="35"/>
      <c r="AA682" s="35"/>
      <c r="AB682" s="35"/>
      <c r="AC682" s="35"/>
      <c r="AD682" s="35"/>
      <c r="AE682" s="35"/>
      <c r="AR682" s="202" t="s">
        <v>1074</v>
      </c>
      <c r="AT682" s="202" t="s">
        <v>125</v>
      </c>
      <c r="AU682" s="202" t="s">
        <v>130</v>
      </c>
      <c r="AY682" s="20" t="s">
        <v>123</v>
      </c>
      <c r="BE682" s="203">
        <f>IF(N682="základní",J682,0)</f>
        <v>0</v>
      </c>
      <c r="BF682" s="203">
        <f>IF(N682="snížená",J682,0)</f>
        <v>10000</v>
      </c>
      <c r="BG682" s="203">
        <f>IF(N682="zákl. přenesená",J682,0)</f>
        <v>0</v>
      </c>
      <c r="BH682" s="203">
        <f>IF(N682="sníž. přenesená",J682,0)</f>
        <v>0</v>
      </c>
      <c r="BI682" s="203">
        <f>IF(N682="nulová",J682,0)</f>
        <v>0</v>
      </c>
      <c r="BJ682" s="20" t="s">
        <v>130</v>
      </c>
      <c r="BK682" s="203">
        <f>ROUND(I682*H682,2)</f>
        <v>10000</v>
      </c>
      <c r="BL682" s="20" t="s">
        <v>1074</v>
      </c>
      <c r="BM682" s="202" t="s">
        <v>1075</v>
      </c>
    </row>
    <row r="683" s="2" customFormat="1" ht="16.5" customHeight="1">
      <c r="A683" s="35"/>
      <c r="B683" s="36"/>
      <c r="C683" s="192" t="s">
        <v>1076</v>
      </c>
      <c r="D683" s="192" t="s">
        <v>125</v>
      </c>
      <c r="E683" s="193" t="s">
        <v>1077</v>
      </c>
      <c r="F683" s="194" t="s">
        <v>1078</v>
      </c>
      <c r="G683" s="195" t="s">
        <v>128</v>
      </c>
      <c r="H683" s="196">
        <v>1</v>
      </c>
      <c r="I683" s="197">
        <v>10000</v>
      </c>
      <c r="J683" s="197">
        <f>ROUND(I683*H683,2)</f>
        <v>10000</v>
      </c>
      <c r="K683" s="194" t="s">
        <v>1073</v>
      </c>
      <c r="L683" s="41"/>
      <c r="M683" s="198" t="s">
        <v>17</v>
      </c>
      <c r="N683" s="199" t="s">
        <v>42</v>
      </c>
      <c r="O683" s="200">
        <v>0</v>
      </c>
      <c r="P683" s="200">
        <f>O683*H683</f>
        <v>0</v>
      </c>
      <c r="Q683" s="200">
        <v>0</v>
      </c>
      <c r="R683" s="200">
        <f>Q683*H683</f>
        <v>0</v>
      </c>
      <c r="S683" s="200">
        <v>0</v>
      </c>
      <c r="T683" s="201">
        <f>S683*H683</f>
        <v>0</v>
      </c>
      <c r="U683" s="35"/>
      <c r="V683" s="35"/>
      <c r="W683" s="35"/>
      <c r="X683" s="35"/>
      <c r="Y683" s="35"/>
      <c r="Z683" s="35"/>
      <c r="AA683" s="35"/>
      <c r="AB683" s="35"/>
      <c r="AC683" s="35"/>
      <c r="AD683" s="35"/>
      <c r="AE683" s="35"/>
      <c r="AR683" s="202" t="s">
        <v>1074</v>
      </c>
      <c r="AT683" s="202" t="s">
        <v>125</v>
      </c>
      <c r="AU683" s="202" t="s">
        <v>130</v>
      </c>
      <c r="AY683" s="20" t="s">
        <v>123</v>
      </c>
      <c r="BE683" s="203">
        <f>IF(N683="základní",J683,0)</f>
        <v>0</v>
      </c>
      <c r="BF683" s="203">
        <f>IF(N683="snížená",J683,0)</f>
        <v>10000</v>
      </c>
      <c r="BG683" s="203">
        <f>IF(N683="zákl. přenesená",J683,0)</f>
        <v>0</v>
      </c>
      <c r="BH683" s="203">
        <f>IF(N683="sníž. přenesená",J683,0)</f>
        <v>0</v>
      </c>
      <c r="BI683" s="203">
        <f>IF(N683="nulová",J683,0)</f>
        <v>0</v>
      </c>
      <c r="BJ683" s="20" t="s">
        <v>130</v>
      </c>
      <c r="BK683" s="203">
        <f>ROUND(I683*H683,2)</f>
        <v>10000</v>
      </c>
      <c r="BL683" s="20" t="s">
        <v>1074</v>
      </c>
      <c r="BM683" s="202" t="s">
        <v>1079</v>
      </c>
    </row>
    <row r="684" s="12" customFormat="1" ht="22.8" customHeight="1">
      <c r="A684" s="12"/>
      <c r="B684" s="177"/>
      <c r="C684" s="178"/>
      <c r="D684" s="179" t="s">
        <v>69</v>
      </c>
      <c r="E684" s="190" t="s">
        <v>1080</v>
      </c>
      <c r="F684" s="190" t="s">
        <v>1081</v>
      </c>
      <c r="G684" s="178"/>
      <c r="H684" s="178"/>
      <c r="I684" s="178"/>
      <c r="J684" s="191">
        <f>BK684</f>
        <v>50000</v>
      </c>
      <c r="K684" s="178"/>
      <c r="L684" s="182"/>
      <c r="M684" s="183"/>
      <c r="N684" s="184"/>
      <c r="O684" s="184"/>
      <c r="P684" s="185">
        <f>P685</f>
        <v>0</v>
      </c>
      <c r="Q684" s="184"/>
      <c r="R684" s="185">
        <f>R685</f>
        <v>0</v>
      </c>
      <c r="S684" s="184"/>
      <c r="T684" s="186">
        <f>T685</f>
        <v>0</v>
      </c>
      <c r="U684" s="12"/>
      <c r="V684" s="12"/>
      <c r="W684" s="12"/>
      <c r="X684" s="12"/>
      <c r="Y684" s="12"/>
      <c r="Z684" s="12"/>
      <c r="AA684" s="12"/>
      <c r="AB684" s="12"/>
      <c r="AC684" s="12"/>
      <c r="AD684" s="12"/>
      <c r="AE684" s="12"/>
      <c r="AR684" s="187" t="s">
        <v>156</v>
      </c>
      <c r="AT684" s="188" t="s">
        <v>69</v>
      </c>
      <c r="AU684" s="188" t="s">
        <v>75</v>
      </c>
      <c r="AY684" s="187" t="s">
        <v>123</v>
      </c>
      <c r="BK684" s="189">
        <f>BK685</f>
        <v>50000</v>
      </c>
    </row>
    <row r="685" s="2" customFormat="1" ht="16.5" customHeight="1">
      <c r="A685" s="35"/>
      <c r="B685" s="36"/>
      <c r="C685" s="192" t="s">
        <v>1082</v>
      </c>
      <c r="D685" s="192" t="s">
        <v>125</v>
      </c>
      <c r="E685" s="193" t="s">
        <v>1083</v>
      </c>
      <c r="F685" s="194" t="s">
        <v>1084</v>
      </c>
      <c r="G685" s="195" t="s">
        <v>128</v>
      </c>
      <c r="H685" s="196">
        <v>1</v>
      </c>
      <c r="I685" s="197">
        <v>50000</v>
      </c>
      <c r="J685" s="197">
        <f>ROUND(I685*H685,2)</f>
        <v>50000</v>
      </c>
      <c r="K685" s="194" t="s">
        <v>1073</v>
      </c>
      <c r="L685" s="41"/>
      <c r="M685" s="198" t="s">
        <v>17</v>
      </c>
      <c r="N685" s="199" t="s">
        <v>42</v>
      </c>
      <c r="O685" s="200">
        <v>0</v>
      </c>
      <c r="P685" s="200">
        <f>O685*H685</f>
        <v>0</v>
      </c>
      <c r="Q685" s="200">
        <v>0</v>
      </c>
      <c r="R685" s="200">
        <f>Q685*H685</f>
        <v>0</v>
      </c>
      <c r="S685" s="200">
        <v>0</v>
      </c>
      <c r="T685" s="201">
        <f>S685*H685</f>
        <v>0</v>
      </c>
      <c r="U685" s="35"/>
      <c r="V685" s="35"/>
      <c r="W685" s="35"/>
      <c r="X685" s="35"/>
      <c r="Y685" s="35"/>
      <c r="Z685" s="35"/>
      <c r="AA685" s="35"/>
      <c r="AB685" s="35"/>
      <c r="AC685" s="35"/>
      <c r="AD685" s="35"/>
      <c r="AE685" s="35"/>
      <c r="AR685" s="202" t="s">
        <v>1074</v>
      </c>
      <c r="AT685" s="202" t="s">
        <v>125</v>
      </c>
      <c r="AU685" s="202" t="s">
        <v>130</v>
      </c>
      <c r="AY685" s="20" t="s">
        <v>123</v>
      </c>
      <c r="BE685" s="203">
        <f>IF(N685="základní",J685,0)</f>
        <v>0</v>
      </c>
      <c r="BF685" s="203">
        <f>IF(N685="snížená",J685,0)</f>
        <v>50000</v>
      </c>
      <c r="BG685" s="203">
        <f>IF(N685="zákl. přenesená",J685,0)</f>
        <v>0</v>
      </c>
      <c r="BH685" s="203">
        <f>IF(N685="sníž. přenesená",J685,0)</f>
        <v>0</v>
      </c>
      <c r="BI685" s="203">
        <f>IF(N685="nulová",J685,0)</f>
        <v>0</v>
      </c>
      <c r="BJ685" s="20" t="s">
        <v>130</v>
      </c>
      <c r="BK685" s="203">
        <f>ROUND(I685*H685,2)</f>
        <v>50000</v>
      </c>
      <c r="BL685" s="20" t="s">
        <v>1074</v>
      </c>
      <c r="BM685" s="202" t="s">
        <v>1085</v>
      </c>
    </row>
    <row r="686" s="12" customFormat="1" ht="22.8" customHeight="1">
      <c r="A686" s="12"/>
      <c r="B686" s="177"/>
      <c r="C686" s="178"/>
      <c r="D686" s="179" t="s">
        <v>69</v>
      </c>
      <c r="E686" s="190" t="s">
        <v>1086</v>
      </c>
      <c r="F686" s="190" t="s">
        <v>1087</v>
      </c>
      <c r="G686" s="178"/>
      <c r="H686" s="178"/>
      <c r="I686" s="178"/>
      <c r="J686" s="191">
        <f>BK686</f>
        <v>5000</v>
      </c>
      <c r="K686" s="178"/>
      <c r="L686" s="182"/>
      <c r="M686" s="183"/>
      <c r="N686" s="184"/>
      <c r="O686" s="184"/>
      <c r="P686" s="185">
        <f>P687</f>
        <v>0</v>
      </c>
      <c r="Q686" s="184"/>
      <c r="R686" s="185">
        <f>R687</f>
        <v>0</v>
      </c>
      <c r="S686" s="184"/>
      <c r="T686" s="186">
        <f>T687</f>
        <v>0</v>
      </c>
      <c r="U686" s="12"/>
      <c r="V686" s="12"/>
      <c r="W686" s="12"/>
      <c r="X686" s="12"/>
      <c r="Y686" s="12"/>
      <c r="Z686" s="12"/>
      <c r="AA686" s="12"/>
      <c r="AB686" s="12"/>
      <c r="AC686" s="12"/>
      <c r="AD686" s="12"/>
      <c r="AE686" s="12"/>
      <c r="AR686" s="187" t="s">
        <v>156</v>
      </c>
      <c r="AT686" s="188" t="s">
        <v>69</v>
      </c>
      <c r="AU686" s="188" t="s">
        <v>75</v>
      </c>
      <c r="AY686" s="187" t="s">
        <v>123</v>
      </c>
      <c r="BK686" s="189">
        <f>BK687</f>
        <v>5000</v>
      </c>
    </row>
    <row r="687" s="2" customFormat="1" ht="24.15" customHeight="1">
      <c r="A687" s="35"/>
      <c r="B687" s="36"/>
      <c r="C687" s="192" t="s">
        <v>1088</v>
      </c>
      <c r="D687" s="192" t="s">
        <v>125</v>
      </c>
      <c r="E687" s="193" t="s">
        <v>1089</v>
      </c>
      <c r="F687" s="194" t="s">
        <v>1090</v>
      </c>
      <c r="G687" s="195" t="s">
        <v>128</v>
      </c>
      <c r="H687" s="196">
        <v>1</v>
      </c>
      <c r="I687" s="197">
        <v>5000</v>
      </c>
      <c r="J687" s="197">
        <f>ROUND(I687*H687,2)</f>
        <v>5000</v>
      </c>
      <c r="K687" s="194" t="s">
        <v>1073</v>
      </c>
      <c r="L687" s="41"/>
      <c r="M687" s="198" t="s">
        <v>17</v>
      </c>
      <c r="N687" s="199" t="s">
        <v>42</v>
      </c>
      <c r="O687" s="200">
        <v>0</v>
      </c>
      <c r="P687" s="200">
        <f>O687*H687</f>
        <v>0</v>
      </c>
      <c r="Q687" s="200">
        <v>0</v>
      </c>
      <c r="R687" s="200">
        <f>Q687*H687</f>
        <v>0</v>
      </c>
      <c r="S687" s="200">
        <v>0</v>
      </c>
      <c r="T687" s="201">
        <f>S687*H687</f>
        <v>0</v>
      </c>
      <c r="U687" s="35"/>
      <c r="V687" s="35"/>
      <c r="W687" s="35"/>
      <c r="X687" s="35"/>
      <c r="Y687" s="35"/>
      <c r="Z687" s="35"/>
      <c r="AA687" s="35"/>
      <c r="AB687" s="35"/>
      <c r="AC687" s="35"/>
      <c r="AD687" s="35"/>
      <c r="AE687" s="35"/>
      <c r="AR687" s="202" t="s">
        <v>1074</v>
      </c>
      <c r="AT687" s="202" t="s">
        <v>125</v>
      </c>
      <c r="AU687" s="202" t="s">
        <v>130</v>
      </c>
      <c r="AY687" s="20" t="s">
        <v>123</v>
      </c>
      <c r="BE687" s="203">
        <f>IF(N687="základní",J687,0)</f>
        <v>0</v>
      </c>
      <c r="BF687" s="203">
        <f>IF(N687="snížená",J687,0)</f>
        <v>5000</v>
      </c>
      <c r="BG687" s="203">
        <f>IF(N687="zákl. přenesená",J687,0)</f>
        <v>0</v>
      </c>
      <c r="BH687" s="203">
        <f>IF(N687="sníž. přenesená",J687,0)</f>
        <v>0</v>
      </c>
      <c r="BI687" s="203">
        <f>IF(N687="nulová",J687,0)</f>
        <v>0</v>
      </c>
      <c r="BJ687" s="20" t="s">
        <v>130</v>
      </c>
      <c r="BK687" s="203">
        <f>ROUND(I687*H687,2)</f>
        <v>5000</v>
      </c>
      <c r="BL687" s="20" t="s">
        <v>1074</v>
      </c>
      <c r="BM687" s="202" t="s">
        <v>1091</v>
      </c>
    </row>
    <row r="688" s="12" customFormat="1" ht="22.8" customHeight="1">
      <c r="A688" s="12"/>
      <c r="B688" s="177"/>
      <c r="C688" s="178"/>
      <c r="D688" s="179" t="s">
        <v>69</v>
      </c>
      <c r="E688" s="190" t="s">
        <v>1092</v>
      </c>
      <c r="F688" s="190" t="s">
        <v>1093</v>
      </c>
      <c r="G688" s="178"/>
      <c r="H688" s="178"/>
      <c r="I688" s="178"/>
      <c r="J688" s="191">
        <f>BK688</f>
        <v>30000</v>
      </c>
      <c r="K688" s="178"/>
      <c r="L688" s="182"/>
      <c r="M688" s="183"/>
      <c r="N688" s="184"/>
      <c r="O688" s="184"/>
      <c r="P688" s="185">
        <f>P689</f>
        <v>0</v>
      </c>
      <c r="Q688" s="184"/>
      <c r="R688" s="185">
        <f>R689</f>
        <v>0</v>
      </c>
      <c r="S688" s="184"/>
      <c r="T688" s="186">
        <f>T689</f>
        <v>0</v>
      </c>
      <c r="U688" s="12"/>
      <c r="V688" s="12"/>
      <c r="W688" s="12"/>
      <c r="X688" s="12"/>
      <c r="Y688" s="12"/>
      <c r="Z688" s="12"/>
      <c r="AA688" s="12"/>
      <c r="AB688" s="12"/>
      <c r="AC688" s="12"/>
      <c r="AD688" s="12"/>
      <c r="AE688" s="12"/>
      <c r="AR688" s="187" t="s">
        <v>156</v>
      </c>
      <c r="AT688" s="188" t="s">
        <v>69</v>
      </c>
      <c r="AU688" s="188" t="s">
        <v>75</v>
      </c>
      <c r="AY688" s="187" t="s">
        <v>123</v>
      </c>
      <c r="BK688" s="189">
        <f>BK689</f>
        <v>30000</v>
      </c>
    </row>
    <row r="689" s="2" customFormat="1" ht="24.15" customHeight="1">
      <c r="A689" s="35"/>
      <c r="B689" s="36"/>
      <c r="C689" s="192" t="s">
        <v>1094</v>
      </c>
      <c r="D689" s="192" t="s">
        <v>125</v>
      </c>
      <c r="E689" s="193" t="s">
        <v>1095</v>
      </c>
      <c r="F689" s="194" t="s">
        <v>1096</v>
      </c>
      <c r="G689" s="195" t="s">
        <v>128</v>
      </c>
      <c r="H689" s="196">
        <v>1</v>
      </c>
      <c r="I689" s="197">
        <v>30000</v>
      </c>
      <c r="J689" s="197">
        <f>ROUND(I689*H689,2)</f>
        <v>30000</v>
      </c>
      <c r="K689" s="194" t="s">
        <v>1073</v>
      </c>
      <c r="L689" s="41"/>
      <c r="M689" s="258" t="s">
        <v>17</v>
      </c>
      <c r="N689" s="259" t="s">
        <v>42</v>
      </c>
      <c r="O689" s="260">
        <v>0</v>
      </c>
      <c r="P689" s="260">
        <f>O689*H689</f>
        <v>0</v>
      </c>
      <c r="Q689" s="260">
        <v>0</v>
      </c>
      <c r="R689" s="260">
        <f>Q689*H689</f>
        <v>0</v>
      </c>
      <c r="S689" s="260">
        <v>0</v>
      </c>
      <c r="T689" s="261">
        <f>S689*H689</f>
        <v>0</v>
      </c>
      <c r="U689" s="35"/>
      <c r="V689" s="35"/>
      <c r="W689" s="35"/>
      <c r="X689" s="35"/>
      <c r="Y689" s="35"/>
      <c r="Z689" s="35"/>
      <c r="AA689" s="35"/>
      <c r="AB689" s="35"/>
      <c r="AC689" s="35"/>
      <c r="AD689" s="35"/>
      <c r="AE689" s="35"/>
      <c r="AR689" s="202" t="s">
        <v>1074</v>
      </c>
      <c r="AT689" s="202" t="s">
        <v>125</v>
      </c>
      <c r="AU689" s="202" t="s">
        <v>130</v>
      </c>
      <c r="AY689" s="20" t="s">
        <v>123</v>
      </c>
      <c r="BE689" s="203">
        <f>IF(N689="základní",J689,0)</f>
        <v>0</v>
      </c>
      <c r="BF689" s="203">
        <f>IF(N689="snížená",J689,0)</f>
        <v>30000</v>
      </c>
      <c r="BG689" s="203">
        <f>IF(N689="zákl. přenesená",J689,0)</f>
        <v>0</v>
      </c>
      <c r="BH689" s="203">
        <f>IF(N689="sníž. přenesená",J689,0)</f>
        <v>0</v>
      </c>
      <c r="BI689" s="203">
        <f>IF(N689="nulová",J689,0)</f>
        <v>0</v>
      </c>
      <c r="BJ689" s="20" t="s">
        <v>130</v>
      </c>
      <c r="BK689" s="203">
        <f>ROUND(I689*H689,2)</f>
        <v>30000</v>
      </c>
      <c r="BL689" s="20" t="s">
        <v>1074</v>
      </c>
      <c r="BM689" s="202" t="s">
        <v>1097</v>
      </c>
    </row>
    <row r="690" s="2" customFormat="1" ht="6.96" customHeight="1">
      <c r="A690" s="35"/>
      <c r="B690" s="55"/>
      <c r="C690" s="56"/>
      <c r="D690" s="56"/>
      <c r="E690" s="56"/>
      <c r="F690" s="56"/>
      <c r="G690" s="56"/>
      <c r="H690" s="56"/>
      <c r="I690" s="56"/>
      <c r="J690" s="56"/>
      <c r="K690" s="56"/>
      <c r="L690" s="41"/>
      <c r="M690" s="35"/>
      <c r="O690" s="35"/>
      <c r="P690" s="35"/>
      <c r="Q690" s="35"/>
      <c r="R690" s="35"/>
      <c r="S690" s="35"/>
      <c r="T690" s="35"/>
      <c r="U690" s="35"/>
      <c r="V690" s="35"/>
      <c r="W690" s="35"/>
      <c r="X690" s="35"/>
      <c r="Y690" s="35"/>
      <c r="Z690" s="35"/>
      <c r="AA690" s="35"/>
      <c r="AB690" s="35"/>
      <c r="AC690" s="35"/>
      <c r="AD690" s="35"/>
      <c r="AE690" s="35"/>
    </row>
  </sheetData>
  <sheetProtection sheet="1" autoFilter="0" formatColumns="0" formatRows="0" objects="1" scenarios="1" spinCount="100000" saltValue="npBPHvGZ5u16Vg3plZBxrd487neG88swAt+kYnaEdadCQyyI2Fv8VD4nvGBisTTVHov5GB4bp3wJiZi9OKRuxg==" hashValue="DbSJQuj/7j43jDrUf30N9+z42586WMaHUGygr/wRe91cEusbQt6PLUBEWG87o7OlM5hp1bFSwE+FF56hriPaxA==" algorithmName="SHA-512" password="80EB"/>
  <autoFilter ref="C98:K689"/>
  <mergeCells count="5">
    <mergeCell ref="E7:H7"/>
    <mergeCell ref="E25:H25"/>
    <mergeCell ref="E46:H46"/>
    <mergeCell ref="E91:H91"/>
    <mergeCell ref="L2:V2"/>
  </mergeCells>
  <hyperlinks>
    <hyperlink ref="F104" r:id="rId1" display="https://podminky.urs.cz/item/CS_URS_2024_01/113106134"/>
    <hyperlink ref="F107" r:id="rId2" display="https://podminky.urs.cz/item/CS_URS_2024_01/113107322"/>
    <hyperlink ref="F110" r:id="rId3" display="https://podminky.urs.cz/item/CS_URS_2024_01/113202111"/>
    <hyperlink ref="F115" r:id="rId4" display="https://podminky.urs.cz/item/CS_URS_2024_01/121151113"/>
    <hyperlink ref="F118" r:id="rId5" display="https://podminky.urs.cz/item/CS_URS_2024_01/122151101"/>
    <hyperlink ref="F122" r:id="rId6" display="https://podminky.urs.cz/item/CS_URS_2024_01/131151100"/>
    <hyperlink ref="F128" r:id="rId7" display="https://podminky.urs.cz/item/CS_URS_2024_01/132151101"/>
    <hyperlink ref="F133" r:id="rId8" display="https://podminky.urs.cz/item/CS_URS_2024_01/167151101"/>
    <hyperlink ref="F137" r:id="rId9" display="https://podminky.urs.cz/item/CS_URS_2024_01/162751117"/>
    <hyperlink ref="F140" r:id="rId10" display="https://podminky.urs.cz/item/CS_URS_2024_01/162751119"/>
    <hyperlink ref="F144" r:id="rId11" display="https://podminky.urs.cz/item/CS_URS_2024_01/171251201"/>
    <hyperlink ref="F147" r:id="rId12" display="https://podminky.urs.cz/item/CS_URS_2024_01/171201221"/>
    <hyperlink ref="F151" r:id="rId13" display="https://podminky.urs.cz/item/CS_URS_2024_01/175151101"/>
    <hyperlink ref="F158" r:id="rId14" display="https://podminky.urs.cz/item/CS_URS_2024_01/174151101"/>
    <hyperlink ref="F166" r:id="rId15" display="https://podminky.urs.cz/item/CS_URS_2024_01/181351103"/>
    <hyperlink ref="F169" r:id="rId16" display="https://podminky.urs.cz/item/CS_URS_2024_01/181451131"/>
    <hyperlink ref="F175" r:id="rId17" display="https://podminky.urs.cz/item/CS_URS_2024_01/274351121"/>
    <hyperlink ref="F178" r:id="rId18" display="https://podminky.urs.cz/item/CS_URS_2024_01/274351122"/>
    <hyperlink ref="F180" r:id="rId19" display="https://podminky.urs.cz/item/CS_URS_2024_01/274313611"/>
    <hyperlink ref="F187" r:id="rId20" display="https://podminky.urs.cz/item/CS_URS_2024_01/271572211"/>
    <hyperlink ref="F190" r:id="rId21" display="https://podminky.urs.cz/item/CS_URS_2024_01/273351121"/>
    <hyperlink ref="F193" r:id="rId22" display="https://podminky.urs.cz/item/CS_URS_2024_01/273351122"/>
    <hyperlink ref="F195" r:id="rId23" display="https://podminky.urs.cz/item/CS_URS_2024_01/273362021"/>
    <hyperlink ref="F198" r:id="rId24" display="https://podminky.urs.cz/item/CS_URS_2024_01/273321311"/>
    <hyperlink ref="F201" r:id="rId25" display="https://podminky.urs.cz/item/CS_URS_2024_01/279113144"/>
    <hyperlink ref="F207" r:id="rId26" display="https://podminky.urs.cz/item/CS_URS_2024_01/279361821"/>
    <hyperlink ref="F215" r:id="rId27" display="https://podminky.urs.cz/item/CS_URS_2024_01/311234251"/>
    <hyperlink ref="F231" r:id="rId28" display="https://podminky.urs.cz/item/CS_URS_2024_01/417351115"/>
    <hyperlink ref="F236" r:id="rId29" display="https://podminky.urs.cz/item/CS_URS_2024_01/417351116"/>
    <hyperlink ref="F238" r:id="rId30" display="https://podminky.urs.cz/item/CS_URS_2024_01/417361821"/>
    <hyperlink ref="F245" r:id="rId31" display="https://podminky.urs.cz/item/CS_URS_2024_01/417321616"/>
    <hyperlink ref="F251" r:id="rId32" display="https://podminky.urs.cz/item/CS_URS_2024_01/451572111"/>
    <hyperlink ref="F257" r:id="rId33" display="https://podminky.urs.cz/item/CS_URS_2024_01/564861111"/>
    <hyperlink ref="F259" r:id="rId34" display="https://podminky.urs.cz/item/CS_URS_2024_01/596211112"/>
    <hyperlink ref="F265" r:id="rId35" display="https://podminky.urs.cz/item/CS_URS_2024_01/619991001"/>
    <hyperlink ref="F270" r:id="rId36" display="https://podminky.urs.cz/item/CS_URS_2024_01/612131100"/>
    <hyperlink ref="F278" r:id="rId37" display="https://podminky.urs.cz/item/CS_URS_2024_01/612321121"/>
    <hyperlink ref="F281" r:id="rId38" display="https://podminky.urs.cz/item/CS_URS_2024_01/612321191"/>
    <hyperlink ref="F284" r:id="rId39" display="https://podminky.urs.cz/item/CS_URS_2024_01/612325302"/>
    <hyperlink ref="F289" r:id="rId40" display="https://podminky.urs.cz/item/CS_URS_2024_01/622211021"/>
    <hyperlink ref="F296" r:id="rId41" display="https://podminky.urs.cz/item/CS_URS_2024_01/622211031"/>
    <hyperlink ref="F306" r:id="rId42" display="https://podminky.urs.cz/item/CS_URS_2024_01/622221031"/>
    <hyperlink ref="F312" r:id="rId43" display="https://podminky.urs.cz/item/CS_URS_2024_01/622251101"/>
    <hyperlink ref="F316" r:id="rId44" display="https://podminky.urs.cz/item/CS_URS_2024_01/622251105"/>
    <hyperlink ref="F319" r:id="rId45" display="https://podminky.urs.cz/item/CS_URS_2024_01/622142001"/>
    <hyperlink ref="F326" r:id="rId46" display="https://podminky.urs.cz/item/CS_URS_2024_01/622143003"/>
    <hyperlink ref="F332" r:id="rId47" display="https://podminky.urs.cz/item/CS_URS_2024_01/622143004"/>
    <hyperlink ref="F338" r:id="rId48" display="https://podminky.urs.cz/item/CS_URS_2024_01/622252001"/>
    <hyperlink ref="F344" r:id="rId49" display="https://podminky.urs.cz/item/CS_URS_2021_01/622511111"/>
    <hyperlink ref="F347" r:id="rId50" display="https://podminky.urs.cz/item/CS_URS_2021_01/622531011"/>
    <hyperlink ref="F352" r:id="rId51" display="https://podminky.urs.cz/item/CS_URS_2024_01/631311115"/>
    <hyperlink ref="F357" r:id="rId52" display="https://podminky.urs.cz/item/CS_URS_2024_01/631319011"/>
    <hyperlink ref="F360" r:id="rId53" display="https://podminky.urs.cz/item/CS_URS_2024_01/631319171"/>
    <hyperlink ref="F363" r:id="rId54" display="https://podminky.urs.cz/item/CS_URS_2024_01/631362021"/>
    <hyperlink ref="F368" r:id="rId55" display="https://podminky.urs.cz/item/CS_URS_2024_01/634112112"/>
    <hyperlink ref="F374" r:id="rId56" display="https://podminky.urs.cz/item/CS_URS_2024_01/968082016"/>
    <hyperlink ref="F378" r:id="rId57" display="https://podminky.urs.cz/item/CS_URS_2024_01/968082022"/>
    <hyperlink ref="F382" r:id="rId58" display="https://podminky.urs.cz/item/CS_URS_2024_01/971033651"/>
    <hyperlink ref="F386" r:id="rId59" display="https://podminky.urs.cz/item/CS_URS_2024_01/978013191"/>
    <hyperlink ref="F392" r:id="rId60" display="https://podminky.urs.cz/item/CS_URS_2024_01/916231213"/>
    <hyperlink ref="F398" r:id="rId61" display="https://podminky.urs.cz/item/CS_URS_2024_01/941211112"/>
    <hyperlink ref="F402" r:id="rId62" display="https://podminky.urs.cz/item/CS_URS_2024_01/941211211"/>
    <hyperlink ref="F406" r:id="rId63" display="https://podminky.urs.cz/item/CS_URS_2024_01/941211812"/>
    <hyperlink ref="F409" r:id="rId64" display="https://podminky.urs.cz/item/CS_URS_2024_01/943111112"/>
    <hyperlink ref="F414" r:id="rId65" display="https://podminky.urs.cz/item/CS_URS_2024_01/943111212"/>
    <hyperlink ref="F418" r:id="rId66" display="https://podminky.urs.cz/item/CS_URS_2024_01/943111812"/>
    <hyperlink ref="F421" r:id="rId67" display="https://podminky.urs.cz/item/CS_URS_2024_01/943121129"/>
    <hyperlink ref="F424" r:id="rId68" display="https://podminky.urs.cz/item/CS_URS_2024_01/944511111"/>
    <hyperlink ref="F427" r:id="rId69" display="https://podminky.urs.cz/item/CS_URS_2024_01/944511211"/>
    <hyperlink ref="F430" r:id="rId70" display="https://podminky.urs.cz/item/CS_URS_2024_01/944511811"/>
    <hyperlink ref="F432" r:id="rId71" display="https://podminky.urs.cz/item/CS_URS_2024_01/949101111"/>
    <hyperlink ref="F437" r:id="rId72" display="https://podminky.urs.cz/item/CS_URS_2024_01/952901111"/>
    <hyperlink ref="F441" r:id="rId73" display="https://podminky.urs.cz/item/CS_URS_2024_01/997002611"/>
    <hyperlink ref="F444" r:id="rId74" display="https://podminky.urs.cz/item/CS_URS_2024_01/997013214"/>
    <hyperlink ref="F446" r:id="rId75" display="https://podminky.urs.cz/item/CS_URS_2024_01/997013501"/>
    <hyperlink ref="F449" r:id="rId76" display="https://podminky.urs.cz/item/CS_URS_2024_01/997013509"/>
    <hyperlink ref="F453" r:id="rId77" display="https://podminky.urs.cz/item/CS_URS_2024_01/997013601"/>
    <hyperlink ref="F456" r:id="rId78" display="https://podminky.urs.cz/item/CS_URS_2024_01/997013603"/>
    <hyperlink ref="F459" r:id="rId79" display="https://podminky.urs.cz/item/CS_URS_2024_01/997013631"/>
    <hyperlink ref="F462" r:id="rId80" display="https://podminky.urs.cz/item/CS_URS_2024_01/997013655"/>
    <hyperlink ref="F466" r:id="rId81" display="https://podminky.urs.cz/item/CS_URS_2024_01/998018002"/>
    <hyperlink ref="F471" r:id="rId82" display="https://podminky.urs.cz/item/CS_URS_2024_01/711111002"/>
    <hyperlink ref="F477" r:id="rId83" display="https://podminky.urs.cz/item/CS_URS_2024_01/711112002"/>
    <hyperlink ref="F488" r:id="rId84" display="https://podminky.urs.cz/item/CS_URS_2024_01/711141559"/>
    <hyperlink ref="F493" r:id="rId85" display="https://podminky.urs.cz/item/CS_URS_2024_01/711142559"/>
    <hyperlink ref="F499" r:id="rId86" display="https://podminky.urs.cz/item/CS_URS_2024_01/998711202"/>
    <hyperlink ref="F503" r:id="rId87" display="https://podminky.urs.cz/item/CS_URS_2024_01/712431111"/>
    <hyperlink ref="F513" r:id="rId88" display="https://podminky.urs.cz/item/CS_URS_2024_01/712441559"/>
    <hyperlink ref="F519" r:id="rId89" display="https://podminky.urs.cz/item/CS_URS_2024_01/998712202"/>
    <hyperlink ref="F523" r:id="rId90" display="https://podminky.urs.cz/item/CS_URS_2024_01/713151111"/>
    <hyperlink ref="F531" r:id="rId91" display="https://podminky.urs.cz/item/CS_URS_2024_01/713151141"/>
    <hyperlink ref="F536" r:id="rId92" display="https://podminky.urs.cz/item/CS_URS_2024_01/998713202"/>
    <hyperlink ref="F540" r:id="rId93" display="https://podminky.urs.cz/item/CS_URS_2024_01/721173315"/>
    <hyperlink ref="F543" r:id="rId94" display="https://podminky.urs.cz/item/CS_URS_2024_01/721290111"/>
    <hyperlink ref="F547" r:id="rId95" display="https://podminky.urs.cz/item/CS_URS_2024_01/998721202"/>
    <hyperlink ref="F552" r:id="rId96" display="https://podminky.urs.cz/item/CS_URS_2024_01/762083122"/>
    <hyperlink ref="F556" r:id="rId97" display="https://podminky.urs.cz/item/CS_URS_2024_01/762332131"/>
    <hyperlink ref="F603" r:id="rId98" display="https://podminky.urs.cz/item/CS_URS_2024_01/762341210"/>
    <hyperlink ref="F614" r:id="rId99" display="https://podminky.urs.cz/item/CS_URS_2024_01/762341660"/>
    <hyperlink ref="F627" r:id="rId100" display="https://podminky.urs.cz/item/CS_URS_2024_01/762395000"/>
    <hyperlink ref="F631" r:id="rId101" display="https://podminky.urs.cz/item/CS_URS_2024_01/998762202"/>
    <hyperlink ref="F635" r:id="rId102" display="https://podminky.urs.cz/item/CS_URS_2024_01/764002851"/>
    <hyperlink ref="F638" r:id="rId103" display="https://podminky.urs.cz/item/CS_URS_2024_01/764212633"/>
    <hyperlink ref="F646" r:id="rId104" display="https://podminky.urs.cz/item/CS_URS_2024_01/764212662"/>
    <hyperlink ref="F657" r:id="rId105" display="https://podminky.urs.cz/item/CS_URS_2024_01/998764202"/>
    <hyperlink ref="F661" r:id="rId106" display="https://podminky.urs.cz/item/CS_URS_2021_01/766441821"/>
    <hyperlink ref="F663" r:id="rId107" display="https://podminky.urs.cz/item/CS_URS_2024_01/766691924"/>
    <hyperlink ref="F667" r:id="rId108" display="https://podminky.urs.cz/item/CS_URS_2024_01/783218111"/>
    <hyperlink ref="F672" r:id="rId109" display="https://podminky.urs.cz/item/CS_URS_2024_01/784181121"/>
    <hyperlink ref="F676" r:id="rId110" display="https://podminky.urs.cz/item/CS_URS_2024_01/784211101"/>
  </hyperlinks>
  <pageMargins left="0.39375" right="0.39375" top="0.39375" bottom="0.39375" header="0" footer="0"/>
  <pageSetup paperSize="9" orientation="landscape" blackAndWhite="1" fitToHeight="100"/>
  <headerFooter>
    <oddFooter>&amp;CStrana &amp;P z &amp;N</oddFooter>
  </headerFooter>
  <drawing r:id="rId11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62" customWidth="1"/>
    <col min="2" max="2" width="1.667969" style="262" customWidth="1"/>
    <col min="3" max="4" width="5" style="262" customWidth="1"/>
    <col min="5" max="5" width="11.66016" style="262" customWidth="1"/>
    <col min="6" max="6" width="9.160156" style="262" customWidth="1"/>
    <col min="7" max="7" width="5" style="262" customWidth="1"/>
    <col min="8" max="8" width="77.83203" style="262" customWidth="1"/>
    <col min="9" max="10" width="20" style="262" customWidth="1"/>
    <col min="11" max="11" width="1.667969" style="262" customWidth="1"/>
  </cols>
  <sheetData>
    <row r="1" s="1" customFormat="1" ht="37.5" customHeight="1"/>
    <row r="2" s="1" customFormat="1" ht="7.5" customHeight="1">
      <c r="B2" s="263"/>
      <c r="C2" s="264"/>
      <c r="D2" s="264"/>
      <c r="E2" s="264"/>
      <c r="F2" s="264"/>
      <c r="G2" s="264"/>
      <c r="H2" s="264"/>
      <c r="I2" s="264"/>
      <c r="J2" s="264"/>
      <c r="K2" s="265"/>
    </row>
    <row r="3" s="17" customFormat="1" ht="45" customHeight="1">
      <c r="B3" s="266"/>
      <c r="C3" s="267" t="s">
        <v>1098</v>
      </c>
      <c r="D3" s="267"/>
      <c r="E3" s="267"/>
      <c r="F3" s="267"/>
      <c r="G3" s="267"/>
      <c r="H3" s="267"/>
      <c r="I3" s="267"/>
      <c r="J3" s="267"/>
      <c r="K3" s="268"/>
    </row>
    <row r="4" s="1" customFormat="1" ht="25.5" customHeight="1">
      <c r="B4" s="269"/>
      <c r="C4" s="270" t="s">
        <v>1099</v>
      </c>
      <c r="D4" s="270"/>
      <c r="E4" s="270"/>
      <c r="F4" s="270"/>
      <c r="G4" s="270"/>
      <c r="H4" s="270"/>
      <c r="I4" s="270"/>
      <c r="J4" s="270"/>
      <c r="K4" s="271"/>
    </row>
    <row r="5" s="1" customFormat="1" ht="5.25" customHeight="1">
      <c r="B5" s="269"/>
      <c r="C5" s="272"/>
      <c r="D5" s="272"/>
      <c r="E5" s="272"/>
      <c r="F5" s="272"/>
      <c r="G5" s="272"/>
      <c r="H5" s="272"/>
      <c r="I5" s="272"/>
      <c r="J5" s="272"/>
      <c r="K5" s="271"/>
    </row>
    <row r="6" s="1" customFormat="1" ht="15" customHeight="1">
      <c r="B6" s="269"/>
      <c r="C6" s="273" t="s">
        <v>1100</v>
      </c>
      <c r="D6" s="273"/>
      <c r="E6" s="273"/>
      <c r="F6" s="273"/>
      <c r="G6" s="273"/>
      <c r="H6" s="273"/>
      <c r="I6" s="273"/>
      <c r="J6" s="273"/>
      <c r="K6" s="271"/>
    </row>
    <row r="7" s="1" customFormat="1" ht="15" customHeight="1">
      <c r="B7" s="274"/>
      <c r="C7" s="273" t="s">
        <v>1101</v>
      </c>
      <c r="D7" s="273"/>
      <c r="E7" s="273"/>
      <c r="F7" s="273"/>
      <c r="G7" s="273"/>
      <c r="H7" s="273"/>
      <c r="I7" s="273"/>
      <c r="J7" s="273"/>
      <c r="K7" s="271"/>
    </row>
    <row r="8" s="1" customFormat="1" ht="12.75" customHeight="1">
      <c r="B8" s="274"/>
      <c r="C8" s="273"/>
      <c r="D8" s="273"/>
      <c r="E8" s="273"/>
      <c r="F8" s="273"/>
      <c r="G8" s="273"/>
      <c r="H8" s="273"/>
      <c r="I8" s="273"/>
      <c r="J8" s="273"/>
      <c r="K8" s="271"/>
    </row>
    <row r="9" s="1" customFormat="1" ht="15" customHeight="1">
      <c r="B9" s="274"/>
      <c r="C9" s="273" t="s">
        <v>1102</v>
      </c>
      <c r="D9" s="273"/>
      <c r="E9" s="273"/>
      <c r="F9" s="273"/>
      <c r="G9" s="273"/>
      <c r="H9" s="273"/>
      <c r="I9" s="273"/>
      <c r="J9" s="273"/>
      <c r="K9" s="271"/>
    </row>
    <row r="10" s="1" customFormat="1" ht="15" customHeight="1">
      <c r="B10" s="274"/>
      <c r="C10" s="273"/>
      <c r="D10" s="273" t="s">
        <v>1103</v>
      </c>
      <c r="E10" s="273"/>
      <c r="F10" s="273"/>
      <c r="G10" s="273"/>
      <c r="H10" s="273"/>
      <c r="I10" s="273"/>
      <c r="J10" s="273"/>
      <c r="K10" s="271"/>
    </row>
    <row r="11" s="1" customFormat="1" ht="15" customHeight="1">
      <c r="B11" s="274"/>
      <c r="C11" s="275"/>
      <c r="D11" s="273" t="s">
        <v>1104</v>
      </c>
      <c r="E11" s="273"/>
      <c r="F11" s="273"/>
      <c r="G11" s="273"/>
      <c r="H11" s="273"/>
      <c r="I11" s="273"/>
      <c r="J11" s="273"/>
      <c r="K11" s="271"/>
    </row>
    <row r="12" s="1" customFormat="1" ht="15" customHeight="1">
      <c r="B12" s="274"/>
      <c r="C12" s="275"/>
      <c r="D12" s="273"/>
      <c r="E12" s="273"/>
      <c r="F12" s="273"/>
      <c r="G12" s="273"/>
      <c r="H12" s="273"/>
      <c r="I12" s="273"/>
      <c r="J12" s="273"/>
      <c r="K12" s="271"/>
    </row>
    <row r="13" s="1" customFormat="1" ht="15" customHeight="1">
      <c r="B13" s="274"/>
      <c r="C13" s="275"/>
      <c r="D13" s="276" t="s">
        <v>1105</v>
      </c>
      <c r="E13" s="273"/>
      <c r="F13" s="273"/>
      <c r="G13" s="273"/>
      <c r="H13" s="273"/>
      <c r="I13" s="273"/>
      <c r="J13" s="273"/>
      <c r="K13" s="271"/>
    </row>
    <row r="14" s="1" customFormat="1" ht="12.75" customHeight="1">
      <c r="B14" s="274"/>
      <c r="C14" s="275"/>
      <c r="D14" s="275"/>
      <c r="E14" s="275"/>
      <c r="F14" s="275"/>
      <c r="G14" s="275"/>
      <c r="H14" s="275"/>
      <c r="I14" s="275"/>
      <c r="J14" s="275"/>
      <c r="K14" s="271"/>
    </row>
    <row r="15" s="1" customFormat="1" ht="15" customHeight="1">
      <c r="B15" s="274"/>
      <c r="C15" s="275"/>
      <c r="D15" s="273" t="s">
        <v>1106</v>
      </c>
      <c r="E15" s="273"/>
      <c r="F15" s="273"/>
      <c r="G15" s="273"/>
      <c r="H15" s="273"/>
      <c r="I15" s="273"/>
      <c r="J15" s="273"/>
      <c r="K15" s="271"/>
    </row>
    <row r="16" s="1" customFormat="1" ht="15" customHeight="1">
      <c r="B16" s="274"/>
      <c r="C16" s="275"/>
      <c r="D16" s="273" t="s">
        <v>1107</v>
      </c>
      <c r="E16" s="273"/>
      <c r="F16" s="273"/>
      <c r="G16" s="273"/>
      <c r="H16" s="273"/>
      <c r="I16" s="273"/>
      <c r="J16" s="273"/>
      <c r="K16" s="271"/>
    </row>
    <row r="17" s="1" customFormat="1" ht="15" customHeight="1">
      <c r="B17" s="274"/>
      <c r="C17" s="275"/>
      <c r="D17" s="273" t="s">
        <v>1108</v>
      </c>
      <c r="E17" s="273"/>
      <c r="F17" s="273"/>
      <c r="G17" s="273"/>
      <c r="H17" s="273"/>
      <c r="I17" s="273"/>
      <c r="J17" s="273"/>
      <c r="K17" s="271"/>
    </row>
    <row r="18" s="1" customFormat="1" ht="15" customHeight="1">
      <c r="B18" s="274"/>
      <c r="C18" s="275"/>
      <c r="D18" s="275"/>
      <c r="E18" s="277" t="s">
        <v>74</v>
      </c>
      <c r="F18" s="273" t="s">
        <v>1109</v>
      </c>
      <c r="G18" s="273"/>
      <c r="H18" s="273"/>
      <c r="I18" s="273"/>
      <c r="J18" s="273"/>
      <c r="K18" s="271"/>
    </row>
    <row r="19" s="1" customFormat="1" ht="15" customHeight="1">
      <c r="B19" s="274"/>
      <c r="C19" s="275"/>
      <c r="D19" s="275"/>
      <c r="E19" s="277" t="s">
        <v>1110</v>
      </c>
      <c r="F19" s="273" t="s">
        <v>1111</v>
      </c>
      <c r="G19" s="273"/>
      <c r="H19" s="273"/>
      <c r="I19" s="273"/>
      <c r="J19" s="273"/>
      <c r="K19" s="271"/>
    </row>
    <row r="20" s="1" customFormat="1" ht="15" customHeight="1">
      <c r="B20" s="274"/>
      <c r="C20" s="275"/>
      <c r="D20" s="275"/>
      <c r="E20" s="277" t="s">
        <v>1112</v>
      </c>
      <c r="F20" s="273" t="s">
        <v>1113</v>
      </c>
      <c r="G20" s="273"/>
      <c r="H20" s="273"/>
      <c r="I20" s="273"/>
      <c r="J20" s="273"/>
      <c r="K20" s="271"/>
    </row>
    <row r="21" s="1" customFormat="1" ht="15" customHeight="1">
      <c r="B21" s="274"/>
      <c r="C21" s="275"/>
      <c r="D21" s="275"/>
      <c r="E21" s="277" t="s">
        <v>1114</v>
      </c>
      <c r="F21" s="273" t="s">
        <v>1115</v>
      </c>
      <c r="G21" s="273"/>
      <c r="H21" s="273"/>
      <c r="I21" s="273"/>
      <c r="J21" s="273"/>
      <c r="K21" s="271"/>
    </row>
    <row r="22" s="1" customFormat="1" ht="15" customHeight="1">
      <c r="B22" s="274"/>
      <c r="C22" s="275"/>
      <c r="D22" s="275"/>
      <c r="E22" s="277" t="s">
        <v>1056</v>
      </c>
      <c r="F22" s="273" t="s">
        <v>1057</v>
      </c>
      <c r="G22" s="273"/>
      <c r="H22" s="273"/>
      <c r="I22" s="273"/>
      <c r="J22" s="273"/>
      <c r="K22" s="271"/>
    </row>
    <row r="23" s="1" customFormat="1" ht="15" customHeight="1">
      <c r="B23" s="274"/>
      <c r="C23" s="275"/>
      <c r="D23" s="275"/>
      <c r="E23" s="277" t="s">
        <v>1116</v>
      </c>
      <c r="F23" s="273" t="s">
        <v>1117</v>
      </c>
      <c r="G23" s="273"/>
      <c r="H23" s="273"/>
      <c r="I23" s="273"/>
      <c r="J23" s="273"/>
      <c r="K23" s="271"/>
    </row>
    <row r="24" s="1" customFormat="1" ht="12.75" customHeight="1">
      <c r="B24" s="274"/>
      <c r="C24" s="275"/>
      <c r="D24" s="275"/>
      <c r="E24" s="275"/>
      <c r="F24" s="275"/>
      <c r="G24" s="275"/>
      <c r="H24" s="275"/>
      <c r="I24" s="275"/>
      <c r="J24" s="275"/>
      <c r="K24" s="271"/>
    </row>
    <row r="25" s="1" customFormat="1" ht="15" customHeight="1">
      <c r="B25" s="274"/>
      <c r="C25" s="273" t="s">
        <v>1118</v>
      </c>
      <c r="D25" s="273"/>
      <c r="E25" s="273"/>
      <c r="F25" s="273"/>
      <c r="G25" s="273"/>
      <c r="H25" s="273"/>
      <c r="I25" s="273"/>
      <c r="J25" s="273"/>
      <c r="K25" s="271"/>
    </row>
    <row r="26" s="1" customFormat="1" ht="15" customHeight="1">
      <c r="B26" s="274"/>
      <c r="C26" s="273" t="s">
        <v>1119</v>
      </c>
      <c r="D26" s="273"/>
      <c r="E26" s="273"/>
      <c r="F26" s="273"/>
      <c r="G26" s="273"/>
      <c r="H26" s="273"/>
      <c r="I26" s="273"/>
      <c r="J26" s="273"/>
      <c r="K26" s="271"/>
    </row>
    <row r="27" s="1" customFormat="1" ht="15" customHeight="1">
      <c r="B27" s="274"/>
      <c r="C27" s="273"/>
      <c r="D27" s="273" t="s">
        <v>1120</v>
      </c>
      <c r="E27" s="273"/>
      <c r="F27" s="273"/>
      <c r="G27" s="273"/>
      <c r="H27" s="273"/>
      <c r="I27" s="273"/>
      <c r="J27" s="273"/>
      <c r="K27" s="271"/>
    </row>
    <row r="28" s="1" customFormat="1" ht="15" customHeight="1">
      <c r="B28" s="274"/>
      <c r="C28" s="275"/>
      <c r="D28" s="273" t="s">
        <v>1121</v>
      </c>
      <c r="E28" s="273"/>
      <c r="F28" s="273"/>
      <c r="G28" s="273"/>
      <c r="H28" s="273"/>
      <c r="I28" s="273"/>
      <c r="J28" s="273"/>
      <c r="K28" s="271"/>
    </row>
    <row r="29" s="1" customFormat="1" ht="12.75" customHeight="1">
      <c r="B29" s="274"/>
      <c r="C29" s="275"/>
      <c r="D29" s="275"/>
      <c r="E29" s="275"/>
      <c r="F29" s="275"/>
      <c r="G29" s="275"/>
      <c r="H29" s="275"/>
      <c r="I29" s="275"/>
      <c r="J29" s="275"/>
      <c r="K29" s="271"/>
    </row>
    <row r="30" s="1" customFormat="1" ht="15" customHeight="1">
      <c r="B30" s="274"/>
      <c r="C30" s="275"/>
      <c r="D30" s="273" t="s">
        <v>1122</v>
      </c>
      <c r="E30" s="273"/>
      <c r="F30" s="273"/>
      <c r="G30" s="273"/>
      <c r="H30" s="273"/>
      <c r="I30" s="273"/>
      <c r="J30" s="273"/>
      <c r="K30" s="271"/>
    </row>
    <row r="31" s="1" customFormat="1" ht="15" customHeight="1">
      <c r="B31" s="274"/>
      <c r="C31" s="275"/>
      <c r="D31" s="273" t="s">
        <v>1123</v>
      </c>
      <c r="E31" s="273"/>
      <c r="F31" s="273"/>
      <c r="G31" s="273"/>
      <c r="H31" s="273"/>
      <c r="I31" s="273"/>
      <c r="J31" s="273"/>
      <c r="K31" s="271"/>
    </row>
    <row r="32" s="1" customFormat="1" ht="12.75" customHeight="1">
      <c r="B32" s="274"/>
      <c r="C32" s="275"/>
      <c r="D32" s="275"/>
      <c r="E32" s="275"/>
      <c r="F32" s="275"/>
      <c r="G32" s="275"/>
      <c r="H32" s="275"/>
      <c r="I32" s="275"/>
      <c r="J32" s="275"/>
      <c r="K32" s="271"/>
    </row>
    <row r="33" s="1" customFormat="1" ht="15" customHeight="1">
      <c r="B33" s="274"/>
      <c r="C33" s="275"/>
      <c r="D33" s="273" t="s">
        <v>1124</v>
      </c>
      <c r="E33" s="273"/>
      <c r="F33" s="273"/>
      <c r="G33" s="273"/>
      <c r="H33" s="273"/>
      <c r="I33" s="273"/>
      <c r="J33" s="273"/>
      <c r="K33" s="271"/>
    </row>
    <row r="34" s="1" customFormat="1" ht="15" customHeight="1">
      <c r="B34" s="274"/>
      <c r="C34" s="275"/>
      <c r="D34" s="273" t="s">
        <v>1125</v>
      </c>
      <c r="E34" s="273"/>
      <c r="F34" s="273"/>
      <c r="G34" s="273"/>
      <c r="H34" s="273"/>
      <c r="I34" s="273"/>
      <c r="J34" s="273"/>
      <c r="K34" s="271"/>
    </row>
    <row r="35" s="1" customFormat="1" ht="15" customHeight="1">
      <c r="B35" s="274"/>
      <c r="C35" s="275"/>
      <c r="D35" s="273" t="s">
        <v>1126</v>
      </c>
      <c r="E35" s="273"/>
      <c r="F35" s="273"/>
      <c r="G35" s="273"/>
      <c r="H35" s="273"/>
      <c r="I35" s="273"/>
      <c r="J35" s="273"/>
      <c r="K35" s="271"/>
    </row>
    <row r="36" s="1" customFormat="1" ht="15" customHeight="1">
      <c r="B36" s="274"/>
      <c r="C36" s="275"/>
      <c r="D36" s="273"/>
      <c r="E36" s="276" t="s">
        <v>109</v>
      </c>
      <c r="F36" s="273"/>
      <c r="G36" s="273" t="s">
        <v>1127</v>
      </c>
      <c r="H36" s="273"/>
      <c r="I36" s="273"/>
      <c r="J36" s="273"/>
      <c r="K36" s="271"/>
    </row>
    <row r="37" s="1" customFormat="1" ht="30.75" customHeight="1">
      <c r="B37" s="274"/>
      <c r="C37" s="275"/>
      <c r="D37" s="273"/>
      <c r="E37" s="276" t="s">
        <v>1128</v>
      </c>
      <c r="F37" s="273"/>
      <c r="G37" s="273" t="s">
        <v>1129</v>
      </c>
      <c r="H37" s="273"/>
      <c r="I37" s="273"/>
      <c r="J37" s="273"/>
      <c r="K37" s="271"/>
    </row>
    <row r="38" s="1" customFormat="1" ht="15" customHeight="1">
      <c r="B38" s="274"/>
      <c r="C38" s="275"/>
      <c r="D38" s="273"/>
      <c r="E38" s="276" t="s">
        <v>51</v>
      </c>
      <c r="F38" s="273"/>
      <c r="G38" s="273" t="s">
        <v>1130</v>
      </c>
      <c r="H38" s="273"/>
      <c r="I38" s="273"/>
      <c r="J38" s="273"/>
      <c r="K38" s="271"/>
    </row>
    <row r="39" s="1" customFormat="1" ht="15" customHeight="1">
      <c r="B39" s="274"/>
      <c r="C39" s="275"/>
      <c r="D39" s="273"/>
      <c r="E39" s="276" t="s">
        <v>52</v>
      </c>
      <c r="F39" s="273"/>
      <c r="G39" s="273" t="s">
        <v>1131</v>
      </c>
      <c r="H39" s="273"/>
      <c r="I39" s="273"/>
      <c r="J39" s="273"/>
      <c r="K39" s="271"/>
    </row>
    <row r="40" s="1" customFormat="1" ht="15" customHeight="1">
      <c r="B40" s="274"/>
      <c r="C40" s="275"/>
      <c r="D40" s="273"/>
      <c r="E40" s="276" t="s">
        <v>110</v>
      </c>
      <c r="F40" s="273"/>
      <c r="G40" s="273" t="s">
        <v>1132</v>
      </c>
      <c r="H40" s="273"/>
      <c r="I40" s="273"/>
      <c r="J40" s="273"/>
      <c r="K40" s="271"/>
    </row>
    <row r="41" s="1" customFormat="1" ht="15" customHeight="1">
      <c r="B41" s="274"/>
      <c r="C41" s="275"/>
      <c r="D41" s="273"/>
      <c r="E41" s="276" t="s">
        <v>111</v>
      </c>
      <c r="F41" s="273"/>
      <c r="G41" s="273" t="s">
        <v>1133</v>
      </c>
      <c r="H41" s="273"/>
      <c r="I41" s="273"/>
      <c r="J41" s="273"/>
      <c r="K41" s="271"/>
    </row>
    <row r="42" s="1" customFormat="1" ht="15" customHeight="1">
      <c r="B42" s="274"/>
      <c r="C42" s="275"/>
      <c r="D42" s="273"/>
      <c r="E42" s="276" t="s">
        <v>1134</v>
      </c>
      <c r="F42" s="273"/>
      <c r="G42" s="273" t="s">
        <v>1135</v>
      </c>
      <c r="H42" s="273"/>
      <c r="I42" s="273"/>
      <c r="J42" s="273"/>
      <c r="K42" s="271"/>
    </row>
    <row r="43" s="1" customFormat="1" ht="15" customHeight="1">
      <c r="B43" s="274"/>
      <c r="C43" s="275"/>
      <c r="D43" s="273"/>
      <c r="E43" s="276"/>
      <c r="F43" s="273"/>
      <c r="G43" s="273" t="s">
        <v>1136</v>
      </c>
      <c r="H43" s="273"/>
      <c r="I43" s="273"/>
      <c r="J43" s="273"/>
      <c r="K43" s="271"/>
    </row>
    <row r="44" s="1" customFormat="1" ht="15" customHeight="1">
      <c r="B44" s="274"/>
      <c r="C44" s="275"/>
      <c r="D44" s="273"/>
      <c r="E44" s="276" t="s">
        <v>1137</v>
      </c>
      <c r="F44" s="273"/>
      <c r="G44" s="273" t="s">
        <v>1138</v>
      </c>
      <c r="H44" s="273"/>
      <c r="I44" s="273"/>
      <c r="J44" s="273"/>
      <c r="K44" s="271"/>
    </row>
    <row r="45" s="1" customFormat="1" ht="15" customHeight="1">
      <c r="B45" s="274"/>
      <c r="C45" s="275"/>
      <c r="D45" s="273"/>
      <c r="E45" s="276" t="s">
        <v>113</v>
      </c>
      <c r="F45" s="273"/>
      <c r="G45" s="273" t="s">
        <v>1139</v>
      </c>
      <c r="H45" s="273"/>
      <c r="I45" s="273"/>
      <c r="J45" s="273"/>
      <c r="K45" s="271"/>
    </row>
    <row r="46" s="1" customFormat="1" ht="12.75" customHeight="1">
      <c r="B46" s="274"/>
      <c r="C46" s="275"/>
      <c r="D46" s="273"/>
      <c r="E46" s="273"/>
      <c r="F46" s="273"/>
      <c r="G46" s="273"/>
      <c r="H46" s="273"/>
      <c r="I46" s="273"/>
      <c r="J46" s="273"/>
      <c r="K46" s="271"/>
    </row>
    <row r="47" s="1" customFormat="1" ht="15" customHeight="1">
      <c r="B47" s="274"/>
      <c r="C47" s="275"/>
      <c r="D47" s="273" t="s">
        <v>1140</v>
      </c>
      <c r="E47" s="273"/>
      <c r="F47" s="273"/>
      <c r="G47" s="273"/>
      <c r="H47" s="273"/>
      <c r="I47" s="273"/>
      <c r="J47" s="273"/>
      <c r="K47" s="271"/>
    </row>
    <row r="48" s="1" customFormat="1" ht="15" customHeight="1">
      <c r="B48" s="274"/>
      <c r="C48" s="275"/>
      <c r="D48" s="275"/>
      <c r="E48" s="273" t="s">
        <v>1141</v>
      </c>
      <c r="F48" s="273"/>
      <c r="G48" s="273"/>
      <c r="H48" s="273"/>
      <c r="I48" s="273"/>
      <c r="J48" s="273"/>
      <c r="K48" s="271"/>
    </row>
    <row r="49" s="1" customFormat="1" ht="15" customHeight="1">
      <c r="B49" s="274"/>
      <c r="C49" s="275"/>
      <c r="D49" s="275"/>
      <c r="E49" s="273" t="s">
        <v>1142</v>
      </c>
      <c r="F49" s="273"/>
      <c r="G49" s="273"/>
      <c r="H49" s="273"/>
      <c r="I49" s="273"/>
      <c r="J49" s="273"/>
      <c r="K49" s="271"/>
    </row>
    <row r="50" s="1" customFormat="1" ht="15" customHeight="1">
      <c r="B50" s="274"/>
      <c r="C50" s="275"/>
      <c r="D50" s="275"/>
      <c r="E50" s="273" t="s">
        <v>1143</v>
      </c>
      <c r="F50" s="273"/>
      <c r="G50" s="273"/>
      <c r="H50" s="273"/>
      <c r="I50" s="273"/>
      <c r="J50" s="273"/>
      <c r="K50" s="271"/>
    </row>
    <row r="51" s="1" customFormat="1" ht="15" customHeight="1">
      <c r="B51" s="274"/>
      <c r="C51" s="275"/>
      <c r="D51" s="273" t="s">
        <v>1144</v>
      </c>
      <c r="E51" s="273"/>
      <c r="F51" s="273"/>
      <c r="G51" s="273"/>
      <c r="H51" s="273"/>
      <c r="I51" s="273"/>
      <c r="J51" s="273"/>
      <c r="K51" s="271"/>
    </row>
    <row r="52" s="1" customFormat="1" ht="25.5" customHeight="1">
      <c r="B52" s="269"/>
      <c r="C52" s="270" t="s">
        <v>1145</v>
      </c>
      <c r="D52" s="270"/>
      <c r="E52" s="270"/>
      <c r="F52" s="270"/>
      <c r="G52" s="270"/>
      <c r="H52" s="270"/>
      <c r="I52" s="270"/>
      <c r="J52" s="270"/>
      <c r="K52" s="271"/>
    </row>
    <row r="53" s="1" customFormat="1" ht="5.25" customHeight="1">
      <c r="B53" s="269"/>
      <c r="C53" s="272"/>
      <c r="D53" s="272"/>
      <c r="E53" s="272"/>
      <c r="F53" s="272"/>
      <c r="G53" s="272"/>
      <c r="H53" s="272"/>
      <c r="I53" s="272"/>
      <c r="J53" s="272"/>
      <c r="K53" s="271"/>
    </row>
    <row r="54" s="1" customFormat="1" ht="15" customHeight="1">
      <c r="B54" s="269"/>
      <c r="C54" s="273" t="s">
        <v>1146</v>
      </c>
      <c r="D54" s="273"/>
      <c r="E54" s="273"/>
      <c r="F54" s="273"/>
      <c r="G54" s="273"/>
      <c r="H54" s="273"/>
      <c r="I54" s="273"/>
      <c r="J54" s="273"/>
      <c r="K54" s="271"/>
    </row>
    <row r="55" s="1" customFormat="1" ht="15" customHeight="1">
      <c r="B55" s="269"/>
      <c r="C55" s="273" t="s">
        <v>1147</v>
      </c>
      <c r="D55" s="273"/>
      <c r="E55" s="273"/>
      <c r="F55" s="273"/>
      <c r="G55" s="273"/>
      <c r="H55" s="273"/>
      <c r="I55" s="273"/>
      <c r="J55" s="273"/>
      <c r="K55" s="271"/>
    </row>
    <row r="56" s="1" customFormat="1" ht="12.75" customHeight="1">
      <c r="B56" s="269"/>
      <c r="C56" s="273"/>
      <c r="D56" s="273"/>
      <c r="E56" s="273"/>
      <c r="F56" s="273"/>
      <c r="G56" s="273"/>
      <c r="H56" s="273"/>
      <c r="I56" s="273"/>
      <c r="J56" s="273"/>
      <c r="K56" s="271"/>
    </row>
    <row r="57" s="1" customFormat="1" ht="15" customHeight="1">
      <c r="B57" s="269"/>
      <c r="C57" s="273" t="s">
        <v>1148</v>
      </c>
      <c r="D57" s="273"/>
      <c r="E57" s="273"/>
      <c r="F57" s="273"/>
      <c r="G57" s="273"/>
      <c r="H57" s="273"/>
      <c r="I57" s="273"/>
      <c r="J57" s="273"/>
      <c r="K57" s="271"/>
    </row>
    <row r="58" s="1" customFormat="1" ht="15" customHeight="1">
      <c r="B58" s="269"/>
      <c r="C58" s="275"/>
      <c r="D58" s="273" t="s">
        <v>1149</v>
      </c>
      <c r="E58" s="273"/>
      <c r="F58" s="273"/>
      <c r="G58" s="273"/>
      <c r="H58" s="273"/>
      <c r="I58" s="273"/>
      <c r="J58" s="273"/>
      <c r="K58" s="271"/>
    </row>
    <row r="59" s="1" customFormat="1" ht="15" customHeight="1">
      <c r="B59" s="269"/>
      <c r="C59" s="275"/>
      <c r="D59" s="273" t="s">
        <v>1150</v>
      </c>
      <c r="E59" s="273"/>
      <c r="F59" s="273"/>
      <c r="G59" s="273"/>
      <c r="H59" s="273"/>
      <c r="I59" s="273"/>
      <c r="J59" s="273"/>
      <c r="K59" s="271"/>
    </row>
    <row r="60" s="1" customFormat="1" ht="15" customHeight="1">
      <c r="B60" s="269"/>
      <c r="C60" s="275"/>
      <c r="D60" s="273" t="s">
        <v>1151</v>
      </c>
      <c r="E60" s="273"/>
      <c r="F60" s="273"/>
      <c r="G60" s="273"/>
      <c r="H60" s="273"/>
      <c r="I60" s="273"/>
      <c r="J60" s="273"/>
      <c r="K60" s="271"/>
    </row>
    <row r="61" s="1" customFormat="1" ht="15" customHeight="1">
      <c r="B61" s="269"/>
      <c r="C61" s="275"/>
      <c r="D61" s="273" t="s">
        <v>1152</v>
      </c>
      <c r="E61" s="273"/>
      <c r="F61" s="273"/>
      <c r="G61" s="273"/>
      <c r="H61" s="273"/>
      <c r="I61" s="273"/>
      <c r="J61" s="273"/>
      <c r="K61" s="271"/>
    </row>
    <row r="62" s="1" customFormat="1" ht="15" customHeight="1">
      <c r="B62" s="269"/>
      <c r="C62" s="275"/>
      <c r="D62" s="278" t="s">
        <v>1153</v>
      </c>
      <c r="E62" s="278"/>
      <c r="F62" s="278"/>
      <c r="G62" s="278"/>
      <c r="H62" s="278"/>
      <c r="I62" s="278"/>
      <c r="J62" s="278"/>
      <c r="K62" s="271"/>
    </row>
    <row r="63" s="1" customFormat="1" ht="15" customHeight="1">
      <c r="B63" s="269"/>
      <c r="C63" s="275"/>
      <c r="D63" s="273" t="s">
        <v>1154</v>
      </c>
      <c r="E63" s="273"/>
      <c r="F63" s="273"/>
      <c r="G63" s="273"/>
      <c r="H63" s="273"/>
      <c r="I63" s="273"/>
      <c r="J63" s="273"/>
      <c r="K63" s="271"/>
    </row>
    <row r="64" s="1" customFormat="1" ht="12.75" customHeight="1">
      <c r="B64" s="269"/>
      <c r="C64" s="275"/>
      <c r="D64" s="275"/>
      <c r="E64" s="279"/>
      <c r="F64" s="275"/>
      <c r="G64" s="275"/>
      <c r="H64" s="275"/>
      <c r="I64" s="275"/>
      <c r="J64" s="275"/>
      <c r="K64" s="271"/>
    </row>
    <row r="65" s="1" customFormat="1" ht="15" customHeight="1">
      <c r="B65" s="269"/>
      <c r="C65" s="275"/>
      <c r="D65" s="273" t="s">
        <v>1155</v>
      </c>
      <c r="E65" s="273"/>
      <c r="F65" s="273"/>
      <c r="G65" s="273"/>
      <c r="H65" s="273"/>
      <c r="I65" s="273"/>
      <c r="J65" s="273"/>
      <c r="K65" s="271"/>
    </row>
    <row r="66" s="1" customFormat="1" ht="15" customHeight="1">
      <c r="B66" s="269"/>
      <c r="C66" s="275"/>
      <c r="D66" s="278" t="s">
        <v>1156</v>
      </c>
      <c r="E66" s="278"/>
      <c r="F66" s="278"/>
      <c r="G66" s="278"/>
      <c r="H66" s="278"/>
      <c r="I66" s="278"/>
      <c r="J66" s="278"/>
      <c r="K66" s="271"/>
    </row>
    <row r="67" s="1" customFormat="1" ht="15" customHeight="1">
      <c r="B67" s="269"/>
      <c r="C67" s="275"/>
      <c r="D67" s="273" t="s">
        <v>1157</v>
      </c>
      <c r="E67" s="273"/>
      <c r="F67" s="273"/>
      <c r="G67" s="273"/>
      <c r="H67" s="273"/>
      <c r="I67" s="273"/>
      <c r="J67" s="273"/>
      <c r="K67" s="271"/>
    </row>
    <row r="68" s="1" customFormat="1" ht="15" customHeight="1">
      <c r="B68" s="269"/>
      <c r="C68" s="275"/>
      <c r="D68" s="273" t="s">
        <v>1158</v>
      </c>
      <c r="E68" s="273"/>
      <c r="F68" s="273"/>
      <c r="G68" s="273"/>
      <c r="H68" s="273"/>
      <c r="I68" s="273"/>
      <c r="J68" s="273"/>
      <c r="K68" s="271"/>
    </row>
    <row r="69" s="1" customFormat="1" ht="15" customHeight="1">
      <c r="B69" s="269"/>
      <c r="C69" s="275"/>
      <c r="D69" s="273" t="s">
        <v>1159</v>
      </c>
      <c r="E69" s="273"/>
      <c r="F69" s="273"/>
      <c r="G69" s="273"/>
      <c r="H69" s="273"/>
      <c r="I69" s="273"/>
      <c r="J69" s="273"/>
      <c r="K69" s="271"/>
    </row>
    <row r="70" s="1" customFormat="1" ht="15" customHeight="1">
      <c r="B70" s="269"/>
      <c r="C70" s="275"/>
      <c r="D70" s="273" t="s">
        <v>1160</v>
      </c>
      <c r="E70" s="273"/>
      <c r="F70" s="273"/>
      <c r="G70" s="273"/>
      <c r="H70" s="273"/>
      <c r="I70" s="273"/>
      <c r="J70" s="273"/>
      <c r="K70" s="271"/>
    </row>
    <row r="71" s="1" customFormat="1" ht="12.75" customHeight="1">
      <c r="B71" s="280"/>
      <c r="C71" s="281"/>
      <c r="D71" s="281"/>
      <c r="E71" s="281"/>
      <c r="F71" s="281"/>
      <c r="G71" s="281"/>
      <c r="H71" s="281"/>
      <c r="I71" s="281"/>
      <c r="J71" s="281"/>
      <c r="K71" s="282"/>
    </row>
    <row r="72" s="1" customFormat="1" ht="18.75" customHeight="1">
      <c r="B72" s="283"/>
      <c r="C72" s="283"/>
      <c r="D72" s="283"/>
      <c r="E72" s="283"/>
      <c r="F72" s="283"/>
      <c r="G72" s="283"/>
      <c r="H72" s="283"/>
      <c r="I72" s="283"/>
      <c r="J72" s="283"/>
      <c r="K72" s="284"/>
    </row>
    <row r="73" s="1" customFormat="1" ht="18.75" customHeight="1">
      <c r="B73" s="284"/>
      <c r="C73" s="284"/>
      <c r="D73" s="284"/>
      <c r="E73" s="284"/>
      <c r="F73" s="284"/>
      <c r="G73" s="284"/>
      <c r="H73" s="284"/>
      <c r="I73" s="284"/>
      <c r="J73" s="284"/>
      <c r="K73" s="284"/>
    </row>
    <row r="74" s="1" customFormat="1" ht="7.5" customHeight="1">
      <c r="B74" s="285"/>
      <c r="C74" s="286"/>
      <c r="D74" s="286"/>
      <c r="E74" s="286"/>
      <c r="F74" s="286"/>
      <c r="G74" s="286"/>
      <c r="H74" s="286"/>
      <c r="I74" s="286"/>
      <c r="J74" s="286"/>
      <c r="K74" s="287"/>
    </row>
    <row r="75" s="1" customFormat="1" ht="45" customHeight="1">
      <c r="B75" s="288"/>
      <c r="C75" s="289" t="s">
        <v>1161</v>
      </c>
      <c r="D75" s="289"/>
      <c r="E75" s="289"/>
      <c r="F75" s="289"/>
      <c r="G75" s="289"/>
      <c r="H75" s="289"/>
      <c r="I75" s="289"/>
      <c r="J75" s="289"/>
      <c r="K75" s="290"/>
    </row>
    <row r="76" s="1" customFormat="1" ht="17.25" customHeight="1">
      <c r="B76" s="288"/>
      <c r="C76" s="291" t="s">
        <v>1162</v>
      </c>
      <c r="D76" s="291"/>
      <c r="E76" s="291"/>
      <c r="F76" s="291" t="s">
        <v>1163</v>
      </c>
      <c r="G76" s="292"/>
      <c r="H76" s="291" t="s">
        <v>52</v>
      </c>
      <c r="I76" s="291" t="s">
        <v>55</v>
      </c>
      <c r="J76" s="291" t="s">
        <v>1164</v>
      </c>
      <c r="K76" s="290"/>
    </row>
    <row r="77" s="1" customFormat="1" ht="17.25" customHeight="1">
      <c r="B77" s="288"/>
      <c r="C77" s="293" t="s">
        <v>1165</v>
      </c>
      <c r="D77" s="293"/>
      <c r="E77" s="293"/>
      <c r="F77" s="294" t="s">
        <v>1166</v>
      </c>
      <c r="G77" s="295"/>
      <c r="H77" s="293"/>
      <c r="I77" s="293"/>
      <c r="J77" s="293" t="s">
        <v>1167</v>
      </c>
      <c r="K77" s="290"/>
    </row>
    <row r="78" s="1" customFormat="1" ht="5.25" customHeight="1">
      <c r="B78" s="288"/>
      <c r="C78" s="296"/>
      <c r="D78" s="296"/>
      <c r="E78" s="296"/>
      <c r="F78" s="296"/>
      <c r="G78" s="297"/>
      <c r="H78" s="296"/>
      <c r="I78" s="296"/>
      <c r="J78" s="296"/>
      <c r="K78" s="290"/>
    </row>
    <row r="79" s="1" customFormat="1" ht="15" customHeight="1">
      <c r="B79" s="288"/>
      <c r="C79" s="276" t="s">
        <v>51</v>
      </c>
      <c r="D79" s="298"/>
      <c r="E79" s="298"/>
      <c r="F79" s="299" t="s">
        <v>1168</v>
      </c>
      <c r="G79" s="300"/>
      <c r="H79" s="276" t="s">
        <v>1169</v>
      </c>
      <c r="I79" s="276" t="s">
        <v>1170</v>
      </c>
      <c r="J79" s="276">
        <v>20</v>
      </c>
      <c r="K79" s="290"/>
    </row>
    <row r="80" s="1" customFormat="1" ht="15" customHeight="1">
      <c r="B80" s="288"/>
      <c r="C80" s="276" t="s">
        <v>1171</v>
      </c>
      <c r="D80" s="276"/>
      <c r="E80" s="276"/>
      <c r="F80" s="299" t="s">
        <v>1168</v>
      </c>
      <c r="G80" s="300"/>
      <c r="H80" s="276" t="s">
        <v>1172</v>
      </c>
      <c r="I80" s="276" t="s">
        <v>1170</v>
      </c>
      <c r="J80" s="276">
        <v>120</v>
      </c>
      <c r="K80" s="290"/>
    </row>
    <row r="81" s="1" customFormat="1" ht="15" customHeight="1">
      <c r="B81" s="301"/>
      <c r="C81" s="276" t="s">
        <v>1173</v>
      </c>
      <c r="D81" s="276"/>
      <c r="E81" s="276"/>
      <c r="F81" s="299" t="s">
        <v>1174</v>
      </c>
      <c r="G81" s="300"/>
      <c r="H81" s="276" t="s">
        <v>1175</v>
      </c>
      <c r="I81" s="276" t="s">
        <v>1170</v>
      </c>
      <c r="J81" s="276">
        <v>50</v>
      </c>
      <c r="K81" s="290"/>
    </row>
    <row r="82" s="1" customFormat="1" ht="15" customHeight="1">
      <c r="B82" s="301"/>
      <c r="C82" s="276" t="s">
        <v>1176</v>
      </c>
      <c r="D82" s="276"/>
      <c r="E82" s="276"/>
      <c r="F82" s="299" t="s">
        <v>1168</v>
      </c>
      <c r="G82" s="300"/>
      <c r="H82" s="276" t="s">
        <v>1177</v>
      </c>
      <c r="I82" s="276" t="s">
        <v>1178</v>
      </c>
      <c r="J82" s="276"/>
      <c r="K82" s="290"/>
    </row>
    <row r="83" s="1" customFormat="1" ht="15" customHeight="1">
      <c r="B83" s="301"/>
      <c r="C83" s="302" t="s">
        <v>1179</v>
      </c>
      <c r="D83" s="302"/>
      <c r="E83" s="302"/>
      <c r="F83" s="303" t="s">
        <v>1174</v>
      </c>
      <c r="G83" s="302"/>
      <c r="H83" s="302" t="s">
        <v>1180</v>
      </c>
      <c r="I83" s="302" t="s">
        <v>1170</v>
      </c>
      <c r="J83" s="302">
        <v>15</v>
      </c>
      <c r="K83" s="290"/>
    </row>
    <row r="84" s="1" customFormat="1" ht="15" customHeight="1">
      <c r="B84" s="301"/>
      <c r="C84" s="302" t="s">
        <v>1181</v>
      </c>
      <c r="D84" s="302"/>
      <c r="E84" s="302"/>
      <c r="F84" s="303" t="s">
        <v>1174</v>
      </c>
      <c r="G84" s="302"/>
      <c r="H84" s="302" t="s">
        <v>1182</v>
      </c>
      <c r="I84" s="302" t="s">
        <v>1170</v>
      </c>
      <c r="J84" s="302">
        <v>15</v>
      </c>
      <c r="K84" s="290"/>
    </row>
    <row r="85" s="1" customFormat="1" ht="15" customHeight="1">
      <c r="B85" s="301"/>
      <c r="C85" s="302" t="s">
        <v>1183</v>
      </c>
      <c r="D85" s="302"/>
      <c r="E85" s="302"/>
      <c r="F85" s="303" t="s">
        <v>1174</v>
      </c>
      <c r="G85" s="302"/>
      <c r="H85" s="302" t="s">
        <v>1184</v>
      </c>
      <c r="I85" s="302" t="s">
        <v>1170</v>
      </c>
      <c r="J85" s="302">
        <v>20</v>
      </c>
      <c r="K85" s="290"/>
    </row>
    <row r="86" s="1" customFormat="1" ht="15" customHeight="1">
      <c r="B86" s="301"/>
      <c r="C86" s="302" t="s">
        <v>1185</v>
      </c>
      <c r="D86" s="302"/>
      <c r="E86" s="302"/>
      <c r="F86" s="303" t="s">
        <v>1174</v>
      </c>
      <c r="G86" s="302"/>
      <c r="H86" s="302" t="s">
        <v>1186</v>
      </c>
      <c r="I86" s="302" t="s">
        <v>1170</v>
      </c>
      <c r="J86" s="302">
        <v>20</v>
      </c>
      <c r="K86" s="290"/>
    </row>
    <row r="87" s="1" customFormat="1" ht="15" customHeight="1">
      <c r="B87" s="301"/>
      <c r="C87" s="276" t="s">
        <v>1187</v>
      </c>
      <c r="D87" s="276"/>
      <c r="E87" s="276"/>
      <c r="F87" s="299" t="s">
        <v>1174</v>
      </c>
      <c r="G87" s="300"/>
      <c r="H87" s="276" t="s">
        <v>1188</v>
      </c>
      <c r="I87" s="276" t="s">
        <v>1170</v>
      </c>
      <c r="J87" s="276">
        <v>50</v>
      </c>
      <c r="K87" s="290"/>
    </row>
    <row r="88" s="1" customFormat="1" ht="15" customHeight="1">
      <c r="B88" s="301"/>
      <c r="C88" s="276" t="s">
        <v>1189</v>
      </c>
      <c r="D88" s="276"/>
      <c r="E88" s="276"/>
      <c r="F88" s="299" t="s">
        <v>1174</v>
      </c>
      <c r="G88" s="300"/>
      <c r="H88" s="276" t="s">
        <v>1190</v>
      </c>
      <c r="I88" s="276" t="s">
        <v>1170</v>
      </c>
      <c r="J88" s="276">
        <v>20</v>
      </c>
      <c r="K88" s="290"/>
    </row>
    <row r="89" s="1" customFormat="1" ht="15" customHeight="1">
      <c r="B89" s="301"/>
      <c r="C89" s="276" t="s">
        <v>1191</v>
      </c>
      <c r="D89" s="276"/>
      <c r="E89" s="276"/>
      <c r="F89" s="299" t="s">
        <v>1174</v>
      </c>
      <c r="G89" s="300"/>
      <c r="H89" s="276" t="s">
        <v>1192</v>
      </c>
      <c r="I89" s="276" t="s">
        <v>1170</v>
      </c>
      <c r="J89" s="276">
        <v>20</v>
      </c>
      <c r="K89" s="290"/>
    </row>
    <row r="90" s="1" customFormat="1" ht="15" customHeight="1">
      <c r="B90" s="301"/>
      <c r="C90" s="276" t="s">
        <v>1193</v>
      </c>
      <c r="D90" s="276"/>
      <c r="E90" s="276"/>
      <c r="F90" s="299" t="s">
        <v>1174</v>
      </c>
      <c r="G90" s="300"/>
      <c r="H90" s="276" t="s">
        <v>1194</v>
      </c>
      <c r="I90" s="276" t="s">
        <v>1170</v>
      </c>
      <c r="J90" s="276">
        <v>50</v>
      </c>
      <c r="K90" s="290"/>
    </row>
    <row r="91" s="1" customFormat="1" ht="15" customHeight="1">
      <c r="B91" s="301"/>
      <c r="C91" s="276" t="s">
        <v>1195</v>
      </c>
      <c r="D91" s="276"/>
      <c r="E91" s="276"/>
      <c r="F91" s="299" t="s">
        <v>1174</v>
      </c>
      <c r="G91" s="300"/>
      <c r="H91" s="276" t="s">
        <v>1195</v>
      </c>
      <c r="I91" s="276" t="s">
        <v>1170</v>
      </c>
      <c r="J91" s="276">
        <v>50</v>
      </c>
      <c r="K91" s="290"/>
    </row>
    <row r="92" s="1" customFormat="1" ht="15" customHeight="1">
      <c r="B92" s="301"/>
      <c r="C92" s="276" t="s">
        <v>1196</v>
      </c>
      <c r="D92" s="276"/>
      <c r="E92" s="276"/>
      <c r="F92" s="299" t="s">
        <v>1174</v>
      </c>
      <c r="G92" s="300"/>
      <c r="H92" s="276" t="s">
        <v>1197</v>
      </c>
      <c r="I92" s="276" t="s">
        <v>1170</v>
      </c>
      <c r="J92" s="276">
        <v>255</v>
      </c>
      <c r="K92" s="290"/>
    </row>
    <row r="93" s="1" customFormat="1" ht="15" customHeight="1">
      <c r="B93" s="301"/>
      <c r="C93" s="276" t="s">
        <v>1198</v>
      </c>
      <c r="D93" s="276"/>
      <c r="E93" s="276"/>
      <c r="F93" s="299" t="s">
        <v>1168</v>
      </c>
      <c r="G93" s="300"/>
      <c r="H93" s="276" t="s">
        <v>1199</v>
      </c>
      <c r="I93" s="276" t="s">
        <v>1200</v>
      </c>
      <c r="J93" s="276"/>
      <c r="K93" s="290"/>
    </row>
    <row r="94" s="1" customFormat="1" ht="15" customHeight="1">
      <c r="B94" s="301"/>
      <c r="C94" s="276" t="s">
        <v>1201</v>
      </c>
      <c r="D94" s="276"/>
      <c r="E94" s="276"/>
      <c r="F94" s="299" t="s">
        <v>1168</v>
      </c>
      <c r="G94" s="300"/>
      <c r="H94" s="276" t="s">
        <v>1202</v>
      </c>
      <c r="I94" s="276" t="s">
        <v>1203</v>
      </c>
      <c r="J94" s="276"/>
      <c r="K94" s="290"/>
    </row>
    <row r="95" s="1" customFormat="1" ht="15" customHeight="1">
      <c r="B95" s="301"/>
      <c r="C95" s="276" t="s">
        <v>1204</v>
      </c>
      <c r="D95" s="276"/>
      <c r="E95" s="276"/>
      <c r="F95" s="299" t="s">
        <v>1168</v>
      </c>
      <c r="G95" s="300"/>
      <c r="H95" s="276" t="s">
        <v>1204</v>
      </c>
      <c r="I95" s="276" t="s">
        <v>1203</v>
      </c>
      <c r="J95" s="276"/>
      <c r="K95" s="290"/>
    </row>
    <row r="96" s="1" customFormat="1" ht="15" customHeight="1">
      <c r="B96" s="301"/>
      <c r="C96" s="276" t="s">
        <v>36</v>
      </c>
      <c r="D96" s="276"/>
      <c r="E96" s="276"/>
      <c r="F96" s="299" t="s">
        <v>1168</v>
      </c>
      <c r="G96" s="300"/>
      <c r="H96" s="276" t="s">
        <v>1205</v>
      </c>
      <c r="I96" s="276" t="s">
        <v>1203</v>
      </c>
      <c r="J96" s="276"/>
      <c r="K96" s="290"/>
    </row>
    <row r="97" s="1" customFormat="1" ht="15" customHeight="1">
      <c r="B97" s="301"/>
      <c r="C97" s="276" t="s">
        <v>46</v>
      </c>
      <c r="D97" s="276"/>
      <c r="E97" s="276"/>
      <c r="F97" s="299" t="s">
        <v>1168</v>
      </c>
      <c r="G97" s="300"/>
      <c r="H97" s="276" t="s">
        <v>1206</v>
      </c>
      <c r="I97" s="276" t="s">
        <v>1203</v>
      </c>
      <c r="J97" s="276"/>
      <c r="K97" s="290"/>
    </row>
    <row r="98" s="1" customFormat="1" ht="15" customHeight="1">
      <c r="B98" s="304"/>
      <c r="C98" s="305"/>
      <c r="D98" s="305"/>
      <c r="E98" s="305"/>
      <c r="F98" s="305"/>
      <c r="G98" s="305"/>
      <c r="H98" s="305"/>
      <c r="I98" s="305"/>
      <c r="J98" s="305"/>
      <c r="K98" s="306"/>
    </row>
    <row r="99" s="1" customFormat="1" ht="18.75" customHeight="1">
      <c r="B99" s="307"/>
      <c r="C99" s="308"/>
      <c r="D99" s="308"/>
      <c r="E99" s="308"/>
      <c r="F99" s="308"/>
      <c r="G99" s="308"/>
      <c r="H99" s="308"/>
      <c r="I99" s="308"/>
      <c r="J99" s="308"/>
      <c r="K99" s="307"/>
    </row>
    <row r="100" s="1" customFormat="1" ht="18.75" customHeight="1">
      <c r="B100" s="284"/>
      <c r="C100" s="284"/>
      <c r="D100" s="284"/>
      <c r="E100" s="284"/>
      <c r="F100" s="284"/>
      <c r="G100" s="284"/>
      <c r="H100" s="284"/>
      <c r="I100" s="284"/>
      <c r="J100" s="284"/>
      <c r="K100" s="284"/>
    </row>
    <row r="101" s="1" customFormat="1" ht="7.5" customHeight="1">
      <c r="B101" s="285"/>
      <c r="C101" s="286"/>
      <c r="D101" s="286"/>
      <c r="E101" s="286"/>
      <c r="F101" s="286"/>
      <c r="G101" s="286"/>
      <c r="H101" s="286"/>
      <c r="I101" s="286"/>
      <c r="J101" s="286"/>
      <c r="K101" s="287"/>
    </row>
    <row r="102" s="1" customFormat="1" ht="45" customHeight="1">
      <c r="B102" s="288"/>
      <c r="C102" s="289" t="s">
        <v>1207</v>
      </c>
      <c r="D102" s="289"/>
      <c r="E102" s="289"/>
      <c r="F102" s="289"/>
      <c r="G102" s="289"/>
      <c r="H102" s="289"/>
      <c r="I102" s="289"/>
      <c r="J102" s="289"/>
      <c r="K102" s="290"/>
    </row>
    <row r="103" s="1" customFormat="1" ht="17.25" customHeight="1">
      <c r="B103" s="288"/>
      <c r="C103" s="291" t="s">
        <v>1162</v>
      </c>
      <c r="D103" s="291"/>
      <c r="E103" s="291"/>
      <c r="F103" s="291" t="s">
        <v>1163</v>
      </c>
      <c r="G103" s="292"/>
      <c r="H103" s="291" t="s">
        <v>52</v>
      </c>
      <c r="I103" s="291" t="s">
        <v>55</v>
      </c>
      <c r="J103" s="291" t="s">
        <v>1164</v>
      </c>
      <c r="K103" s="290"/>
    </row>
    <row r="104" s="1" customFormat="1" ht="17.25" customHeight="1">
      <c r="B104" s="288"/>
      <c r="C104" s="293" t="s">
        <v>1165</v>
      </c>
      <c r="D104" s="293"/>
      <c r="E104" s="293"/>
      <c r="F104" s="294" t="s">
        <v>1166</v>
      </c>
      <c r="G104" s="295"/>
      <c r="H104" s="293"/>
      <c r="I104" s="293"/>
      <c r="J104" s="293" t="s">
        <v>1167</v>
      </c>
      <c r="K104" s="290"/>
    </row>
    <row r="105" s="1" customFormat="1" ht="5.25" customHeight="1">
      <c r="B105" s="288"/>
      <c r="C105" s="291"/>
      <c r="D105" s="291"/>
      <c r="E105" s="291"/>
      <c r="F105" s="291"/>
      <c r="G105" s="309"/>
      <c r="H105" s="291"/>
      <c r="I105" s="291"/>
      <c r="J105" s="291"/>
      <c r="K105" s="290"/>
    </row>
    <row r="106" s="1" customFormat="1" ht="15" customHeight="1">
      <c r="B106" s="288"/>
      <c r="C106" s="276" t="s">
        <v>51</v>
      </c>
      <c r="D106" s="298"/>
      <c r="E106" s="298"/>
      <c r="F106" s="299" t="s">
        <v>1168</v>
      </c>
      <c r="G106" s="276"/>
      <c r="H106" s="276" t="s">
        <v>1208</v>
      </c>
      <c r="I106" s="276" t="s">
        <v>1170</v>
      </c>
      <c r="J106" s="276">
        <v>20</v>
      </c>
      <c r="K106" s="290"/>
    </row>
    <row r="107" s="1" customFormat="1" ht="15" customHeight="1">
      <c r="B107" s="288"/>
      <c r="C107" s="276" t="s">
        <v>1171</v>
      </c>
      <c r="D107" s="276"/>
      <c r="E107" s="276"/>
      <c r="F107" s="299" t="s">
        <v>1168</v>
      </c>
      <c r="G107" s="276"/>
      <c r="H107" s="276" t="s">
        <v>1208</v>
      </c>
      <c r="I107" s="276" t="s">
        <v>1170</v>
      </c>
      <c r="J107" s="276">
        <v>120</v>
      </c>
      <c r="K107" s="290"/>
    </row>
    <row r="108" s="1" customFormat="1" ht="15" customHeight="1">
      <c r="B108" s="301"/>
      <c r="C108" s="276" t="s">
        <v>1173</v>
      </c>
      <c r="D108" s="276"/>
      <c r="E108" s="276"/>
      <c r="F108" s="299" t="s">
        <v>1174</v>
      </c>
      <c r="G108" s="276"/>
      <c r="H108" s="276" t="s">
        <v>1208</v>
      </c>
      <c r="I108" s="276" t="s">
        <v>1170</v>
      </c>
      <c r="J108" s="276">
        <v>50</v>
      </c>
      <c r="K108" s="290"/>
    </row>
    <row r="109" s="1" customFormat="1" ht="15" customHeight="1">
      <c r="B109" s="301"/>
      <c r="C109" s="276" t="s">
        <v>1176</v>
      </c>
      <c r="D109" s="276"/>
      <c r="E109" s="276"/>
      <c r="F109" s="299" t="s">
        <v>1168</v>
      </c>
      <c r="G109" s="276"/>
      <c r="H109" s="276" t="s">
        <v>1208</v>
      </c>
      <c r="I109" s="276" t="s">
        <v>1178</v>
      </c>
      <c r="J109" s="276"/>
      <c r="K109" s="290"/>
    </row>
    <row r="110" s="1" customFormat="1" ht="15" customHeight="1">
      <c r="B110" s="301"/>
      <c r="C110" s="276" t="s">
        <v>1187</v>
      </c>
      <c r="D110" s="276"/>
      <c r="E110" s="276"/>
      <c r="F110" s="299" t="s">
        <v>1174</v>
      </c>
      <c r="G110" s="276"/>
      <c r="H110" s="276" t="s">
        <v>1208</v>
      </c>
      <c r="I110" s="276" t="s">
        <v>1170</v>
      </c>
      <c r="J110" s="276">
        <v>50</v>
      </c>
      <c r="K110" s="290"/>
    </row>
    <row r="111" s="1" customFormat="1" ht="15" customHeight="1">
      <c r="B111" s="301"/>
      <c r="C111" s="276" t="s">
        <v>1195</v>
      </c>
      <c r="D111" s="276"/>
      <c r="E111" s="276"/>
      <c r="F111" s="299" t="s">
        <v>1174</v>
      </c>
      <c r="G111" s="276"/>
      <c r="H111" s="276" t="s">
        <v>1208</v>
      </c>
      <c r="I111" s="276" t="s">
        <v>1170</v>
      </c>
      <c r="J111" s="276">
        <v>50</v>
      </c>
      <c r="K111" s="290"/>
    </row>
    <row r="112" s="1" customFormat="1" ht="15" customHeight="1">
      <c r="B112" s="301"/>
      <c r="C112" s="276" t="s">
        <v>1193</v>
      </c>
      <c r="D112" s="276"/>
      <c r="E112" s="276"/>
      <c r="F112" s="299" t="s">
        <v>1174</v>
      </c>
      <c r="G112" s="276"/>
      <c r="H112" s="276" t="s">
        <v>1208</v>
      </c>
      <c r="I112" s="276" t="s">
        <v>1170</v>
      </c>
      <c r="J112" s="276">
        <v>50</v>
      </c>
      <c r="K112" s="290"/>
    </row>
    <row r="113" s="1" customFormat="1" ht="15" customHeight="1">
      <c r="B113" s="301"/>
      <c r="C113" s="276" t="s">
        <v>51</v>
      </c>
      <c r="D113" s="276"/>
      <c r="E113" s="276"/>
      <c r="F113" s="299" t="s">
        <v>1168</v>
      </c>
      <c r="G113" s="276"/>
      <c r="H113" s="276" t="s">
        <v>1209</v>
      </c>
      <c r="I113" s="276" t="s">
        <v>1170</v>
      </c>
      <c r="J113" s="276">
        <v>20</v>
      </c>
      <c r="K113" s="290"/>
    </row>
    <row r="114" s="1" customFormat="1" ht="15" customHeight="1">
      <c r="B114" s="301"/>
      <c r="C114" s="276" t="s">
        <v>1210</v>
      </c>
      <c r="D114" s="276"/>
      <c r="E114" s="276"/>
      <c r="F114" s="299" t="s">
        <v>1168</v>
      </c>
      <c r="G114" s="276"/>
      <c r="H114" s="276" t="s">
        <v>1211</v>
      </c>
      <c r="I114" s="276" t="s">
        <v>1170</v>
      </c>
      <c r="J114" s="276">
        <v>120</v>
      </c>
      <c r="K114" s="290"/>
    </row>
    <row r="115" s="1" customFormat="1" ht="15" customHeight="1">
      <c r="B115" s="301"/>
      <c r="C115" s="276" t="s">
        <v>36</v>
      </c>
      <c r="D115" s="276"/>
      <c r="E115" s="276"/>
      <c r="F115" s="299" t="s">
        <v>1168</v>
      </c>
      <c r="G115" s="276"/>
      <c r="H115" s="276" t="s">
        <v>1212</v>
      </c>
      <c r="I115" s="276" t="s">
        <v>1203</v>
      </c>
      <c r="J115" s="276"/>
      <c r="K115" s="290"/>
    </row>
    <row r="116" s="1" customFormat="1" ht="15" customHeight="1">
      <c r="B116" s="301"/>
      <c r="C116" s="276" t="s">
        <v>46</v>
      </c>
      <c r="D116" s="276"/>
      <c r="E116" s="276"/>
      <c r="F116" s="299" t="s">
        <v>1168</v>
      </c>
      <c r="G116" s="276"/>
      <c r="H116" s="276" t="s">
        <v>1213</v>
      </c>
      <c r="I116" s="276" t="s">
        <v>1203</v>
      </c>
      <c r="J116" s="276"/>
      <c r="K116" s="290"/>
    </row>
    <row r="117" s="1" customFormat="1" ht="15" customHeight="1">
      <c r="B117" s="301"/>
      <c r="C117" s="276" t="s">
        <v>55</v>
      </c>
      <c r="D117" s="276"/>
      <c r="E117" s="276"/>
      <c r="F117" s="299" t="s">
        <v>1168</v>
      </c>
      <c r="G117" s="276"/>
      <c r="H117" s="276" t="s">
        <v>1214</v>
      </c>
      <c r="I117" s="276" t="s">
        <v>1215</v>
      </c>
      <c r="J117" s="276"/>
      <c r="K117" s="290"/>
    </row>
    <row r="118" s="1" customFormat="1" ht="15" customHeight="1">
      <c r="B118" s="304"/>
      <c r="C118" s="310"/>
      <c r="D118" s="310"/>
      <c r="E118" s="310"/>
      <c r="F118" s="310"/>
      <c r="G118" s="310"/>
      <c r="H118" s="310"/>
      <c r="I118" s="310"/>
      <c r="J118" s="310"/>
      <c r="K118" s="306"/>
    </row>
    <row r="119" s="1" customFormat="1" ht="18.75" customHeight="1">
      <c r="B119" s="311"/>
      <c r="C119" s="312"/>
      <c r="D119" s="312"/>
      <c r="E119" s="312"/>
      <c r="F119" s="313"/>
      <c r="G119" s="312"/>
      <c r="H119" s="312"/>
      <c r="I119" s="312"/>
      <c r="J119" s="312"/>
      <c r="K119" s="311"/>
    </row>
    <row r="120" s="1" customFormat="1" ht="18.75" customHeight="1">
      <c r="B120" s="284"/>
      <c r="C120" s="284"/>
      <c r="D120" s="284"/>
      <c r="E120" s="284"/>
      <c r="F120" s="284"/>
      <c r="G120" s="284"/>
      <c r="H120" s="284"/>
      <c r="I120" s="284"/>
      <c r="J120" s="284"/>
      <c r="K120" s="284"/>
    </row>
    <row r="121" s="1" customFormat="1" ht="7.5" customHeight="1">
      <c r="B121" s="314"/>
      <c r="C121" s="315"/>
      <c r="D121" s="315"/>
      <c r="E121" s="315"/>
      <c r="F121" s="315"/>
      <c r="G121" s="315"/>
      <c r="H121" s="315"/>
      <c r="I121" s="315"/>
      <c r="J121" s="315"/>
      <c r="K121" s="316"/>
    </row>
    <row r="122" s="1" customFormat="1" ht="45" customHeight="1">
      <c r="B122" s="317"/>
      <c r="C122" s="267" t="s">
        <v>1216</v>
      </c>
      <c r="D122" s="267"/>
      <c r="E122" s="267"/>
      <c r="F122" s="267"/>
      <c r="G122" s="267"/>
      <c r="H122" s="267"/>
      <c r="I122" s="267"/>
      <c r="J122" s="267"/>
      <c r="K122" s="318"/>
    </row>
    <row r="123" s="1" customFormat="1" ht="17.25" customHeight="1">
      <c r="B123" s="319"/>
      <c r="C123" s="291" t="s">
        <v>1162</v>
      </c>
      <c r="D123" s="291"/>
      <c r="E123" s="291"/>
      <c r="F123" s="291" t="s">
        <v>1163</v>
      </c>
      <c r="G123" s="292"/>
      <c r="H123" s="291" t="s">
        <v>52</v>
      </c>
      <c r="I123" s="291" t="s">
        <v>55</v>
      </c>
      <c r="J123" s="291" t="s">
        <v>1164</v>
      </c>
      <c r="K123" s="320"/>
    </row>
    <row r="124" s="1" customFormat="1" ht="17.25" customHeight="1">
      <c r="B124" s="319"/>
      <c r="C124" s="293" t="s">
        <v>1165</v>
      </c>
      <c r="D124" s="293"/>
      <c r="E124" s="293"/>
      <c r="F124" s="294" t="s">
        <v>1166</v>
      </c>
      <c r="G124" s="295"/>
      <c r="H124" s="293"/>
      <c r="I124" s="293"/>
      <c r="J124" s="293" t="s">
        <v>1167</v>
      </c>
      <c r="K124" s="320"/>
    </row>
    <row r="125" s="1" customFormat="1" ht="5.25" customHeight="1">
      <c r="B125" s="321"/>
      <c r="C125" s="296"/>
      <c r="D125" s="296"/>
      <c r="E125" s="296"/>
      <c r="F125" s="296"/>
      <c r="G125" s="322"/>
      <c r="H125" s="296"/>
      <c r="I125" s="296"/>
      <c r="J125" s="296"/>
      <c r="K125" s="323"/>
    </row>
    <row r="126" s="1" customFormat="1" ht="15" customHeight="1">
      <c r="B126" s="321"/>
      <c r="C126" s="276" t="s">
        <v>1171</v>
      </c>
      <c r="D126" s="298"/>
      <c r="E126" s="298"/>
      <c r="F126" s="299" t="s">
        <v>1168</v>
      </c>
      <c r="G126" s="276"/>
      <c r="H126" s="276" t="s">
        <v>1208</v>
      </c>
      <c r="I126" s="276" t="s">
        <v>1170</v>
      </c>
      <c r="J126" s="276">
        <v>120</v>
      </c>
      <c r="K126" s="324"/>
    </row>
    <row r="127" s="1" customFormat="1" ht="15" customHeight="1">
      <c r="B127" s="321"/>
      <c r="C127" s="276" t="s">
        <v>1217</v>
      </c>
      <c r="D127" s="276"/>
      <c r="E127" s="276"/>
      <c r="F127" s="299" t="s">
        <v>1168</v>
      </c>
      <c r="G127" s="276"/>
      <c r="H127" s="276" t="s">
        <v>1218</v>
      </c>
      <c r="I127" s="276" t="s">
        <v>1170</v>
      </c>
      <c r="J127" s="276" t="s">
        <v>1219</v>
      </c>
      <c r="K127" s="324"/>
    </row>
    <row r="128" s="1" customFormat="1" ht="15" customHeight="1">
      <c r="B128" s="321"/>
      <c r="C128" s="276" t="s">
        <v>1116</v>
      </c>
      <c r="D128" s="276"/>
      <c r="E128" s="276"/>
      <c r="F128" s="299" t="s">
        <v>1168</v>
      </c>
      <c r="G128" s="276"/>
      <c r="H128" s="276" t="s">
        <v>1220</v>
      </c>
      <c r="I128" s="276" t="s">
        <v>1170</v>
      </c>
      <c r="J128" s="276" t="s">
        <v>1219</v>
      </c>
      <c r="K128" s="324"/>
    </row>
    <row r="129" s="1" customFormat="1" ht="15" customHeight="1">
      <c r="B129" s="321"/>
      <c r="C129" s="276" t="s">
        <v>1179</v>
      </c>
      <c r="D129" s="276"/>
      <c r="E129" s="276"/>
      <c r="F129" s="299" t="s">
        <v>1174</v>
      </c>
      <c r="G129" s="276"/>
      <c r="H129" s="276" t="s">
        <v>1180</v>
      </c>
      <c r="I129" s="276" t="s">
        <v>1170</v>
      </c>
      <c r="J129" s="276">
        <v>15</v>
      </c>
      <c r="K129" s="324"/>
    </row>
    <row r="130" s="1" customFormat="1" ht="15" customHeight="1">
      <c r="B130" s="321"/>
      <c r="C130" s="302" t="s">
        <v>1181</v>
      </c>
      <c r="D130" s="302"/>
      <c r="E130" s="302"/>
      <c r="F130" s="303" t="s">
        <v>1174</v>
      </c>
      <c r="G130" s="302"/>
      <c r="H130" s="302" t="s">
        <v>1182</v>
      </c>
      <c r="I130" s="302" t="s">
        <v>1170</v>
      </c>
      <c r="J130" s="302">
        <v>15</v>
      </c>
      <c r="K130" s="324"/>
    </row>
    <row r="131" s="1" customFormat="1" ht="15" customHeight="1">
      <c r="B131" s="321"/>
      <c r="C131" s="302" t="s">
        <v>1183</v>
      </c>
      <c r="D131" s="302"/>
      <c r="E131" s="302"/>
      <c r="F131" s="303" t="s">
        <v>1174</v>
      </c>
      <c r="G131" s="302"/>
      <c r="H131" s="302" t="s">
        <v>1184</v>
      </c>
      <c r="I131" s="302" t="s">
        <v>1170</v>
      </c>
      <c r="J131" s="302">
        <v>20</v>
      </c>
      <c r="K131" s="324"/>
    </row>
    <row r="132" s="1" customFormat="1" ht="15" customHeight="1">
      <c r="B132" s="321"/>
      <c r="C132" s="302" t="s">
        <v>1185</v>
      </c>
      <c r="D132" s="302"/>
      <c r="E132" s="302"/>
      <c r="F132" s="303" t="s">
        <v>1174</v>
      </c>
      <c r="G132" s="302"/>
      <c r="H132" s="302" t="s">
        <v>1186</v>
      </c>
      <c r="I132" s="302" t="s">
        <v>1170</v>
      </c>
      <c r="J132" s="302">
        <v>20</v>
      </c>
      <c r="K132" s="324"/>
    </row>
    <row r="133" s="1" customFormat="1" ht="15" customHeight="1">
      <c r="B133" s="321"/>
      <c r="C133" s="276" t="s">
        <v>1173</v>
      </c>
      <c r="D133" s="276"/>
      <c r="E133" s="276"/>
      <c r="F133" s="299" t="s">
        <v>1174</v>
      </c>
      <c r="G133" s="276"/>
      <c r="H133" s="276" t="s">
        <v>1208</v>
      </c>
      <c r="I133" s="276" t="s">
        <v>1170</v>
      </c>
      <c r="J133" s="276">
        <v>50</v>
      </c>
      <c r="K133" s="324"/>
    </row>
    <row r="134" s="1" customFormat="1" ht="15" customHeight="1">
      <c r="B134" s="321"/>
      <c r="C134" s="276" t="s">
        <v>1187</v>
      </c>
      <c r="D134" s="276"/>
      <c r="E134" s="276"/>
      <c r="F134" s="299" t="s">
        <v>1174</v>
      </c>
      <c r="G134" s="276"/>
      <c r="H134" s="276" t="s">
        <v>1208</v>
      </c>
      <c r="I134" s="276" t="s">
        <v>1170</v>
      </c>
      <c r="J134" s="276">
        <v>50</v>
      </c>
      <c r="K134" s="324"/>
    </row>
    <row r="135" s="1" customFormat="1" ht="15" customHeight="1">
      <c r="B135" s="321"/>
      <c r="C135" s="276" t="s">
        <v>1193</v>
      </c>
      <c r="D135" s="276"/>
      <c r="E135" s="276"/>
      <c r="F135" s="299" t="s">
        <v>1174</v>
      </c>
      <c r="G135" s="276"/>
      <c r="H135" s="276" t="s">
        <v>1208</v>
      </c>
      <c r="I135" s="276" t="s">
        <v>1170</v>
      </c>
      <c r="J135" s="276">
        <v>50</v>
      </c>
      <c r="K135" s="324"/>
    </row>
    <row r="136" s="1" customFormat="1" ht="15" customHeight="1">
      <c r="B136" s="321"/>
      <c r="C136" s="276" t="s">
        <v>1195</v>
      </c>
      <c r="D136" s="276"/>
      <c r="E136" s="276"/>
      <c r="F136" s="299" t="s">
        <v>1174</v>
      </c>
      <c r="G136" s="276"/>
      <c r="H136" s="276" t="s">
        <v>1208</v>
      </c>
      <c r="I136" s="276" t="s">
        <v>1170</v>
      </c>
      <c r="J136" s="276">
        <v>50</v>
      </c>
      <c r="K136" s="324"/>
    </row>
    <row r="137" s="1" customFormat="1" ht="15" customHeight="1">
      <c r="B137" s="321"/>
      <c r="C137" s="276" t="s">
        <v>1196</v>
      </c>
      <c r="D137" s="276"/>
      <c r="E137" s="276"/>
      <c r="F137" s="299" t="s">
        <v>1174</v>
      </c>
      <c r="G137" s="276"/>
      <c r="H137" s="276" t="s">
        <v>1221</v>
      </c>
      <c r="I137" s="276" t="s">
        <v>1170</v>
      </c>
      <c r="J137" s="276">
        <v>255</v>
      </c>
      <c r="K137" s="324"/>
    </row>
    <row r="138" s="1" customFormat="1" ht="15" customHeight="1">
      <c r="B138" s="321"/>
      <c r="C138" s="276" t="s">
        <v>1198</v>
      </c>
      <c r="D138" s="276"/>
      <c r="E138" s="276"/>
      <c r="F138" s="299" t="s">
        <v>1168</v>
      </c>
      <c r="G138" s="276"/>
      <c r="H138" s="276" t="s">
        <v>1222</v>
      </c>
      <c r="I138" s="276" t="s">
        <v>1200</v>
      </c>
      <c r="J138" s="276"/>
      <c r="K138" s="324"/>
    </row>
    <row r="139" s="1" customFormat="1" ht="15" customHeight="1">
      <c r="B139" s="321"/>
      <c r="C139" s="276" t="s">
        <v>1201</v>
      </c>
      <c r="D139" s="276"/>
      <c r="E139" s="276"/>
      <c r="F139" s="299" t="s">
        <v>1168</v>
      </c>
      <c r="G139" s="276"/>
      <c r="H139" s="276" t="s">
        <v>1223</v>
      </c>
      <c r="I139" s="276" t="s">
        <v>1203</v>
      </c>
      <c r="J139" s="276"/>
      <c r="K139" s="324"/>
    </row>
    <row r="140" s="1" customFormat="1" ht="15" customHeight="1">
      <c r="B140" s="321"/>
      <c r="C140" s="276" t="s">
        <v>1204</v>
      </c>
      <c r="D140" s="276"/>
      <c r="E140" s="276"/>
      <c r="F140" s="299" t="s">
        <v>1168</v>
      </c>
      <c r="G140" s="276"/>
      <c r="H140" s="276" t="s">
        <v>1204</v>
      </c>
      <c r="I140" s="276" t="s">
        <v>1203</v>
      </c>
      <c r="J140" s="276"/>
      <c r="K140" s="324"/>
    </row>
    <row r="141" s="1" customFormat="1" ht="15" customHeight="1">
      <c r="B141" s="321"/>
      <c r="C141" s="276" t="s">
        <v>36</v>
      </c>
      <c r="D141" s="276"/>
      <c r="E141" s="276"/>
      <c r="F141" s="299" t="s">
        <v>1168</v>
      </c>
      <c r="G141" s="276"/>
      <c r="H141" s="276" t="s">
        <v>1224</v>
      </c>
      <c r="I141" s="276" t="s">
        <v>1203</v>
      </c>
      <c r="J141" s="276"/>
      <c r="K141" s="324"/>
    </row>
    <row r="142" s="1" customFormat="1" ht="15" customHeight="1">
      <c r="B142" s="321"/>
      <c r="C142" s="276" t="s">
        <v>1225</v>
      </c>
      <c r="D142" s="276"/>
      <c r="E142" s="276"/>
      <c r="F142" s="299" t="s">
        <v>1168</v>
      </c>
      <c r="G142" s="276"/>
      <c r="H142" s="276" t="s">
        <v>1226</v>
      </c>
      <c r="I142" s="276" t="s">
        <v>1203</v>
      </c>
      <c r="J142" s="276"/>
      <c r="K142" s="324"/>
    </row>
    <row r="143" s="1" customFormat="1" ht="15" customHeight="1">
      <c r="B143" s="325"/>
      <c r="C143" s="326"/>
      <c r="D143" s="326"/>
      <c r="E143" s="326"/>
      <c r="F143" s="326"/>
      <c r="G143" s="326"/>
      <c r="H143" s="326"/>
      <c r="I143" s="326"/>
      <c r="J143" s="326"/>
      <c r="K143" s="327"/>
    </row>
    <row r="144" s="1" customFormat="1" ht="18.75" customHeight="1">
      <c r="B144" s="312"/>
      <c r="C144" s="312"/>
      <c r="D144" s="312"/>
      <c r="E144" s="312"/>
      <c r="F144" s="313"/>
      <c r="G144" s="312"/>
      <c r="H144" s="312"/>
      <c r="I144" s="312"/>
      <c r="J144" s="312"/>
      <c r="K144" s="312"/>
    </row>
    <row r="145" s="1" customFormat="1" ht="18.75" customHeight="1">
      <c r="B145" s="284"/>
      <c r="C145" s="284"/>
      <c r="D145" s="284"/>
      <c r="E145" s="284"/>
      <c r="F145" s="284"/>
      <c r="G145" s="284"/>
      <c r="H145" s="284"/>
      <c r="I145" s="284"/>
      <c r="J145" s="284"/>
      <c r="K145" s="284"/>
    </row>
    <row r="146" s="1" customFormat="1" ht="7.5" customHeight="1">
      <c r="B146" s="285"/>
      <c r="C146" s="286"/>
      <c r="D146" s="286"/>
      <c r="E146" s="286"/>
      <c r="F146" s="286"/>
      <c r="G146" s="286"/>
      <c r="H146" s="286"/>
      <c r="I146" s="286"/>
      <c r="J146" s="286"/>
      <c r="K146" s="287"/>
    </row>
    <row r="147" s="1" customFormat="1" ht="45" customHeight="1">
      <c r="B147" s="288"/>
      <c r="C147" s="289" t="s">
        <v>1227</v>
      </c>
      <c r="D147" s="289"/>
      <c r="E147" s="289"/>
      <c r="F147" s="289"/>
      <c r="G147" s="289"/>
      <c r="H147" s="289"/>
      <c r="I147" s="289"/>
      <c r="J147" s="289"/>
      <c r="K147" s="290"/>
    </row>
    <row r="148" s="1" customFormat="1" ht="17.25" customHeight="1">
      <c r="B148" s="288"/>
      <c r="C148" s="291" t="s">
        <v>1162</v>
      </c>
      <c r="D148" s="291"/>
      <c r="E148" s="291"/>
      <c r="F148" s="291" t="s">
        <v>1163</v>
      </c>
      <c r="G148" s="292"/>
      <c r="H148" s="291" t="s">
        <v>52</v>
      </c>
      <c r="I148" s="291" t="s">
        <v>55</v>
      </c>
      <c r="J148" s="291" t="s">
        <v>1164</v>
      </c>
      <c r="K148" s="290"/>
    </row>
    <row r="149" s="1" customFormat="1" ht="17.25" customHeight="1">
      <c r="B149" s="288"/>
      <c r="C149" s="293" t="s">
        <v>1165</v>
      </c>
      <c r="D149" s="293"/>
      <c r="E149" s="293"/>
      <c r="F149" s="294" t="s">
        <v>1166</v>
      </c>
      <c r="G149" s="295"/>
      <c r="H149" s="293"/>
      <c r="I149" s="293"/>
      <c r="J149" s="293" t="s">
        <v>1167</v>
      </c>
      <c r="K149" s="290"/>
    </row>
    <row r="150" s="1" customFormat="1" ht="5.25" customHeight="1">
      <c r="B150" s="301"/>
      <c r="C150" s="296"/>
      <c r="D150" s="296"/>
      <c r="E150" s="296"/>
      <c r="F150" s="296"/>
      <c r="G150" s="297"/>
      <c r="H150" s="296"/>
      <c r="I150" s="296"/>
      <c r="J150" s="296"/>
      <c r="K150" s="324"/>
    </row>
    <row r="151" s="1" customFormat="1" ht="15" customHeight="1">
      <c r="B151" s="301"/>
      <c r="C151" s="328" t="s">
        <v>1171</v>
      </c>
      <c r="D151" s="276"/>
      <c r="E151" s="276"/>
      <c r="F151" s="329" t="s">
        <v>1168</v>
      </c>
      <c r="G151" s="276"/>
      <c r="H151" s="328" t="s">
        <v>1208</v>
      </c>
      <c r="I151" s="328" t="s">
        <v>1170</v>
      </c>
      <c r="J151" s="328">
        <v>120</v>
      </c>
      <c r="K151" s="324"/>
    </row>
    <row r="152" s="1" customFormat="1" ht="15" customHeight="1">
      <c r="B152" s="301"/>
      <c r="C152" s="328" t="s">
        <v>1217</v>
      </c>
      <c r="D152" s="276"/>
      <c r="E152" s="276"/>
      <c r="F152" s="329" t="s">
        <v>1168</v>
      </c>
      <c r="G152" s="276"/>
      <c r="H152" s="328" t="s">
        <v>1228</v>
      </c>
      <c r="I152" s="328" t="s">
        <v>1170</v>
      </c>
      <c r="J152" s="328" t="s">
        <v>1219</v>
      </c>
      <c r="K152" s="324"/>
    </row>
    <row r="153" s="1" customFormat="1" ht="15" customHeight="1">
      <c r="B153" s="301"/>
      <c r="C153" s="328" t="s">
        <v>1116</v>
      </c>
      <c r="D153" s="276"/>
      <c r="E153" s="276"/>
      <c r="F153" s="329" t="s">
        <v>1168</v>
      </c>
      <c r="G153" s="276"/>
      <c r="H153" s="328" t="s">
        <v>1229</v>
      </c>
      <c r="I153" s="328" t="s">
        <v>1170</v>
      </c>
      <c r="J153" s="328" t="s">
        <v>1219</v>
      </c>
      <c r="K153" s="324"/>
    </row>
    <row r="154" s="1" customFormat="1" ht="15" customHeight="1">
      <c r="B154" s="301"/>
      <c r="C154" s="328" t="s">
        <v>1173</v>
      </c>
      <c r="D154" s="276"/>
      <c r="E154" s="276"/>
      <c r="F154" s="329" t="s">
        <v>1174</v>
      </c>
      <c r="G154" s="276"/>
      <c r="H154" s="328" t="s">
        <v>1208</v>
      </c>
      <c r="I154" s="328" t="s">
        <v>1170</v>
      </c>
      <c r="J154" s="328">
        <v>50</v>
      </c>
      <c r="K154" s="324"/>
    </row>
    <row r="155" s="1" customFormat="1" ht="15" customHeight="1">
      <c r="B155" s="301"/>
      <c r="C155" s="328" t="s">
        <v>1176</v>
      </c>
      <c r="D155" s="276"/>
      <c r="E155" s="276"/>
      <c r="F155" s="329" t="s">
        <v>1168</v>
      </c>
      <c r="G155" s="276"/>
      <c r="H155" s="328" t="s">
        <v>1208</v>
      </c>
      <c r="I155" s="328" t="s">
        <v>1178</v>
      </c>
      <c r="J155" s="328"/>
      <c r="K155" s="324"/>
    </row>
    <row r="156" s="1" customFormat="1" ht="15" customHeight="1">
      <c r="B156" s="301"/>
      <c r="C156" s="328" t="s">
        <v>1187</v>
      </c>
      <c r="D156" s="276"/>
      <c r="E156" s="276"/>
      <c r="F156" s="329" t="s">
        <v>1174</v>
      </c>
      <c r="G156" s="276"/>
      <c r="H156" s="328" t="s">
        <v>1208</v>
      </c>
      <c r="I156" s="328" t="s">
        <v>1170</v>
      </c>
      <c r="J156" s="328">
        <v>50</v>
      </c>
      <c r="K156" s="324"/>
    </row>
    <row r="157" s="1" customFormat="1" ht="15" customHeight="1">
      <c r="B157" s="301"/>
      <c r="C157" s="328" t="s">
        <v>1195</v>
      </c>
      <c r="D157" s="276"/>
      <c r="E157" s="276"/>
      <c r="F157" s="329" t="s">
        <v>1174</v>
      </c>
      <c r="G157" s="276"/>
      <c r="H157" s="328" t="s">
        <v>1208</v>
      </c>
      <c r="I157" s="328" t="s">
        <v>1170</v>
      </c>
      <c r="J157" s="328">
        <v>50</v>
      </c>
      <c r="K157" s="324"/>
    </row>
    <row r="158" s="1" customFormat="1" ht="15" customHeight="1">
      <c r="B158" s="301"/>
      <c r="C158" s="328" t="s">
        <v>1193</v>
      </c>
      <c r="D158" s="276"/>
      <c r="E158" s="276"/>
      <c r="F158" s="329" t="s">
        <v>1174</v>
      </c>
      <c r="G158" s="276"/>
      <c r="H158" s="328" t="s">
        <v>1208</v>
      </c>
      <c r="I158" s="328" t="s">
        <v>1170</v>
      </c>
      <c r="J158" s="328">
        <v>50</v>
      </c>
      <c r="K158" s="324"/>
    </row>
    <row r="159" s="1" customFormat="1" ht="15" customHeight="1">
      <c r="B159" s="301"/>
      <c r="C159" s="328" t="s">
        <v>79</v>
      </c>
      <c r="D159" s="276"/>
      <c r="E159" s="276"/>
      <c r="F159" s="329" t="s">
        <v>1168</v>
      </c>
      <c r="G159" s="276"/>
      <c r="H159" s="328" t="s">
        <v>1230</v>
      </c>
      <c r="I159" s="328" t="s">
        <v>1170</v>
      </c>
      <c r="J159" s="328" t="s">
        <v>1231</v>
      </c>
      <c r="K159" s="324"/>
    </row>
    <row r="160" s="1" customFormat="1" ht="15" customHeight="1">
      <c r="B160" s="301"/>
      <c r="C160" s="328" t="s">
        <v>1232</v>
      </c>
      <c r="D160" s="276"/>
      <c r="E160" s="276"/>
      <c r="F160" s="329" t="s">
        <v>1168</v>
      </c>
      <c r="G160" s="276"/>
      <c r="H160" s="328" t="s">
        <v>1233</v>
      </c>
      <c r="I160" s="328" t="s">
        <v>1203</v>
      </c>
      <c r="J160" s="328"/>
      <c r="K160" s="324"/>
    </row>
    <row r="161" s="1" customFormat="1" ht="15" customHeight="1">
      <c r="B161" s="330"/>
      <c r="C161" s="310"/>
      <c r="D161" s="310"/>
      <c r="E161" s="310"/>
      <c r="F161" s="310"/>
      <c r="G161" s="310"/>
      <c r="H161" s="310"/>
      <c r="I161" s="310"/>
      <c r="J161" s="310"/>
      <c r="K161" s="331"/>
    </row>
    <row r="162" s="1" customFormat="1" ht="18.75" customHeight="1">
      <c r="B162" s="312"/>
      <c r="C162" s="322"/>
      <c r="D162" s="322"/>
      <c r="E162" s="322"/>
      <c r="F162" s="332"/>
      <c r="G162" s="322"/>
      <c r="H162" s="322"/>
      <c r="I162" s="322"/>
      <c r="J162" s="322"/>
      <c r="K162" s="312"/>
    </row>
    <row r="163" s="1" customFormat="1" ht="18.75" customHeight="1">
      <c r="B163" s="284"/>
      <c r="C163" s="284"/>
      <c r="D163" s="284"/>
      <c r="E163" s="284"/>
      <c r="F163" s="284"/>
      <c r="G163" s="284"/>
      <c r="H163" s="284"/>
      <c r="I163" s="284"/>
      <c r="J163" s="284"/>
      <c r="K163" s="284"/>
    </row>
    <row r="164" s="1" customFormat="1" ht="7.5" customHeight="1">
      <c r="B164" s="263"/>
      <c r="C164" s="264"/>
      <c r="D164" s="264"/>
      <c r="E164" s="264"/>
      <c r="F164" s="264"/>
      <c r="G164" s="264"/>
      <c r="H164" s="264"/>
      <c r="I164" s="264"/>
      <c r="J164" s="264"/>
      <c r="K164" s="265"/>
    </row>
    <row r="165" s="1" customFormat="1" ht="45" customHeight="1">
      <c r="B165" s="266"/>
      <c r="C165" s="267" t="s">
        <v>1234</v>
      </c>
      <c r="D165" s="267"/>
      <c r="E165" s="267"/>
      <c r="F165" s="267"/>
      <c r="G165" s="267"/>
      <c r="H165" s="267"/>
      <c r="I165" s="267"/>
      <c r="J165" s="267"/>
      <c r="K165" s="268"/>
    </row>
    <row r="166" s="1" customFormat="1" ht="17.25" customHeight="1">
      <c r="B166" s="266"/>
      <c r="C166" s="291" t="s">
        <v>1162</v>
      </c>
      <c r="D166" s="291"/>
      <c r="E166" s="291"/>
      <c r="F166" s="291" t="s">
        <v>1163</v>
      </c>
      <c r="G166" s="333"/>
      <c r="H166" s="334" t="s">
        <v>52</v>
      </c>
      <c r="I166" s="334" t="s">
        <v>55</v>
      </c>
      <c r="J166" s="291" t="s">
        <v>1164</v>
      </c>
      <c r="K166" s="268"/>
    </row>
    <row r="167" s="1" customFormat="1" ht="17.25" customHeight="1">
      <c r="B167" s="269"/>
      <c r="C167" s="293" t="s">
        <v>1165</v>
      </c>
      <c r="D167" s="293"/>
      <c r="E167" s="293"/>
      <c r="F167" s="294" t="s">
        <v>1166</v>
      </c>
      <c r="G167" s="335"/>
      <c r="H167" s="336"/>
      <c r="I167" s="336"/>
      <c r="J167" s="293" t="s">
        <v>1167</v>
      </c>
      <c r="K167" s="271"/>
    </row>
    <row r="168" s="1" customFormat="1" ht="5.25" customHeight="1">
      <c r="B168" s="301"/>
      <c r="C168" s="296"/>
      <c r="D168" s="296"/>
      <c r="E168" s="296"/>
      <c r="F168" s="296"/>
      <c r="G168" s="297"/>
      <c r="H168" s="296"/>
      <c r="I168" s="296"/>
      <c r="J168" s="296"/>
      <c r="K168" s="324"/>
    </row>
    <row r="169" s="1" customFormat="1" ht="15" customHeight="1">
      <c r="B169" s="301"/>
      <c r="C169" s="276" t="s">
        <v>1171</v>
      </c>
      <c r="D169" s="276"/>
      <c r="E169" s="276"/>
      <c r="F169" s="299" t="s">
        <v>1168</v>
      </c>
      <c r="G169" s="276"/>
      <c r="H169" s="276" t="s">
        <v>1208</v>
      </c>
      <c r="I169" s="276" t="s">
        <v>1170</v>
      </c>
      <c r="J169" s="276">
        <v>120</v>
      </c>
      <c r="K169" s="324"/>
    </row>
    <row r="170" s="1" customFormat="1" ht="15" customHeight="1">
      <c r="B170" s="301"/>
      <c r="C170" s="276" t="s">
        <v>1217</v>
      </c>
      <c r="D170" s="276"/>
      <c r="E170" s="276"/>
      <c r="F170" s="299" t="s">
        <v>1168</v>
      </c>
      <c r="G170" s="276"/>
      <c r="H170" s="276" t="s">
        <v>1218</v>
      </c>
      <c r="I170" s="276" t="s">
        <v>1170</v>
      </c>
      <c r="J170" s="276" t="s">
        <v>1219</v>
      </c>
      <c r="K170" s="324"/>
    </row>
    <row r="171" s="1" customFormat="1" ht="15" customHeight="1">
      <c r="B171" s="301"/>
      <c r="C171" s="276" t="s">
        <v>1116</v>
      </c>
      <c r="D171" s="276"/>
      <c r="E171" s="276"/>
      <c r="F171" s="299" t="s">
        <v>1168</v>
      </c>
      <c r="G171" s="276"/>
      <c r="H171" s="276" t="s">
        <v>1235</v>
      </c>
      <c r="I171" s="276" t="s">
        <v>1170</v>
      </c>
      <c r="J171" s="276" t="s">
        <v>1219</v>
      </c>
      <c r="K171" s="324"/>
    </row>
    <row r="172" s="1" customFormat="1" ht="15" customHeight="1">
      <c r="B172" s="301"/>
      <c r="C172" s="276" t="s">
        <v>1173</v>
      </c>
      <c r="D172" s="276"/>
      <c r="E172" s="276"/>
      <c r="F172" s="299" t="s">
        <v>1174</v>
      </c>
      <c r="G172" s="276"/>
      <c r="H172" s="276" t="s">
        <v>1235</v>
      </c>
      <c r="I172" s="276" t="s">
        <v>1170</v>
      </c>
      <c r="J172" s="276">
        <v>50</v>
      </c>
      <c r="K172" s="324"/>
    </row>
    <row r="173" s="1" customFormat="1" ht="15" customHeight="1">
      <c r="B173" s="301"/>
      <c r="C173" s="276" t="s">
        <v>1176</v>
      </c>
      <c r="D173" s="276"/>
      <c r="E173" s="276"/>
      <c r="F173" s="299" t="s">
        <v>1168</v>
      </c>
      <c r="G173" s="276"/>
      <c r="H173" s="276" t="s">
        <v>1235</v>
      </c>
      <c r="I173" s="276" t="s">
        <v>1178</v>
      </c>
      <c r="J173" s="276"/>
      <c r="K173" s="324"/>
    </row>
    <row r="174" s="1" customFormat="1" ht="15" customHeight="1">
      <c r="B174" s="301"/>
      <c r="C174" s="276" t="s">
        <v>1187</v>
      </c>
      <c r="D174" s="276"/>
      <c r="E174" s="276"/>
      <c r="F174" s="299" t="s">
        <v>1174</v>
      </c>
      <c r="G174" s="276"/>
      <c r="H174" s="276" t="s">
        <v>1235</v>
      </c>
      <c r="I174" s="276" t="s">
        <v>1170</v>
      </c>
      <c r="J174" s="276">
        <v>50</v>
      </c>
      <c r="K174" s="324"/>
    </row>
    <row r="175" s="1" customFormat="1" ht="15" customHeight="1">
      <c r="B175" s="301"/>
      <c r="C175" s="276" t="s">
        <v>1195</v>
      </c>
      <c r="D175" s="276"/>
      <c r="E175" s="276"/>
      <c r="F175" s="299" t="s">
        <v>1174</v>
      </c>
      <c r="G175" s="276"/>
      <c r="H175" s="276" t="s">
        <v>1235</v>
      </c>
      <c r="I175" s="276" t="s">
        <v>1170</v>
      </c>
      <c r="J175" s="276">
        <v>50</v>
      </c>
      <c r="K175" s="324"/>
    </row>
    <row r="176" s="1" customFormat="1" ht="15" customHeight="1">
      <c r="B176" s="301"/>
      <c r="C176" s="276" t="s">
        <v>1193</v>
      </c>
      <c r="D176" s="276"/>
      <c r="E176" s="276"/>
      <c r="F176" s="299" t="s">
        <v>1174</v>
      </c>
      <c r="G176" s="276"/>
      <c r="H176" s="276" t="s">
        <v>1235</v>
      </c>
      <c r="I176" s="276" t="s">
        <v>1170</v>
      </c>
      <c r="J176" s="276">
        <v>50</v>
      </c>
      <c r="K176" s="324"/>
    </row>
    <row r="177" s="1" customFormat="1" ht="15" customHeight="1">
      <c r="B177" s="301"/>
      <c r="C177" s="276" t="s">
        <v>109</v>
      </c>
      <c r="D177" s="276"/>
      <c r="E177" s="276"/>
      <c r="F177" s="299" t="s">
        <v>1168</v>
      </c>
      <c r="G177" s="276"/>
      <c r="H177" s="276" t="s">
        <v>1236</v>
      </c>
      <c r="I177" s="276" t="s">
        <v>1237</v>
      </c>
      <c r="J177" s="276"/>
      <c r="K177" s="324"/>
    </row>
    <row r="178" s="1" customFormat="1" ht="15" customHeight="1">
      <c r="B178" s="301"/>
      <c r="C178" s="276" t="s">
        <v>55</v>
      </c>
      <c r="D178" s="276"/>
      <c r="E178" s="276"/>
      <c r="F178" s="299" t="s">
        <v>1168</v>
      </c>
      <c r="G178" s="276"/>
      <c r="H178" s="276" t="s">
        <v>1238</v>
      </c>
      <c r="I178" s="276" t="s">
        <v>1239</v>
      </c>
      <c r="J178" s="276">
        <v>1</v>
      </c>
      <c r="K178" s="324"/>
    </row>
    <row r="179" s="1" customFormat="1" ht="15" customHeight="1">
      <c r="B179" s="301"/>
      <c r="C179" s="276" t="s">
        <v>51</v>
      </c>
      <c r="D179" s="276"/>
      <c r="E179" s="276"/>
      <c r="F179" s="299" t="s">
        <v>1168</v>
      </c>
      <c r="G179" s="276"/>
      <c r="H179" s="276" t="s">
        <v>1240</v>
      </c>
      <c r="I179" s="276" t="s">
        <v>1170</v>
      </c>
      <c r="J179" s="276">
        <v>20</v>
      </c>
      <c r="K179" s="324"/>
    </row>
    <row r="180" s="1" customFormat="1" ht="15" customHeight="1">
      <c r="B180" s="301"/>
      <c r="C180" s="276" t="s">
        <v>52</v>
      </c>
      <c r="D180" s="276"/>
      <c r="E180" s="276"/>
      <c r="F180" s="299" t="s">
        <v>1168</v>
      </c>
      <c r="G180" s="276"/>
      <c r="H180" s="276" t="s">
        <v>1241</v>
      </c>
      <c r="I180" s="276" t="s">
        <v>1170</v>
      </c>
      <c r="J180" s="276">
        <v>255</v>
      </c>
      <c r="K180" s="324"/>
    </row>
    <row r="181" s="1" customFormat="1" ht="15" customHeight="1">
      <c r="B181" s="301"/>
      <c r="C181" s="276" t="s">
        <v>110</v>
      </c>
      <c r="D181" s="276"/>
      <c r="E181" s="276"/>
      <c r="F181" s="299" t="s">
        <v>1168</v>
      </c>
      <c r="G181" s="276"/>
      <c r="H181" s="276" t="s">
        <v>1132</v>
      </c>
      <c r="I181" s="276" t="s">
        <v>1170</v>
      </c>
      <c r="J181" s="276">
        <v>10</v>
      </c>
      <c r="K181" s="324"/>
    </row>
    <row r="182" s="1" customFormat="1" ht="15" customHeight="1">
      <c r="B182" s="301"/>
      <c r="C182" s="276" t="s">
        <v>111</v>
      </c>
      <c r="D182" s="276"/>
      <c r="E182" s="276"/>
      <c r="F182" s="299" t="s">
        <v>1168</v>
      </c>
      <c r="G182" s="276"/>
      <c r="H182" s="276" t="s">
        <v>1242</v>
      </c>
      <c r="I182" s="276" t="s">
        <v>1203</v>
      </c>
      <c r="J182" s="276"/>
      <c r="K182" s="324"/>
    </row>
    <row r="183" s="1" customFormat="1" ht="15" customHeight="1">
      <c r="B183" s="301"/>
      <c r="C183" s="276" t="s">
        <v>1243</v>
      </c>
      <c r="D183" s="276"/>
      <c r="E183" s="276"/>
      <c r="F183" s="299" t="s">
        <v>1168</v>
      </c>
      <c r="G183" s="276"/>
      <c r="H183" s="276" t="s">
        <v>1244</v>
      </c>
      <c r="I183" s="276" t="s">
        <v>1203</v>
      </c>
      <c r="J183" s="276"/>
      <c r="K183" s="324"/>
    </row>
    <row r="184" s="1" customFormat="1" ht="15" customHeight="1">
      <c r="B184" s="301"/>
      <c r="C184" s="276" t="s">
        <v>1232</v>
      </c>
      <c r="D184" s="276"/>
      <c r="E184" s="276"/>
      <c r="F184" s="299" t="s">
        <v>1168</v>
      </c>
      <c r="G184" s="276"/>
      <c r="H184" s="276" t="s">
        <v>1245</v>
      </c>
      <c r="I184" s="276" t="s">
        <v>1203</v>
      </c>
      <c r="J184" s="276"/>
      <c r="K184" s="324"/>
    </row>
    <row r="185" s="1" customFormat="1" ht="15" customHeight="1">
      <c r="B185" s="301"/>
      <c r="C185" s="276" t="s">
        <v>113</v>
      </c>
      <c r="D185" s="276"/>
      <c r="E185" s="276"/>
      <c r="F185" s="299" t="s">
        <v>1174</v>
      </c>
      <c r="G185" s="276"/>
      <c r="H185" s="276" t="s">
        <v>1246</v>
      </c>
      <c r="I185" s="276" t="s">
        <v>1170</v>
      </c>
      <c r="J185" s="276">
        <v>50</v>
      </c>
      <c r="K185" s="324"/>
    </row>
    <row r="186" s="1" customFormat="1" ht="15" customHeight="1">
      <c r="B186" s="301"/>
      <c r="C186" s="276" t="s">
        <v>1247</v>
      </c>
      <c r="D186" s="276"/>
      <c r="E186" s="276"/>
      <c r="F186" s="299" t="s">
        <v>1174</v>
      </c>
      <c r="G186" s="276"/>
      <c r="H186" s="276" t="s">
        <v>1248</v>
      </c>
      <c r="I186" s="276" t="s">
        <v>1249</v>
      </c>
      <c r="J186" s="276"/>
      <c r="K186" s="324"/>
    </row>
    <row r="187" s="1" customFormat="1" ht="15" customHeight="1">
      <c r="B187" s="301"/>
      <c r="C187" s="276" t="s">
        <v>1250</v>
      </c>
      <c r="D187" s="276"/>
      <c r="E187" s="276"/>
      <c r="F187" s="299" t="s">
        <v>1174</v>
      </c>
      <c r="G187" s="276"/>
      <c r="H187" s="276" t="s">
        <v>1251</v>
      </c>
      <c r="I187" s="276" t="s">
        <v>1249</v>
      </c>
      <c r="J187" s="276"/>
      <c r="K187" s="324"/>
    </row>
    <row r="188" s="1" customFormat="1" ht="15" customHeight="1">
      <c r="B188" s="301"/>
      <c r="C188" s="276" t="s">
        <v>1252</v>
      </c>
      <c r="D188" s="276"/>
      <c r="E188" s="276"/>
      <c r="F188" s="299" t="s">
        <v>1174</v>
      </c>
      <c r="G188" s="276"/>
      <c r="H188" s="276" t="s">
        <v>1253</v>
      </c>
      <c r="I188" s="276" t="s">
        <v>1249</v>
      </c>
      <c r="J188" s="276"/>
      <c r="K188" s="324"/>
    </row>
    <row r="189" s="1" customFormat="1" ht="15" customHeight="1">
      <c r="B189" s="301"/>
      <c r="C189" s="337" t="s">
        <v>1254</v>
      </c>
      <c r="D189" s="276"/>
      <c r="E189" s="276"/>
      <c r="F189" s="299" t="s">
        <v>1174</v>
      </c>
      <c r="G189" s="276"/>
      <c r="H189" s="276" t="s">
        <v>1255</v>
      </c>
      <c r="I189" s="276" t="s">
        <v>1256</v>
      </c>
      <c r="J189" s="338" t="s">
        <v>1257</v>
      </c>
      <c r="K189" s="324"/>
    </row>
    <row r="190" s="18" customFormat="1" ht="15" customHeight="1">
      <c r="B190" s="339"/>
      <c r="C190" s="340" t="s">
        <v>1258</v>
      </c>
      <c r="D190" s="341"/>
      <c r="E190" s="341"/>
      <c r="F190" s="342" t="s">
        <v>1174</v>
      </c>
      <c r="G190" s="341"/>
      <c r="H190" s="341" t="s">
        <v>1259</v>
      </c>
      <c r="I190" s="341" t="s">
        <v>1256</v>
      </c>
      <c r="J190" s="343" t="s">
        <v>1257</v>
      </c>
      <c r="K190" s="344"/>
    </row>
    <row r="191" s="1" customFormat="1" ht="15" customHeight="1">
      <c r="B191" s="301"/>
      <c r="C191" s="337" t="s">
        <v>40</v>
      </c>
      <c r="D191" s="276"/>
      <c r="E191" s="276"/>
      <c r="F191" s="299" t="s">
        <v>1168</v>
      </c>
      <c r="G191" s="276"/>
      <c r="H191" s="273" t="s">
        <v>1260</v>
      </c>
      <c r="I191" s="276" t="s">
        <v>1261</v>
      </c>
      <c r="J191" s="276"/>
      <c r="K191" s="324"/>
    </row>
    <row r="192" s="1" customFormat="1" ht="15" customHeight="1">
      <c r="B192" s="301"/>
      <c r="C192" s="337" t="s">
        <v>1262</v>
      </c>
      <c r="D192" s="276"/>
      <c r="E192" s="276"/>
      <c r="F192" s="299" t="s">
        <v>1168</v>
      </c>
      <c r="G192" s="276"/>
      <c r="H192" s="276" t="s">
        <v>1263</v>
      </c>
      <c r="I192" s="276" t="s">
        <v>1203</v>
      </c>
      <c r="J192" s="276"/>
      <c r="K192" s="324"/>
    </row>
    <row r="193" s="1" customFormat="1" ht="15" customHeight="1">
      <c r="B193" s="301"/>
      <c r="C193" s="337" t="s">
        <v>1264</v>
      </c>
      <c r="D193" s="276"/>
      <c r="E193" s="276"/>
      <c r="F193" s="299" t="s">
        <v>1168</v>
      </c>
      <c r="G193" s="276"/>
      <c r="H193" s="276" t="s">
        <v>1265</v>
      </c>
      <c r="I193" s="276" t="s">
        <v>1203</v>
      </c>
      <c r="J193" s="276"/>
      <c r="K193" s="324"/>
    </row>
    <row r="194" s="1" customFormat="1" ht="15" customHeight="1">
      <c r="B194" s="301"/>
      <c r="C194" s="337" t="s">
        <v>1266</v>
      </c>
      <c r="D194" s="276"/>
      <c r="E194" s="276"/>
      <c r="F194" s="299" t="s">
        <v>1174</v>
      </c>
      <c r="G194" s="276"/>
      <c r="H194" s="276" t="s">
        <v>1267</v>
      </c>
      <c r="I194" s="276" t="s">
        <v>1203</v>
      </c>
      <c r="J194" s="276"/>
      <c r="K194" s="324"/>
    </row>
    <row r="195" s="1" customFormat="1" ht="15" customHeight="1">
      <c r="B195" s="330"/>
      <c r="C195" s="345"/>
      <c r="D195" s="310"/>
      <c r="E195" s="310"/>
      <c r="F195" s="310"/>
      <c r="G195" s="310"/>
      <c r="H195" s="310"/>
      <c r="I195" s="310"/>
      <c r="J195" s="310"/>
      <c r="K195" s="331"/>
    </row>
    <row r="196" s="1" customFormat="1" ht="18.75" customHeight="1">
      <c r="B196" s="312"/>
      <c r="C196" s="322"/>
      <c r="D196" s="322"/>
      <c r="E196" s="322"/>
      <c r="F196" s="332"/>
      <c r="G196" s="322"/>
      <c r="H196" s="322"/>
      <c r="I196" s="322"/>
      <c r="J196" s="322"/>
      <c r="K196" s="312"/>
    </row>
    <row r="197" s="1" customFormat="1" ht="18.75" customHeight="1">
      <c r="B197" s="312"/>
      <c r="C197" s="322"/>
      <c r="D197" s="322"/>
      <c r="E197" s="322"/>
      <c r="F197" s="332"/>
      <c r="G197" s="322"/>
      <c r="H197" s="322"/>
      <c r="I197" s="322"/>
      <c r="J197" s="322"/>
      <c r="K197" s="312"/>
    </row>
    <row r="198" s="1" customFormat="1" ht="18.75" customHeight="1">
      <c r="B198" s="284"/>
      <c r="C198" s="284"/>
      <c r="D198" s="284"/>
      <c r="E198" s="284"/>
      <c r="F198" s="284"/>
      <c r="G198" s="284"/>
      <c r="H198" s="284"/>
      <c r="I198" s="284"/>
      <c r="J198" s="284"/>
      <c r="K198" s="284"/>
    </row>
    <row r="199" s="1" customFormat="1" ht="13.5">
      <c r="B199" s="263"/>
      <c r="C199" s="264"/>
      <c r="D199" s="264"/>
      <c r="E199" s="264"/>
      <c r="F199" s="264"/>
      <c r="G199" s="264"/>
      <c r="H199" s="264"/>
      <c r="I199" s="264"/>
      <c r="J199" s="264"/>
      <c r="K199" s="265"/>
    </row>
    <row r="200" s="1" customFormat="1" ht="21">
      <c r="B200" s="266"/>
      <c r="C200" s="267" t="s">
        <v>1268</v>
      </c>
      <c r="D200" s="267"/>
      <c r="E200" s="267"/>
      <c r="F200" s="267"/>
      <c r="G200" s="267"/>
      <c r="H200" s="267"/>
      <c r="I200" s="267"/>
      <c r="J200" s="267"/>
      <c r="K200" s="268"/>
    </row>
    <row r="201" s="1" customFormat="1" ht="25.5" customHeight="1">
      <c r="B201" s="266"/>
      <c r="C201" s="346" t="s">
        <v>1269</v>
      </c>
      <c r="D201" s="346"/>
      <c r="E201" s="346"/>
      <c r="F201" s="346" t="s">
        <v>1270</v>
      </c>
      <c r="G201" s="347"/>
      <c r="H201" s="346" t="s">
        <v>1271</v>
      </c>
      <c r="I201" s="346"/>
      <c r="J201" s="346"/>
      <c r="K201" s="268"/>
    </row>
    <row r="202" s="1" customFormat="1" ht="5.25" customHeight="1">
      <c r="B202" s="301"/>
      <c r="C202" s="296"/>
      <c r="D202" s="296"/>
      <c r="E202" s="296"/>
      <c r="F202" s="296"/>
      <c r="G202" s="322"/>
      <c r="H202" s="296"/>
      <c r="I202" s="296"/>
      <c r="J202" s="296"/>
      <c r="K202" s="324"/>
    </row>
    <row r="203" s="1" customFormat="1" ht="15" customHeight="1">
      <c r="B203" s="301"/>
      <c r="C203" s="276" t="s">
        <v>1261</v>
      </c>
      <c r="D203" s="276"/>
      <c r="E203" s="276"/>
      <c r="F203" s="299" t="s">
        <v>41</v>
      </c>
      <c r="G203" s="276"/>
      <c r="H203" s="276" t="s">
        <v>1272</v>
      </c>
      <c r="I203" s="276"/>
      <c r="J203" s="276"/>
      <c r="K203" s="324"/>
    </row>
    <row r="204" s="1" customFormat="1" ht="15" customHeight="1">
      <c r="B204" s="301"/>
      <c r="C204" s="276"/>
      <c r="D204" s="276"/>
      <c r="E204" s="276"/>
      <c r="F204" s="299" t="s">
        <v>42</v>
      </c>
      <c r="G204" s="276"/>
      <c r="H204" s="276" t="s">
        <v>1273</v>
      </c>
      <c r="I204" s="276"/>
      <c r="J204" s="276"/>
      <c r="K204" s="324"/>
    </row>
    <row r="205" s="1" customFormat="1" ht="15" customHeight="1">
      <c r="B205" s="301"/>
      <c r="C205" s="276"/>
      <c r="D205" s="276"/>
      <c r="E205" s="276"/>
      <c r="F205" s="299" t="s">
        <v>45</v>
      </c>
      <c r="G205" s="276"/>
      <c r="H205" s="276" t="s">
        <v>1274</v>
      </c>
      <c r="I205" s="276"/>
      <c r="J205" s="276"/>
      <c r="K205" s="324"/>
    </row>
    <row r="206" s="1" customFormat="1" ht="15" customHeight="1">
      <c r="B206" s="301"/>
      <c r="C206" s="276"/>
      <c r="D206" s="276"/>
      <c r="E206" s="276"/>
      <c r="F206" s="299" t="s">
        <v>43</v>
      </c>
      <c r="G206" s="276"/>
      <c r="H206" s="276" t="s">
        <v>1275</v>
      </c>
      <c r="I206" s="276"/>
      <c r="J206" s="276"/>
      <c r="K206" s="324"/>
    </row>
    <row r="207" s="1" customFormat="1" ht="15" customHeight="1">
      <c r="B207" s="301"/>
      <c r="C207" s="276"/>
      <c r="D207" s="276"/>
      <c r="E207" s="276"/>
      <c r="F207" s="299" t="s">
        <v>44</v>
      </c>
      <c r="G207" s="276"/>
      <c r="H207" s="276" t="s">
        <v>1276</v>
      </c>
      <c r="I207" s="276"/>
      <c r="J207" s="276"/>
      <c r="K207" s="324"/>
    </row>
    <row r="208" s="1" customFormat="1" ht="15" customHeight="1">
      <c r="B208" s="301"/>
      <c r="C208" s="276"/>
      <c r="D208" s="276"/>
      <c r="E208" s="276"/>
      <c r="F208" s="299"/>
      <c r="G208" s="276"/>
      <c r="H208" s="276"/>
      <c r="I208" s="276"/>
      <c r="J208" s="276"/>
      <c r="K208" s="324"/>
    </row>
    <row r="209" s="1" customFormat="1" ht="15" customHeight="1">
      <c r="B209" s="301"/>
      <c r="C209" s="276" t="s">
        <v>1215</v>
      </c>
      <c r="D209" s="276"/>
      <c r="E209" s="276"/>
      <c r="F209" s="299" t="s">
        <v>74</v>
      </c>
      <c r="G209" s="276"/>
      <c r="H209" s="276" t="s">
        <v>1277</v>
      </c>
      <c r="I209" s="276"/>
      <c r="J209" s="276"/>
      <c r="K209" s="324"/>
    </row>
    <row r="210" s="1" customFormat="1" ht="15" customHeight="1">
      <c r="B210" s="301"/>
      <c r="C210" s="276"/>
      <c r="D210" s="276"/>
      <c r="E210" s="276"/>
      <c r="F210" s="299" t="s">
        <v>1112</v>
      </c>
      <c r="G210" s="276"/>
      <c r="H210" s="276" t="s">
        <v>1113</v>
      </c>
      <c r="I210" s="276"/>
      <c r="J210" s="276"/>
      <c r="K210" s="324"/>
    </row>
    <row r="211" s="1" customFormat="1" ht="15" customHeight="1">
      <c r="B211" s="301"/>
      <c r="C211" s="276"/>
      <c r="D211" s="276"/>
      <c r="E211" s="276"/>
      <c r="F211" s="299" t="s">
        <v>1110</v>
      </c>
      <c r="G211" s="276"/>
      <c r="H211" s="276" t="s">
        <v>1278</v>
      </c>
      <c r="I211" s="276"/>
      <c r="J211" s="276"/>
      <c r="K211" s="324"/>
    </row>
    <row r="212" s="1" customFormat="1" ht="15" customHeight="1">
      <c r="B212" s="348"/>
      <c r="C212" s="276"/>
      <c r="D212" s="276"/>
      <c r="E212" s="276"/>
      <c r="F212" s="299" t="s">
        <v>1114</v>
      </c>
      <c r="G212" s="337"/>
      <c r="H212" s="328" t="s">
        <v>1115</v>
      </c>
      <c r="I212" s="328"/>
      <c r="J212" s="328"/>
      <c r="K212" s="349"/>
    </row>
    <row r="213" s="1" customFormat="1" ht="15" customHeight="1">
      <c r="B213" s="348"/>
      <c r="C213" s="276"/>
      <c r="D213" s="276"/>
      <c r="E213" s="276"/>
      <c r="F213" s="299" t="s">
        <v>1056</v>
      </c>
      <c r="G213" s="337"/>
      <c r="H213" s="328" t="s">
        <v>1093</v>
      </c>
      <c r="I213" s="328"/>
      <c r="J213" s="328"/>
      <c r="K213" s="349"/>
    </row>
    <row r="214" s="1" customFormat="1" ht="15" customHeight="1">
      <c r="B214" s="348"/>
      <c r="C214" s="276"/>
      <c r="D214" s="276"/>
      <c r="E214" s="276"/>
      <c r="F214" s="299"/>
      <c r="G214" s="337"/>
      <c r="H214" s="328"/>
      <c r="I214" s="328"/>
      <c r="J214" s="328"/>
      <c r="K214" s="349"/>
    </row>
    <row r="215" s="1" customFormat="1" ht="15" customHeight="1">
      <c r="B215" s="348"/>
      <c r="C215" s="276" t="s">
        <v>1239</v>
      </c>
      <c r="D215" s="276"/>
      <c r="E215" s="276"/>
      <c r="F215" s="299">
        <v>1</v>
      </c>
      <c r="G215" s="337"/>
      <c r="H215" s="328" t="s">
        <v>1279</v>
      </c>
      <c r="I215" s="328"/>
      <c r="J215" s="328"/>
      <c r="K215" s="349"/>
    </row>
    <row r="216" s="1" customFormat="1" ht="15" customHeight="1">
      <c r="B216" s="348"/>
      <c r="C216" s="276"/>
      <c r="D216" s="276"/>
      <c r="E216" s="276"/>
      <c r="F216" s="299">
        <v>2</v>
      </c>
      <c r="G216" s="337"/>
      <c r="H216" s="328" t="s">
        <v>1280</v>
      </c>
      <c r="I216" s="328"/>
      <c r="J216" s="328"/>
      <c r="K216" s="349"/>
    </row>
    <row r="217" s="1" customFormat="1" ht="15" customHeight="1">
      <c r="B217" s="348"/>
      <c r="C217" s="276"/>
      <c r="D217" s="276"/>
      <c r="E217" s="276"/>
      <c r="F217" s="299">
        <v>3</v>
      </c>
      <c r="G217" s="337"/>
      <c r="H217" s="328" t="s">
        <v>1281</v>
      </c>
      <c r="I217" s="328"/>
      <c r="J217" s="328"/>
      <c r="K217" s="349"/>
    </row>
    <row r="218" s="1" customFormat="1" ht="15" customHeight="1">
      <c r="B218" s="348"/>
      <c r="C218" s="276"/>
      <c r="D218" s="276"/>
      <c r="E218" s="276"/>
      <c r="F218" s="299">
        <v>4</v>
      </c>
      <c r="G218" s="337"/>
      <c r="H218" s="328" t="s">
        <v>1282</v>
      </c>
      <c r="I218" s="328"/>
      <c r="J218" s="328"/>
      <c r="K218" s="349"/>
    </row>
    <row r="219" s="1" customFormat="1" ht="12.75" customHeight="1">
      <c r="B219" s="350"/>
      <c r="C219" s="351"/>
      <c r="D219" s="351"/>
      <c r="E219" s="351"/>
      <c r="F219" s="351"/>
      <c r="G219" s="351"/>
      <c r="H219" s="351"/>
      <c r="I219" s="351"/>
      <c r="J219" s="351"/>
      <c r="K219" s="352"/>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DESKTOP-473U3HR\Michal</dc:creator>
  <cp:lastModifiedBy>DESKTOP-473U3HR\Michal</cp:lastModifiedBy>
  <dcterms:created xsi:type="dcterms:W3CDTF">2024-05-17T06:39:25Z</dcterms:created>
  <dcterms:modified xsi:type="dcterms:W3CDTF">2024-05-17T06:39:30Z</dcterms:modified>
</cp:coreProperties>
</file>