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 - Nové Sedlo, Příčná 4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'00 - Nové Sedlo, Příčná 4...'!$C$86:$K$327</definedName>
    <definedName name="_xlnm.Print_Area" localSheetId="1">'00 - Nové Sedlo, Příčná 4...'!$C$4:$J$37,'00 - Nové Sedlo, Příčná 4...'!$C$43:$J$70,'00 - Nové Sedlo, Příčná 4...'!$C$76:$K$327</definedName>
    <definedName name="_xlnm.Print_Titles" localSheetId="1">'00 - Nové Sedlo, Příčná 4...'!$86:$86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327"/>
  <c r="BH327"/>
  <c r="BG327"/>
  <c r="BE327"/>
  <c r="T327"/>
  <c r="T326"/>
  <c r="R327"/>
  <c r="R326"/>
  <c r="P327"/>
  <c r="P326"/>
  <c r="BI324"/>
  <c r="BH324"/>
  <c r="BG324"/>
  <c r="BE324"/>
  <c r="T324"/>
  <c r="R324"/>
  <c r="P324"/>
  <c r="BI322"/>
  <c r="BH322"/>
  <c r="BG322"/>
  <c r="BE322"/>
  <c r="T322"/>
  <c r="R322"/>
  <c r="P322"/>
  <c r="BI321"/>
  <c r="BH321"/>
  <c r="BG321"/>
  <c r="BE321"/>
  <c r="T321"/>
  <c r="R321"/>
  <c r="P321"/>
  <c r="BI319"/>
  <c r="BH319"/>
  <c r="BG319"/>
  <c r="BE319"/>
  <c r="T319"/>
  <c r="R319"/>
  <c r="P319"/>
  <c r="BI311"/>
  <c r="BH311"/>
  <c r="BG311"/>
  <c r="BE311"/>
  <c r="T311"/>
  <c r="R311"/>
  <c r="P311"/>
  <c r="BI309"/>
  <c r="BH309"/>
  <c r="BG309"/>
  <c r="BE309"/>
  <c r="T309"/>
  <c r="R309"/>
  <c r="P309"/>
  <c r="BI305"/>
  <c r="BH305"/>
  <c r="BG305"/>
  <c r="BE305"/>
  <c r="T305"/>
  <c r="R305"/>
  <c r="P305"/>
  <c r="BI303"/>
  <c r="BH303"/>
  <c r="BG303"/>
  <c r="BE303"/>
  <c r="T303"/>
  <c r="R303"/>
  <c r="P303"/>
  <c r="BI261"/>
  <c r="BH261"/>
  <c r="BG261"/>
  <c r="BE261"/>
  <c r="T261"/>
  <c r="R261"/>
  <c r="P261"/>
  <c r="BI258"/>
  <c r="BH258"/>
  <c r="BG258"/>
  <c r="BE258"/>
  <c r="T258"/>
  <c r="R258"/>
  <c r="P258"/>
  <c r="BI255"/>
  <c r="BH255"/>
  <c r="BG255"/>
  <c r="BE255"/>
  <c r="T255"/>
  <c r="R255"/>
  <c r="P255"/>
  <c r="BI251"/>
  <c r="BH251"/>
  <c r="BG251"/>
  <c r="BE251"/>
  <c r="T251"/>
  <c r="R251"/>
  <c r="P251"/>
  <c r="BI248"/>
  <c r="BH248"/>
  <c r="BG248"/>
  <c r="BE248"/>
  <c r="T248"/>
  <c r="R248"/>
  <c r="P248"/>
  <c r="BI246"/>
  <c r="BH246"/>
  <c r="BG246"/>
  <c r="BE246"/>
  <c r="T246"/>
  <c r="R246"/>
  <c r="P246"/>
  <c r="BI243"/>
  <c r="BH243"/>
  <c r="BG243"/>
  <c r="BE243"/>
  <c r="T243"/>
  <c r="R243"/>
  <c r="P243"/>
  <c r="BI240"/>
  <c r="BH240"/>
  <c r="BG240"/>
  <c r="BE240"/>
  <c r="T240"/>
  <c r="R240"/>
  <c r="P240"/>
  <c r="BI237"/>
  <c r="BH237"/>
  <c r="BG237"/>
  <c r="BE237"/>
  <c r="T237"/>
  <c r="R237"/>
  <c r="P237"/>
  <c r="BI235"/>
  <c r="BH235"/>
  <c r="BG235"/>
  <c r="BE235"/>
  <c r="T235"/>
  <c r="R235"/>
  <c r="P235"/>
  <c r="BI233"/>
  <c r="BH233"/>
  <c r="BG233"/>
  <c r="BE233"/>
  <c r="T233"/>
  <c r="R233"/>
  <c r="P233"/>
  <c r="BI232"/>
  <c r="BH232"/>
  <c r="BG232"/>
  <c r="BE232"/>
  <c r="T232"/>
  <c r="R232"/>
  <c r="P232"/>
  <c r="BI225"/>
  <c r="BH225"/>
  <c r="BG225"/>
  <c r="BE225"/>
  <c r="T225"/>
  <c r="R225"/>
  <c r="P225"/>
  <c r="BI218"/>
  <c r="BH218"/>
  <c r="BG218"/>
  <c r="BE218"/>
  <c r="T218"/>
  <c r="R218"/>
  <c r="P218"/>
  <c r="BI209"/>
  <c r="BH209"/>
  <c r="BG209"/>
  <c r="BE209"/>
  <c r="T209"/>
  <c r="R209"/>
  <c r="P209"/>
  <c r="BI207"/>
  <c r="BH207"/>
  <c r="BG207"/>
  <c r="BE207"/>
  <c r="T207"/>
  <c r="R207"/>
  <c r="P207"/>
  <c r="BI198"/>
  <c r="BH198"/>
  <c r="BG198"/>
  <c r="BE198"/>
  <c r="T198"/>
  <c r="R198"/>
  <c r="P198"/>
  <c r="BI189"/>
  <c r="BH189"/>
  <c r="BG189"/>
  <c r="BE189"/>
  <c r="T189"/>
  <c r="T188"/>
  <c r="R189"/>
  <c r="R188"/>
  <c r="P189"/>
  <c r="P188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0"/>
  <c r="BH180"/>
  <c r="BG180"/>
  <c r="BE180"/>
  <c r="T180"/>
  <c r="R180"/>
  <c r="P180"/>
  <c r="BI178"/>
  <c r="BH178"/>
  <c r="BG178"/>
  <c r="BE178"/>
  <c r="T178"/>
  <c r="R178"/>
  <c r="P178"/>
  <c r="BI176"/>
  <c r="BH176"/>
  <c r="BG176"/>
  <c r="BE176"/>
  <c r="T176"/>
  <c r="R176"/>
  <c r="P176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4"/>
  <c r="BH164"/>
  <c r="BG164"/>
  <c r="BE164"/>
  <c r="T164"/>
  <c r="R164"/>
  <c r="P164"/>
  <c r="BI161"/>
  <c r="BH161"/>
  <c r="BG161"/>
  <c r="BE161"/>
  <c r="T161"/>
  <c r="R161"/>
  <c r="P161"/>
  <c r="BI156"/>
  <c r="BH156"/>
  <c r="BG156"/>
  <c r="BE156"/>
  <c r="T156"/>
  <c r="R156"/>
  <c r="P156"/>
  <c r="BI154"/>
  <c r="BH154"/>
  <c r="BG154"/>
  <c r="BE154"/>
  <c r="T154"/>
  <c r="R154"/>
  <c r="P154"/>
  <c r="BI150"/>
  <c r="BH150"/>
  <c r="BG150"/>
  <c r="BE150"/>
  <c r="T150"/>
  <c r="R150"/>
  <c r="P150"/>
  <c r="BI146"/>
  <c r="BH146"/>
  <c r="BG146"/>
  <c r="BE146"/>
  <c r="T146"/>
  <c r="R146"/>
  <c r="P146"/>
  <c r="BI145"/>
  <c r="BH145"/>
  <c r="BG145"/>
  <c r="BE145"/>
  <c r="T145"/>
  <c r="R145"/>
  <c r="P145"/>
  <c r="BI142"/>
  <c r="BH142"/>
  <c r="BG142"/>
  <c r="BE142"/>
  <c r="T142"/>
  <c r="R142"/>
  <c r="P142"/>
  <c r="BI141"/>
  <c r="BH141"/>
  <c r="BG141"/>
  <c r="BE141"/>
  <c r="T141"/>
  <c r="R141"/>
  <c r="P141"/>
  <c r="BI137"/>
  <c r="BH137"/>
  <c r="BG137"/>
  <c r="BE137"/>
  <c r="T137"/>
  <c r="R137"/>
  <c r="P137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2"/>
  <c r="BH122"/>
  <c r="BG122"/>
  <c r="BE122"/>
  <c r="T122"/>
  <c r="R122"/>
  <c r="P122"/>
  <c r="BI118"/>
  <c r="BH118"/>
  <c r="BG118"/>
  <c r="BE118"/>
  <c r="T118"/>
  <c r="T117"/>
  <c r="R118"/>
  <c r="R117"/>
  <c r="P118"/>
  <c r="P117"/>
  <c r="BI115"/>
  <c r="BH115"/>
  <c r="BG115"/>
  <c r="BE115"/>
  <c r="T115"/>
  <c r="R115"/>
  <c r="P115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94"/>
  <c r="BH94"/>
  <c r="BG94"/>
  <c r="BE94"/>
  <c r="T94"/>
  <c r="R94"/>
  <c r="P94"/>
  <c r="BI92"/>
  <c r="BH92"/>
  <c r="BG92"/>
  <c r="BE92"/>
  <c r="T92"/>
  <c r="R92"/>
  <c r="P92"/>
  <c r="BI90"/>
  <c r="BH90"/>
  <c r="BG90"/>
  <c r="BE90"/>
  <c r="T90"/>
  <c r="R90"/>
  <c r="P90"/>
  <c r="J84"/>
  <c r="F83"/>
  <c r="F81"/>
  <c r="E79"/>
  <c r="J51"/>
  <c r="F50"/>
  <c r="F48"/>
  <c r="E46"/>
  <c r="J19"/>
  <c r="E19"/>
  <c r="J50"/>
  <c r="J18"/>
  <c r="J16"/>
  <c r="E16"/>
  <c r="F84"/>
  <c r="J15"/>
  <c r="J10"/>
  <c r="J48"/>
  <c i="1" r="L50"/>
  <c r="AM50"/>
  <c r="AM49"/>
  <c r="L49"/>
  <c r="AM47"/>
  <c r="L47"/>
  <c r="L45"/>
  <c r="L44"/>
  <c i="2" r="J185"/>
  <c r="J130"/>
  <c r="BK128"/>
  <c r="BK182"/>
  <c r="J128"/>
  <c r="J233"/>
  <c r="J124"/>
  <c r="J178"/>
  <c r="J311"/>
  <c r="BK186"/>
  <c r="BK235"/>
  <c r="BK233"/>
  <c r="J122"/>
  <c r="J235"/>
  <c r="BK106"/>
  <c r="BK243"/>
  <c r="J134"/>
  <c r="BK189"/>
  <c r="BK305"/>
  <c r="BK94"/>
  <c r="J225"/>
  <c r="BK141"/>
  <c r="BK321"/>
  <c r="BK130"/>
  <c r="BK180"/>
  <c r="J115"/>
  <c r="J161"/>
  <c r="J209"/>
  <c r="J207"/>
  <c r="BK322"/>
  <c r="BK122"/>
  <c r="BK248"/>
  <c r="J180"/>
  <c r="J94"/>
  <c r="J145"/>
  <c r="J189"/>
  <c r="J108"/>
  <c r="BK134"/>
  <c r="J142"/>
  <c r="BK251"/>
  <c r="J106"/>
  <c r="J150"/>
  <c r="J240"/>
  <c r="J261"/>
  <c r="BK168"/>
  <c r="J198"/>
  <c r="BK184"/>
  <c r="J90"/>
  <c r="J303"/>
  <c r="BK176"/>
  <c r="BK261"/>
  <c r="BK178"/>
  <c r="J322"/>
  <c r="BK90"/>
  <c r="J170"/>
  <c r="J110"/>
  <c r="J156"/>
  <c r="J321"/>
  <c r="BK319"/>
  <c r="BK324"/>
  <c r="J126"/>
  <c r="J232"/>
  <c r="J164"/>
  <c r="J218"/>
  <c r="BK154"/>
  <c r="J243"/>
  <c r="BK170"/>
  <c r="BK110"/>
  <c r="J186"/>
  <c r="J92"/>
  <c r="J327"/>
  <c r="BK132"/>
  <c r="BK303"/>
  <c r="J184"/>
  <c r="BK150"/>
  <c r="BK246"/>
  <c r="BK112"/>
  <c r="BK142"/>
  <c r="BK327"/>
  <c r="BK255"/>
  <c r="BK174"/>
  <c r="J132"/>
  <c r="J174"/>
  <c r="J246"/>
  <c r="J258"/>
  <c r="BK126"/>
  <c r="J305"/>
  <c r="J118"/>
  <c r="BK137"/>
  <c r="BK309"/>
  <c r="BK225"/>
  <c r="J182"/>
  <c r="BK164"/>
  <c r="J255"/>
  <c r="J141"/>
  <c r="BK240"/>
  <c r="BK146"/>
  <c r="BK209"/>
  <c r="J172"/>
  <c r="J248"/>
  <c r="J324"/>
  <c r="BK207"/>
  <c r="BK237"/>
  <c r="BK232"/>
  <c r="BK258"/>
  <c r="J146"/>
  <c r="BK218"/>
  <c r="J237"/>
  <c r="BK198"/>
  <c r="BK145"/>
  <c r="J309"/>
  <c r="J112"/>
  <c r="BK161"/>
  <c r="BK311"/>
  <c r="BK172"/>
  <c i="1" r="AS54"/>
  <c i="2" r="BK156"/>
  <c r="BK185"/>
  <c r="J168"/>
  <c r="BK124"/>
  <c r="J137"/>
  <c r="BK118"/>
  <c r="J176"/>
  <c r="BK92"/>
  <c r="J251"/>
  <c r="BK108"/>
  <c r="BK115"/>
  <c r="J154"/>
  <c r="J319"/>
  <c l="1" r="R89"/>
  <c r="R88"/>
  <c r="R105"/>
  <c r="BK136"/>
  <c r="J136"/>
  <c r="J62"/>
  <c r="P144"/>
  <c r="R163"/>
  <c r="T250"/>
  <c r="T105"/>
  <c r="T121"/>
  <c r="R144"/>
  <c r="T163"/>
  <c r="T197"/>
  <c r="R250"/>
  <c r="BK260"/>
  <c r="J260"/>
  <c r="J68"/>
  <c r="P89"/>
  <c r="P88"/>
  <c r="P105"/>
  <c r="R121"/>
  <c r="R136"/>
  <c r="P163"/>
  <c r="BK197"/>
  <c r="J197"/>
  <c r="J66"/>
  <c r="BK250"/>
  <c r="J250"/>
  <c r="J67"/>
  <c r="P260"/>
  <c r="T89"/>
  <c r="T88"/>
  <c r="P121"/>
  <c r="BK144"/>
  <c r="J144"/>
  <c r="J63"/>
  <c r="T144"/>
  <c r="R197"/>
  <c r="R260"/>
  <c r="BK89"/>
  <c r="BK105"/>
  <c r="J105"/>
  <c r="J58"/>
  <c r="BK121"/>
  <c r="J121"/>
  <c r="J61"/>
  <c r="P136"/>
  <c r="T136"/>
  <c r="BK163"/>
  <c r="J163"/>
  <c r="J64"/>
  <c r="P197"/>
  <c r="P250"/>
  <c r="T260"/>
  <c r="BK326"/>
  <c r="J326"/>
  <c r="J69"/>
  <c r="BK188"/>
  <c r="J188"/>
  <c r="J65"/>
  <c r="BK117"/>
  <c r="J117"/>
  <c r="J59"/>
  <c r="J81"/>
  <c r="BF110"/>
  <c r="BF118"/>
  <c r="BF122"/>
  <c r="BF150"/>
  <c r="BF164"/>
  <c r="BF189"/>
  <c r="BF246"/>
  <c r="BF261"/>
  <c r="BF309"/>
  <c r="BF322"/>
  <c r="BF324"/>
  <c r="J83"/>
  <c r="BF106"/>
  <c r="BF124"/>
  <c r="BF128"/>
  <c r="BF130"/>
  <c r="BF137"/>
  <c r="BF154"/>
  <c r="BF156"/>
  <c r="BF161"/>
  <c r="BF168"/>
  <c r="BF198"/>
  <c r="BF209"/>
  <c r="BF233"/>
  <c r="BF240"/>
  <c r="BF251"/>
  <c r="BF90"/>
  <c r="BF92"/>
  <c r="BF134"/>
  <c r="BF172"/>
  <c r="BF237"/>
  <c r="BF321"/>
  <c r="BF327"/>
  <c r="BF94"/>
  <c r="BF132"/>
  <c r="BF142"/>
  <c r="BF170"/>
  <c r="BF180"/>
  <c r="BF182"/>
  <c r="BF186"/>
  <c r="BF207"/>
  <c r="BF225"/>
  <c r="BF232"/>
  <c r="BF305"/>
  <c r="BF311"/>
  <c r="BF319"/>
  <c r="F51"/>
  <c r="BF115"/>
  <c r="BF141"/>
  <c r="BF145"/>
  <c r="BF146"/>
  <c r="BF174"/>
  <c r="BF176"/>
  <c r="BF178"/>
  <c r="BF184"/>
  <c r="BF185"/>
  <c r="BF108"/>
  <c r="BF112"/>
  <c r="BF126"/>
  <c r="BF218"/>
  <c r="BF235"/>
  <c r="BF243"/>
  <c r="BF248"/>
  <c r="BF255"/>
  <c r="BF258"/>
  <c r="BF303"/>
  <c r="J31"/>
  <c i="1" r="AV55"/>
  <c i="2" r="F34"/>
  <c i="1" r="BC55"/>
  <c r="BC54"/>
  <c r="AY54"/>
  <c i="2" r="F33"/>
  <c i="1" r="BB55"/>
  <c r="BB54"/>
  <c r="AX54"/>
  <c i="2" r="F31"/>
  <c i="1" r="AZ55"/>
  <c r="AZ54"/>
  <c r="W29"/>
  <c i="2" r="F35"/>
  <c i="1" r="BD55"/>
  <c r="BD54"/>
  <c r="W33"/>
  <c i="2" l="1" r="BK88"/>
  <c r="R120"/>
  <c r="P120"/>
  <c r="T120"/>
  <c r="T87"/>
  <c r="P87"/>
  <c i="1" r="AU55"/>
  <c i="2" r="R87"/>
  <c r="J89"/>
  <c r="J57"/>
  <c r="BK120"/>
  <c r="J120"/>
  <c r="J60"/>
  <c i="1" r="AV54"/>
  <c r="AK29"/>
  <c r="AU54"/>
  <c r="W32"/>
  <c r="W31"/>
  <c i="2" r="J32"/>
  <c i="1" r="AW55"/>
  <c r="AT55"/>
  <c i="2" r="F32"/>
  <c i="1" r="BA55"/>
  <c r="BA54"/>
  <c r="AW54"/>
  <c r="AK30"/>
  <c i="2" l="1" r="BK87"/>
  <c r="J87"/>
  <c r="J55"/>
  <c r="J88"/>
  <c r="J56"/>
  <c i="1" r="AT54"/>
  <c r="W30"/>
  <c i="2" l="1" r="J28"/>
  <c i="1" r="AG55"/>
  <c r="AG54"/>
  <c r="AK26"/>
  <c r="AK35"/>
  <c l="1" r="AN54"/>
  <c i="2" r="J37"/>
  <c i="1"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<sst xmlns="http://schemas.openxmlformats.org/spreadsheetml/2006/main">
  <si>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</si>
  <si>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</si>
  <si>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</si>
  <si>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</si>
  <si>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</si>
  <si>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{efa3187a-a248-43e9-92e1-450bd8d7443a}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</si>
  <si>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</si>
  <si>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</si>
  <si>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</si>
  <si>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</si>
  <si>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</si>
  <si>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</si>
  <si>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</si>
  <si>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</si>
  <si>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</si>
  <si>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</si>
  <si>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</si>
  <si>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Nové Sedlo, Příčná 478 - rekonstrukce bytové jednotky č. 7</t>
  </si>
  <si>
    <t>KSO:</t>
  </si>
  <si>
    <t/>
  </si>
  <si>
    <t>CC-CZ:</t>
  </si>
  <si>
    <t>Místo:</t>
  </si>
  <si>
    <t>Nové Sedlo, Příčná 478</t>
  </si>
  <si>
    <t>Datum:</t>
  </si>
  <si>
    <t>5. 9. 2024</t>
  </si>
  <si>
    <t>Zadavatel:</t>
  </si>
  <si>
    <t>IČ:</t>
  </si>
  <si>
    <t>Město Nové Sedlo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</si>
  <si>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</si>
  <si>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</si>
  <si>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</si>
  <si>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</si>
  <si>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</si>
  <si>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</si>
  <si>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</si>
  <si>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Michal Kubelka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</si>
  <si>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</si>
  <si>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</si>
  <si>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</si>
  <si>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</si>
  <si>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</si>
  <si>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</si>
  <si>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</si>
  <si>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</si>
  <si>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</si>
  <si>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</si>
  <si>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</si>
  <si>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</si>
  <si>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</si>
  <si>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</si>
  <si>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</si>
  <si>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</si>
  <si>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</si>
  <si>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</si>
  <si>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</si>
  <si>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</si>
  <si>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</si>
  <si>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</si>
  <si>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</si>
  <si>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</si>
  <si>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</si>
  <si>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</si>
  <si>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</si>
  <si>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</si>
  <si>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</si>
  <si>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</si>
  <si>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</si>
  <si>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</si>
  <si>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</si>
  <si>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</si>
  <si>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</si>
  <si>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</si>
  <si>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</si>
  <si>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</si>
  <si>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</si>
  <si>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</si>
  <si>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</si>
  <si>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</si>
  <si>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</si>
  <si>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</si>
  <si>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</si>
  <si>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</si>
  <si>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</si>
  <si>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</si>
  <si>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</si>
  <si>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</si>
  <si>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</si>
  <si>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</si>
  <si>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</si>
  <si>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</si>
  <si>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733 - Ústřední vytápění - rozvodné potrubí</t>
  </si>
  <si>
    <t xml:space="preserve">    735 - Ústřední vytápění - otopná tělesa</t>
  </si>
  <si>
    <t xml:space="preserve">    766 - Konstrukce truhlářské</t>
  </si>
  <si>
    <t xml:space="preserve">    775 - Podlahy skládané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</si>
  <si>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</si>
  <si>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</si>
  <si>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</si>
  <si>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</si>
  <si>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</si>
  <si>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</si>
  <si>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</si>
  <si>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</si>
  <si>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</si>
  <si>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</si>
  <si>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</si>
  <si>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</si>
  <si>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</si>
  <si>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</si>
  <si>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</si>
  <si>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</si>
  <si>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</si>
  <si>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</si>
  <si>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</si>
  <si>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</si>
  <si>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</si>
  <si>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</si>
  <si>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</si>
  <si>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009-x1</t>
  </si>
  <si>
    <t>Demontáž EPS stropnic s olištováním vč. likvidace odpadu</t>
  </si>
  <si>
    <t>m2</t>
  </si>
  <si>
    <t>4</t>
  </si>
  <si>
    <t>2</t>
  </si>
  <si>
    <t>225569273</t>
  </si>
  <si>
    <t>VV</t>
  </si>
  <si>
    <t>3,3*2,14</t>
  </si>
  <si>
    <t>949101111</t>
  </si>
  <si>
    <t>Lešení pomocné pracovní pro objekty pozemních staveb pro zatížení do 150 kg/m2, o výšce lešeňové podlahy do 1,9 m</t>
  </si>
  <si>
    <t>CS ÚRS 2024 02</t>
  </si>
  <si>
    <t>-353464380</t>
  </si>
  <si>
    <t>Online PSC</t>
  </si>
  <si>
    <t>https://podminky.urs.cz/item/CS_URS_2024_02/949101111</t>
  </si>
  <si>
    <t>3</t>
  </si>
  <si>
    <t>952901111</t>
  </si>
  <si>
    <t>Vyčištění budov nebo objektů před předáním do užívání budov bytové nebo občanské výstavby, světlé výšky podlaží do 4 m</t>
  </si>
  <si>
    <t>-2043516124</t>
  </si>
  <si>
    <t>https://podminky.urs.cz/item/CS_URS_2024_02/952901111</t>
  </si>
  <si>
    <t>Důkladné vyčištění vč. obkladů, dlažby, apod.</t>
  </si>
  <si>
    <t>3,68*2,16</t>
  </si>
  <si>
    <t>(0,9+0,9+0,7+0,9+0,9)*0,15</t>
  </si>
  <si>
    <t>4,44*2,58</t>
  </si>
  <si>
    <t>4,33*4,51</t>
  </si>
  <si>
    <t>4,35*3,3</t>
  </si>
  <si>
    <t>1,05*1,88</t>
  </si>
  <si>
    <t>2,5*2,3</t>
  </si>
  <si>
    <t>Součet</t>
  </si>
  <si>
    <t>997</t>
  </si>
  <si>
    <t>Přesun sutě</t>
  </si>
  <si>
    <t>997002611</t>
  </si>
  <si>
    <t>Nakládání suti a vybouraných hmot na dopravní prostředek pro vodorovné přemístění</t>
  </si>
  <si>
    <t>t</t>
  </si>
  <si>
    <t>1993086286</t>
  </si>
  <si>
    <t>https://podminky.urs.cz/item/CS_URS_2024_02/997002611</t>
  </si>
  <si>
    <t>5</t>
  </si>
  <si>
    <t>997013213</t>
  </si>
  <si>
    <t>Vnitrostaveništní doprava suti a vybouraných hmot vodorovně do 50 m s naložením ručně pro budovy a haly výšky přes 9 do 12 m</t>
  </si>
  <si>
    <t>-546508212</t>
  </si>
  <si>
    <t>https://podminky.urs.cz/item/CS_URS_2024_02/997013213</t>
  </si>
  <si>
    <t>6</t>
  </si>
  <si>
    <t>997013501</t>
  </si>
  <si>
    <t>Odvoz suti a vybouraných hmot na skládku nebo meziskládku se složením, na vzdálenost do 1 km</t>
  </si>
  <si>
    <t>373918076</t>
  </si>
  <si>
    <t>https://podminky.urs.cz/item/CS_URS_2024_02/997013501</t>
  </si>
  <si>
    <t>7</t>
  </si>
  <si>
    <t>997013509</t>
  </si>
  <si>
    <t>Odvoz suti a vybouraných hmot na skládku nebo meziskládku se složením, na vzdálenost Příplatek k ceně za každý další započatý 1 km přes 1 km</t>
  </si>
  <si>
    <t>-1034525336</t>
  </si>
  <si>
    <t>https://podminky.urs.cz/item/CS_URS_2024_02/997013509</t>
  </si>
  <si>
    <t>0,662*11</t>
  </si>
  <si>
    <t>8</t>
  </si>
  <si>
    <t>997013631</t>
  </si>
  <si>
    <t>Poplatek za uložení stavebního odpadu na skládce (skládkovné) směsného stavebního a demoličního zatříděného do Katalogu odpadů pod kódem 17 09 04</t>
  </si>
  <si>
    <t>239581246</t>
  </si>
  <si>
    <t>https://podminky.urs.cz/item/CS_URS_2024_02/997013631</t>
  </si>
  <si>
    <t>998</t>
  </si>
  <si>
    <t>Přesun hmot</t>
  </si>
  <si>
    <t>998018002</t>
  </si>
  <si>
    <t>Přesun hmot pro budovy občanské výstavby, bydlení, výrobu a služby ruční (bez užití mechanizace) vodorovná dopravní vzdálenost do 100 m pro budovy s jakoukoliv nosnou konstrukcí výšky přes 6 do 12 m</t>
  </si>
  <si>
    <t>-114483719</t>
  </si>
  <si>
    <t>https://podminky.urs.cz/item/CS_URS_2024_02/998018002</t>
  </si>
  <si>
    <t>PSV</t>
  </si>
  <si>
    <t>Práce a dodávky PSV</t>
  </si>
  <si>
    <t>725</t>
  </si>
  <si>
    <t>Zdravotechnika - zařizovací předměty</t>
  </si>
  <si>
    <t>10</t>
  </si>
  <si>
    <t>725310823</t>
  </si>
  <si>
    <t>Demontáž dřezů jednodílných bez výtokových armatur vestavěných v kuchyňských sestavách</t>
  </si>
  <si>
    <t>soubor</t>
  </si>
  <si>
    <t>16</t>
  </si>
  <si>
    <t>944262845</t>
  </si>
  <si>
    <t>https://podminky.urs.cz/item/CS_URS_2024_02/725310823</t>
  </si>
  <si>
    <t>11</t>
  </si>
  <si>
    <t>725820801</t>
  </si>
  <si>
    <t>Demontáž baterií nástěnných do G 3/4</t>
  </si>
  <si>
    <t>1100211901</t>
  </si>
  <si>
    <t>https://podminky.urs.cz/item/CS_URS_2024_02/725820801</t>
  </si>
  <si>
    <t>725860811</t>
  </si>
  <si>
    <t>Demontáž zápachových uzávěrek pro zařizovací předměty jednoduchých</t>
  </si>
  <si>
    <t>kus</t>
  </si>
  <si>
    <t>876035555</t>
  </si>
  <si>
    <t>https://podminky.urs.cz/item/CS_URS_2024_02/725860811</t>
  </si>
  <si>
    <t>13</t>
  </si>
  <si>
    <t>725311121</t>
  </si>
  <si>
    <t>Dřezy bez výtokových armatur jednoduché se zápachovou uzávěrkou nerezové s odkapávací plochou 560x480 mm a miskou</t>
  </si>
  <si>
    <t>843110100</t>
  </si>
  <si>
    <t>https://podminky.urs.cz/item/CS_URS_2024_02/725311121</t>
  </si>
  <si>
    <t>14</t>
  </si>
  <si>
    <t>725821325</t>
  </si>
  <si>
    <t>Baterie dřezové stojánkové pákové s otáčivým ústím a délkou ramínka 220 mm</t>
  </si>
  <si>
    <t>1553794415</t>
  </si>
  <si>
    <t>https://podminky.urs.cz/item/CS_URS_2024_02/725821325</t>
  </si>
  <si>
    <t>15</t>
  </si>
  <si>
    <t>725862103</t>
  </si>
  <si>
    <t>Zápachové uzávěrky zařizovacích předmětů pro dřezy DN 40/50</t>
  </si>
  <si>
    <t>-877052734</t>
  </si>
  <si>
    <t>https://podminky.urs.cz/item/CS_URS_2024_02/725862103</t>
  </si>
  <si>
    <t>998725312</t>
  </si>
  <si>
    <t>Přesun hmot pro zařizovací předměty stanovený procentní sazbou (%) z ceny vodorovná dopravní vzdálenost do 50 m ruční (bez užití mechanizace) v objektech výšky přes 6 do 12 m</t>
  </si>
  <si>
    <t>%</t>
  </si>
  <si>
    <t>145859593</t>
  </si>
  <si>
    <t>https://podminky.urs.cz/item/CS_URS_2024_02/998725312</t>
  </si>
  <si>
    <t>733</t>
  </si>
  <si>
    <t>Ústřední vytápění - rozvodné potrubí</t>
  </si>
  <si>
    <t>17</t>
  </si>
  <si>
    <t>733890101</t>
  </si>
  <si>
    <t>Zmrazení stávajícího potrubí z trubek ocelových, měděných nebo plastových (za provozu) Ø do 22 mm</t>
  </si>
  <si>
    <t>-1918300203</t>
  </si>
  <si>
    <t>https://podminky.urs.cz/item/CS_URS_2024_02/733890101</t>
  </si>
  <si>
    <t>Kuchyně a pokoj s plísní</t>
  </si>
  <si>
    <t>18</t>
  </si>
  <si>
    <t>733-x1</t>
  </si>
  <si>
    <t>Úprava stávajícího potrubí pro nové otopné těleso</t>
  </si>
  <si>
    <t>-181040845</t>
  </si>
  <si>
    <t>19</t>
  </si>
  <si>
    <t>998733312</t>
  </si>
  <si>
    <t>Přesun hmot pro rozvody potrubí stanovený procentní sazbou z ceny vodorovná dopravní vzdálenost do 50 m ruční (bez užití mechanizace) v objektech výšky přes 6 do 12 m</t>
  </si>
  <si>
    <t>-1738095810</t>
  </si>
  <si>
    <t>https://podminky.urs.cz/item/CS_URS_2024_02/998733312</t>
  </si>
  <si>
    <t>735</t>
  </si>
  <si>
    <t>Ústřední vytápění - otopná tělesa</t>
  </si>
  <si>
    <t>20</t>
  </si>
  <si>
    <t>735-x1</t>
  </si>
  <si>
    <t>Vypuštění a demontáž litinového otopného tělesa vč. likvidace</t>
  </si>
  <si>
    <t>1965862380</t>
  </si>
  <si>
    <t>735152575</t>
  </si>
  <si>
    <t>Otopná tělesa panelová VK dvoudesková PN 1,0 MPa, T do 110°C se dvěma přídavnými přestupními plochami výšky tělesa 600 mm stavební délky / výkonu 800 mm / 1343 W</t>
  </si>
  <si>
    <t>-28603924</t>
  </si>
  <si>
    <t>https://podminky.urs.cz/item/CS_URS_2024_02/735152575</t>
  </si>
  <si>
    <t xml:space="preserve">Kuchyně </t>
  </si>
  <si>
    <t>22</t>
  </si>
  <si>
    <t>735152579</t>
  </si>
  <si>
    <t>Otopná tělesa panelová VK dvoudesková PN 1,0 MPa, T do 110°C se dvěma přídavnými přestupními plochami výšky tělesa 600 mm stavební délky / výkonu 1200 mm / 2015 W</t>
  </si>
  <si>
    <t>1188915056</t>
  </si>
  <si>
    <t>https://podminky.urs.cz/item/CS_URS_2024_02/735152579</t>
  </si>
  <si>
    <t>Pokoj s plísní</t>
  </si>
  <si>
    <t>23</t>
  </si>
  <si>
    <t>735191905</t>
  </si>
  <si>
    <t>Ostatní opravy otopných těles odvzdušnění tělesa</t>
  </si>
  <si>
    <t>-121577735</t>
  </si>
  <si>
    <t>https://podminky.urs.cz/item/CS_URS_2024_02/735191905</t>
  </si>
  <si>
    <t>24</t>
  </si>
  <si>
    <t>735191910</t>
  </si>
  <si>
    <t>Ostatní opravy otopných těles napuštění vody do otopného systému včetně potrubí (bez kotle a ohříváků) otopných těles</t>
  </si>
  <si>
    <t>1339377366</t>
  </si>
  <si>
    <t>https://podminky.urs.cz/item/CS_URS_2024_02/735191910</t>
  </si>
  <si>
    <t>0,8*0,6</t>
  </si>
  <si>
    <t>1,2*0,6</t>
  </si>
  <si>
    <t>25</t>
  </si>
  <si>
    <t>998735312</t>
  </si>
  <si>
    <t>Přesun hmot pro otopná tělesa stanovený procentní sazbou (%) z ceny vodorovná dopravní vzdálenost do 50 m ruční (bez užití mechanizace) v objektech výšky přes 6 do 12 m</t>
  </si>
  <si>
    <t>-1615973555</t>
  </si>
  <si>
    <t>https://podminky.urs.cz/item/CS_URS_2024_02/998735312</t>
  </si>
  <si>
    <t>766</t>
  </si>
  <si>
    <t>Konstrukce truhlářské</t>
  </si>
  <si>
    <t>26</t>
  </si>
  <si>
    <t>766691914</t>
  </si>
  <si>
    <t>Ostatní práce vyvěšení nebo zavěšení křídel dřevěných dveřních, plochy do 2 m2</t>
  </si>
  <si>
    <t>416123890</t>
  </si>
  <si>
    <t>https://podminky.urs.cz/item/CS_URS_2024_02/766691914</t>
  </si>
  <si>
    <t>Všechny dveře krom vchodových</t>
  </si>
  <si>
    <t>27</t>
  </si>
  <si>
    <t>766660001</t>
  </si>
  <si>
    <t>Montáž dveřních křídel dřevěných nebo plastových otevíravých do ocelové zárubně povrchově upravených jednokřídlových, šířky do 800 mm</t>
  </si>
  <si>
    <t>-26784030</t>
  </si>
  <si>
    <t>https://podminky.urs.cz/item/CS_URS_2024_02/766660001</t>
  </si>
  <si>
    <t>28</t>
  </si>
  <si>
    <t>M</t>
  </si>
  <si>
    <t>61162072</t>
  </si>
  <si>
    <t>dveře jednokřídlé voštinové povrch laminátový plné 600x1970-2100mm</t>
  </si>
  <si>
    <t>32</t>
  </si>
  <si>
    <t>268635107</t>
  </si>
  <si>
    <t>P</t>
  </si>
  <si>
    <t>Poznámka k položce:_x000d_
Výběr dle investora</t>
  </si>
  <si>
    <t>29</t>
  </si>
  <si>
    <t>61162074</t>
  </si>
  <si>
    <t>dveře jednokřídlé voštinové povrch laminátový plné 800x1970-2100mm</t>
  </si>
  <si>
    <t>-28641845</t>
  </si>
  <si>
    <t>30</t>
  </si>
  <si>
    <t>766660729</t>
  </si>
  <si>
    <t>Montáž dveřních doplňků dveřního kování interiérového štítku s klikou</t>
  </si>
  <si>
    <t>346154187</t>
  </si>
  <si>
    <t>https://podminky.urs.cz/item/CS_URS_2024_02/766660729</t>
  </si>
  <si>
    <t>31</t>
  </si>
  <si>
    <t>54914123</t>
  </si>
  <si>
    <t>kování rozetové klika/klika</t>
  </si>
  <si>
    <t>-893157534</t>
  </si>
  <si>
    <t>766660730</t>
  </si>
  <si>
    <t>Montáž dveřních doplňků dveřního kování interiérového WC kliky se zámkem</t>
  </si>
  <si>
    <t>1738023402</t>
  </si>
  <si>
    <t>https://podminky.urs.cz/item/CS_URS_2024_02/766660730</t>
  </si>
  <si>
    <t>33</t>
  </si>
  <si>
    <t>54914128</t>
  </si>
  <si>
    <t>kování rozetové spodní pro WC</t>
  </si>
  <si>
    <t>-173458141</t>
  </si>
  <si>
    <t>34</t>
  </si>
  <si>
    <t>766695212</t>
  </si>
  <si>
    <t>Montáž ostatních truhlářských konstrukcí prahů dveří jednokřídlových, šířky do 100 mm</t>
  </si>
  <si>
    <t>929510951</t>
  </si>
  <si>
    <t>https://podminky.urs.cz/item/CS_URS_2024_02/766695212</t>
  </si>
  <si>
    <t>35</t>
  </si>
  <si>
    <t>61187172</t>
  </si>
  <si>
    <t>práh dveřní dřevěný dubový tl 20mm dl 920mm š 70mm</t>
  </si>
  <si>
    <t>-898744946</t>
  </si>
  <si>
    <t>36</t>
  </si>
  <si>
    <t>766-x1</t>
  </si>
  <si>
    <t>D+M Kuchyňská linka, dl. cca. 2,6m - spodní i vrchní skříňky - spec. dle investora</t>
  </si>
  <si>
    <t>-1023838448</t>
  </si>
  <si>
    <t>37</t>
  </si>
  <si>
    <t>998766312</t>
  </si>
  <si>
    <t>Přesun hmot pro konstrukce truhlářské stanovený procentní sazbou (%) z ceny vodorovná dopravní vzdálenost do 50 m ruční (bez užití mechanizace) v objektech výšky přes 6 do 12 m</t>
  </si>
  <si>
    <t>-1334122216</t>
  </si>
  <si>
    <t>https://podminky.urs.cz/item/CS_URS_2024_02/998766312</t>
  </si>
  <si>
    <t>775</t>
  </si>
  <si>
    <t>Podlahy skládané</t>
  </si>
  <si>
    <t>38</t>
  </si>
  <si>
    <t>775541821</t>
  </si>
  <si>
    <t>Demontáž plovoucích podlah laminátových, dýhovaných, vinylových ap. zaklapávacích (spojených na zámek)</t>
  </si>
  <si>
    <t>2110312816</t>
  </si>
  <si>
    <t>https://podminky.urs.cz/item/CS_URS_2024_02/775541821</t>
  </si>
  <si>
    <t>776</t>
  </si>
  <si>
    <t>Podlahy povlakové</t>
  </si>
  <si>
    <t>39</t>
  </si>
  <si>
    <t>776201814</t>
  </si>
  <si>
    <t>Demontáž povlakových podlahovin volně položených podlepených páskou</t>
  </si>
  <si>
    <t>-644976843</t>
  </si>
  <si>
    <t>https://podminky.urs.cz/item/CS_URS_2024_02/776201814</t>
  </si>
  <si>
    <t>Koberec</t>
  </si>
  <si>
    <t>40</t>
  </si>
  <si>
    <t>776410811/R</t>
  </si>
  <si>
    <t>Demontáž soklíků kobercových</t>
  </si>
  <si>
    <t>m</t>
  </si>
  <si>
    <t>-296099835</t>
  </si>
  <si>
    <t>3,68+3,68+2,16+2,16+0,6+0,6-1-0,9-0,9-0,7-0,9+2,58+2,58+4,44+4,44-0,9-0,9+4,51+4,51+3,33+3,33-0,9+3,3+3,3+4,35+4,35-0,9</t>
  </si>
  <si>
    <t>41</t>
  </si>
  <si>
    <t>776111117</t>
  </si>
  <si>
    <t>Příprava podkladu povlakových podlah a stěn broušení podlah stávajícího podkladu pro odstranění nerovností (diamantovým kotoučem)</t>
  </si>
  <si>
    <t>1590017178</t>
  </si>
  <si>
    <t>https://podminky.urs.cz/item/CS_URS_2024_02/776111117</t>
  </si>
  <si>
    <t>Pokoje, chodba, kuchyně</t>
  </si>
  <si>
    <t>42</t>
  </si>
  <si>
    <t>776111311</t>
  </si>
  <si>
    <t>Příprava podkladu povlakových podlah a stěn vysátí podlah</t>
  </si>
  <si>
    <t>2122987892</t>
  </si>
  <si>
    <t>https://podminky.urs.cz/item/CS_URS_2024_02/776111311</t>
  </si>
  <si>
    <t>Před samonivelační stěrkou</t>
  </si>
  <si>
    <t>53,932</t>
  </si>
  <si>
    <t>Před penetrací pod podlahovinu</t>
  </si>
  <si>
    <t>43</t>
  </si>
  <si>
    <t>776121112</t>
  </si>
  <si>
    <t>Příprava podkladu povlakových podlah a stěn penetrace vodou ředitelná podlah</t>
  </si>
  <si>
    <t>-2109794569</t>
  </si>
  <si>
    <t>https://podminky.urs.cz/item/CS_URS_2024_02/776121112</t>
  </si>
  <si>
    <t>Před pokládkou PVC</t>
  </si>
  <si>
    <t>44</t>
  </si>
  <si>
    <t>776141124/R</t>
  </si>
  <si>
    <t>Příprava podkladu povlakových podlah a stěn vyrovnání samonivelační stěrkou podlah min.pevnosti 30 MPa, tloušťky přes 12 do 15 mm</t>
  </si>
  <si>
    <t>1051520286</t>
  </si>
  <si>
    <t>45</t>
  </si>
  <si>
    <t>776221111</t>
  </si>
  <si>
    <t>Montáž podlahovin z PVC lepením standardním lepidlem z pásů</t>
  </si>
  <si>
    <t>-384798032</t>
  </si>
  <si>
    <t>https://podminky.urs.cz/item/CS_URS_2024_02/776221111</t>
  </si>
  <si>
    <t>46</t>
  </si>
  <si>
    <t>28412285/R</t>
  </si>
  <si>
    <t>krytina podlahová PVC tl. 2,5mm, nášlapná vrstva 0,7mm, filcový podklad</t>
  </si>
  <si>
    <t>1461714427</t>
  </si>
  <si>
    <t>53,932*1,15 'Přepočtené koeficientem množství</t>
  </si>
  <si>
    <t>47</t>
  </si>
  <si>
    <t>776411111</t>
  </si>
  <si>
    <t>Montáž soklíků lepením obvodových, výšky do 80 mm</t>
  </si>
  <si>
    <t>-1786042935</t>
  </si>
  <si>
    <t>https://podminky.urs.cz/item/CS_URS_2024_02/776411111</t>
  </si>
  <si>
    <t>48</t>
  </si>
  <si>
    <t>28411003</t>
  </si>
  <si>
    <t>lišta soklová PVC 30x30mm</t>
  </si>
  <si>
    <t>1362293667</t>
  </si>
  <si>
    <t>49,9*1,08 'Přepočtené koeficientem množství</t>
  </si>
  <si>
    <t>49</t>
  </si>
  <si>
    <t>776421312</t>
  </si>
  <si>
    <t>Montáž lišt přechodových šroubovaných</t>
  </si>
  <si>
    <t>-486994482</t>
  </si>
  <si>
    <t>https://podminky.urs.cz/item/CS_URS_2024_02/776421312</t>
  </si>
  <si>
    <t>0,8+0,6+0,8+0,8+0,8</t>
  </si>
  <si>
    <t>50</t>
  </si>
  <si>
    <t>55343124/R</t>
  </si>
  <si>
    <t>profil přechodový Al vrtaný - výběr dle investora</t>
  </si>
  <si>
    <t>-961449379</t>
  </si>
  <si>
    <t>3,8*1,08 'Přepočtené koeficientem množství</t>
  </si>
  <si>
    <t>51</t>
  </si>
  <si>
    <t>998776312</t>
  </si>
  <si>
    <t>Přesun hmot pro podlahy povlakové stanovený procentní sazbou (%) z ceny vodorovná dopravní vzdálenost do 50 m ruční (bez užití mechanizace) v objektech výšky přes 6 do 12 m</t>
  </si>
  <si>
    <t>731815153</t>
  </si>
  <si>
    <t>https://podminky.urs.cz/item/CS_URS_2024_02/998776312</t>
  </si>
  <si>
    <t>783</t>
  </si>
  <si>
    <t>Dokončovací práce - nátěry</t>
  </si>
  <si>
    <t>52</t>
  </si>
  <si>
    <t>783306801</t>
  </si>
  <si>
    <t>Odstranění nátěrů ze zámečnických konstrukcí obroušením</t>
  </si>
  <si>
    <t>524180401</t>
  </si>
  <si>
    <t>https://podminky.urs.cz/item/CS_URS_2024_02/783306801</t>
  </si>
  <si>
    <t>Zárubně</t>
  </si>
  <si>
    <t>(0,8+2+2+0,6+2+2+0,8+2+2+0,8+2+2+0,9+2+2+0,8+2+2)*0,35</t>
  </si>
  <si>
    <t>53</t>
  </si>
  <si>
    <t>783315103</t>
  </si>
  <si>
    <t>Mezinátěr zámečnických konstrukcí jednonásobný syntetický samozákladující</t>
  </si>
  <si>
    <t>1333474528</t>
  </si>
  <si>
    <t>https://podminky.urs.cz/item/CS_URS_2024_02/783315103</t>
  </si>
  <si>
    <t>10,045</t>
  </si>
  <si>
    <t>54</t>
  </si>
  <si>
    <t>783317101</t>
  </si>
  <si>
    <t>Krycí nátěr (email) zámečnických konstrukcí jednonásobný syntetický standardní</t>
  </si>
  <si>
    <t>661526124</t>
  </si>
  <si>
    <t>https://podminky.urs.cz/item/CS_URS_2024_02/783317101</t>
  </si>
  <si>
    <t>784</t>
  </si>
  <si>
    <t>Dokončovací práce - malby a tapety</t>
  </si>
  <si>
    <t>55</t>
  </si>
  <si>
    <t>784111001</t>
  </si>
  <si>
    <t>Oprášení (ometení) podkladu v místnostech výšky do 3,80 m</t>
  </si>
  <si>
    <t>-167398906</t>
  </si>
  <si>
    <t>https://podminky.urs.cz/item/CS_URS_2024_02/784111001</t>
  </si>
  <si>
    <t>2,5*3</t>
  </si>
  <si>
    <t>(2+2)*0,46</t>
  </si>
  <si>
    <t>2,68*0,92</t>
  </si>
  <si>
    <t>-0,9*0,24</t>
  </si>
  <si>
    <t>-0,74*0,92</t>
  </si>
  <si>
    <t>(0,74+0,92+0,92+0,74)*0,3</t>
  </si>
  <si>
    <t>2*0,24</t>
  </si>
  <si>
    <t>2*0,92</t>
  </si>
  <si>
    <t>(1,88+1,88)*0,58</t>
  </si>
  <si>
    <t>-0,7*0,24</t>
  </si>
  <si>
    <t>(3,68+3,68+2,16+2,16-2-1,9)*2,81</t>
  </si>
  <si>
    <t>-0,7*2</t>
  </si>
  <si>
    <t>-(0,9*2)*3</t>
  </si>
  <si>
    <t>-1*2</t>
  </si>
  <si>
    <t>2,58*1,77</t>
  </si>
  <si>
    <t>(1,96+1,96+2,58)*2,81</t>
  </si>
  <si>
    <t>(2,48+2,48)*2,29</t>
  </si>
  <si>
    <t>-(0,9*2)*2</t>
  </si>
  <si>
    <t>-0,72*1,4</t>
  </si>
  <si>
    <t>(0,72+0,72+1,4+1,4)*0,3</t>
  </si>
  <si>
    <t>-0,92*1,14</t>
  </si>
  <si>
    <t>(0,92+1,14+1,14)*0,1</t>
  </si>
  <si>
    <t>(2,14+2,14+4,33+2,14+2,14+3,3)*2,81</t>
  </si>
  <si>
    <t>(2,37+2,37+2,37+2,37)*2,12</t>
  </si>
  <si>
    <t>(4,33+3,3)*1,43</t>
  </si>
  <si>
    <t>-0,88*1,15</t>
  </si>
  <si>
    <t>(0,88+1,15+1,15)*0,1</t>
  </si>
  <si>
    <t>-(0,72*1,4)*2</t>
  </si>
  <si>
    <t>((0,72+0,72+1,4+1,4)*0,3)*2</t>
  </si>
  <si>
    <t>2*2,5</t>
  </si>
  <si>
    <t>2,58*3</t>
  </si>
  <si>
    <t>1,96*2,58</t>
  </si>
  <si>
    <t>4,33*2,14</t>
  </si>
  <si>
    <t>4,33*2,8</t>
  </si>
  <si>
    <t>3,3*2,8</t>
  </si>
  <si>
    <t>56</t>
  </si>
  <si>
    <t>784141001</t>
  </si>
  <si>
    <t>Odstranění plísní v místnostech výšky do 3,80 m</t>
  </si>
  <si>
    <t>-54608679</t>
  </si>
  <si>
    <t>https://podminky.urs.cz/item/CS_URS_2024_02/784141001</t>
  </si>
  <si>
    <t>57</t>
  </si>
  <si>
    <t>784171001</t>
  </si>
  <si>
    <t>Olepování vnitřních ploch (materiál ve specifikaci) včetně pozdějšího odlepení páskou nebo fólií v místnostech výšky do 3,80 m</t>
  </si>
  <si>
    <t>259395367</t>
  </si>
  <si>
    <t>https://podminky.urs.cz/item/CS_URS_2024_02/784171001</t>
  </si>
  <si>
    <t>Okna</t>
  </si>
  <si>
    <t>0,92*2+1,14*2+0,88*2+1,15*2+0,72*8+1,4*6+0,92*2</t>
  </si>
  <si>
    <t>58</t>
  </si>
  <si>
    <t>58124840</t>
  </si>
  <si>
    <t>páska malířská z PVC a UV odolná (7 dnů) do š 50mm</t>
  </si>
  <si>
    <t>-1633289159</t>
  </si>
  <si>
    <t>24,18*1,2 'Přepočtené koeficientem množství</t>
  </si>
  <si>
    <t>59</t>
  </si>
  <si>
    <t>784171111</t>
  </si>
  <si>
    <t>Zakrytí nemalovaných ploch (materiál ve specifikaci) včetně pozdějšího odkrytí svislých ploch např. stěn, oken, dveří v místnostech výšky do 3,80</t>
  </si>
  <si>
    <t>576892247</t>
  </si>
  <si>
    <t>https://podminky.urs.cz/item/CS_URS_2024_02/784171111</t>
  </si>
  <si>
    <t>0,92*1,14</t>
  </si>
  <si>
    <t>0,88*1,15</t>
  </si>
  <si>
    <t>(0,72*1,4)*3</t>
  </si>
  <si>
    <t>0,74*0,92</t>
  </si>
  <si>
    <t>60</t>
  </si>
  <si>
    <t>58124844</t>
  </si>
  <si>
    <t>fólie pro malířské potřeby zakrývací tl 25µ 4x5m</t>
  </si>
  <si>
    <t>-1475841116</t>
  </si>
  <si>
    <t>5,766*1,2 'Přepočtené koeficientem množství</t>
  </si>
  <si>
    <t>61</t>
  </si>
  <si>
    <t>784-x1</t>
  </si>
  <si>
    <t>D+M+PH Lokální drobné opravy - otluky, vrypy, apod...</t>
  </si>
  <si>
    <t>553337549</t>
  </si>
  <si>
    <t>62</t>
  </si>
  <si>
    <t>784181121</t>
  </si>
  <si>
    <t>Penetrace podkladu jednonásobná hloubková akrylátová bezbarvá v místnostech výšky do 3,80 m</t>
  </si>
  <si>
    <t>-885460130</t>
  </si>
  <si>
    <t>https://podminky.urs.cz/item/CS_URS_2024_02/784181121</t>
  </si>
  <si>
    <t>63</t>
  </si>
  <si>
    <t>784211101</t>
  </si>
  <si>
    <t>Malby z malířských směsí oděruvzdorných za mokra dvojnásobné, bílé za mokra oděruvzdorné výborně v místnostech výšky do 3,80 m</t>
  </si>
  <si>
    <t>1679078580</t>
  </si>
  <si>
    <t>https://podminky.urs.cz/item/CS_URS_2024_02/784211101</t>
  </si>
  <si>
    <t>VRN</t>
  </si>
  <si>
    <t>Vedlejší rozpočtové náklady</t>
  </si>
  <si>
    <t>64</t>
  </si>
  <si>
    <t>VRN-x1</t>
  </si>
  <si>
    <t>1896522355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</si>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</sst>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49101111" TargetMode="External" /><Relationship Id="rId2" Type="http://schemas.openxmlformats.org/officeDocument/2006/relationships/hyperlink" Target="https://podminky.urs.cz/item/CS_URS_2024_02/952901111" TargetMode="External" /><Relationship Id="rId3" Type="http://schemas.openxmlformats.org/officeDocument/2006/relationships/hyperlink" Target="https://podminky.urs.cz/item/CS_URS_2024_02/997002611" TargetMode="External" /><Relationship Id="rId4" Type="http://schemas.openxmlformats.org/officeDocument/2006/relationships/hyperlink" Target="https://podminky.urs.cz/item/CS_URS_2024_02/997013213" TargetMode="External" /><Relationship Id="rId5" Type="http://schemas.openxmlformats.org/officeDocument/2006/relationships/hyperlink" Target="https://podminky.urs.cz/item/CS_URS_2024_02/997013501" TargetMode="External" /><Relationship Id="rId6" Type="http://schemas.openxmlformats.org/officeDocument/2006/relationships/hyperlink" Target="https://podminky.urs.cz/item/CS_URS_2024_02/997013509" TargetMode="External" /><Relationship Id="rId7" Type="http://schemas.openxmlformats.org/officeDocument/2006/relationships/hyperlink" Target="https://podminky.urs.cz/item/CS_URS_2024_02/997013631" TargetMode="External" /><Relationship Id="rId8" Type="http://schemas.openxmlformats.org/officeDocument/2006/relationships/hyperlink" Target="https://podminky.urs.cz/item/CS_URS_2024_02/998018002" TargetMode="External" /><Relationship Id="rId9" Type="http://schemas.openxmlformats.org/officeDocument/2006/relationships/hyperlink" Target="https://podminky.urs.cz/item/CS_URS_2024_02/725310823" TargetMode="External" /><Relationship Id="rId10" Type="http://schemas.openxmlformats.org/officeDocument/2006/relationships/hyperlink" Target="https://podminky.urs.cz/item/CS_URS_2024_02/725820801" TargetMode="External" /><Relationship Id="rId11" Type="http://schemas.openxmlformats.org/officeDocument/2006/relationships/hyperlink" Target="https://podminky.urs.cz/item/CS_URS_2024_02/725860811" TargetMode="External" /><Relationship Id="rId12" Type="http://schemas.openxmlformats.org/officeDocument/2006/relationships/hyperlink" Target="https://podminky.urs.cz/item/CS_URS_2024_02/725311121" TargetMode="External" /><Relationship Id="rId13" Type="http://schemas.openxmlformats.org/officeDocument/2006/relationships/hyperlink" Target="https://podminky.urs.cz/item/CS_URS_2024_02/725821325" TargetMode="External" /><Relationship Id="rId14" Type="http://schemas.openxmlformats.org/officeDocument/2006/relationships/hyperlink" Target="https://podminky.urs.cz/item/CS_URS_2024_02/725862103" TargetMode="External" /><Relationship Id="rId15" Type="http://schemas.openxmlformats.org/officeDocument/2006/relationships/hyperlink" Target="https://podminky.urs.cz/item/CS_URS_2024_02/998725312" TargetMode="External" /><Relationship Id="rId16" Type="http://schemas.openxmlformats.org/officeDocument/2006/relationships/hyperlink" Target="https://podminky.urs.cz/item/CS_URS_2024_02/733890101" TargetMode="External" /><Relationship Id="rId17" Type="http://schemas.openxmlformats.org/officeDocument/2006/relationships/hyperlink" Target="https://podminky.urs.cz/item/CS_URS_2024_02/998733312" TargetMode="External" /><Relationship Id="rId18" Type="http://schemas.openxmlformats.org/officeDocument/2006/relationships/hyperlink" Target="https://podminky.urs.cz/item/CS_URS_2024_02/735152575" TargetMode="External" /><Relationship Id="rId19" Type="http://schemas.openxmlformats.org/officeDocument/2006/relationships/hyperlink" Target="https://podminky.urs.cz/item/CS_URS_2024_02/735152579" TargetMode="External" /><Relationship Id="rId20" Type="http://schemas.openxmlformats.org/officeDocument/2006/relationships/hyperlink" Target="https://podminky.urs.cz/item/CS_URS_2024_02/735191905" TargetMode="External" /><Relationship Id="rId21" Type="http://schemas.openxmlformats.org/officeDocument/2006/relationships/hyperlink" Target="https://podminky.urs.cz/item/CS_URS_2024_02/735191910" TargetMode="External" /><Relationship Id="rId22" Type="http://schemas.openxmlformats.org/officeDocument/2006/relationships/hyperlink" Target="https://podminky.urs.cz/item/CS_URS_2024_02/998735312" TargetMode="External" /><Relationship Id="rId23" Type="http://schemas.openxmlformats.org/officeDocument/2006/relationships/hyperlink" Target="https://podminky.urs.cz/item/CS_URS_2024_02/766691914" TargetMode="External" /><Relationship Id="rId24" Type="http://schemas.openxmlformats.org/officeDocument/2006/relationships/hyperlink" Target="https://podminky.urs.cz/item/CS_URS_2024_02/766660001" TargetMode="External" /><Relationship Id="rId25" Type="http://schemas.openxmlformats.org/officeDocument/2006/relationships/hyperlink" Target="https://podminky.urs.cz/item/CS_URS_2024_02/766660729" TargetMode="External" /><Relationship Id="rId26" Type="http://schemas.openxmlformats.org/officeDocument/2006/relationships/hyperlink" Target="https://podminky.urs.cz/item/CS_URS_2024_02/766660730" TargetMode="External" /><Relationship Id="rId27" Type="http://schemas.openxmlformats.org/officeDocument/2006/relationships/hyperlink" Target="https://podminky.urs.cz/item/CS_URS_2024_02/766695212" TargetMode="External" /><Relationship Id="rId28" Type="http://schemas.openxmlformats.org/officeDocument/2006/relationships/hyperlink" Target="https://podminky.urs.cz/item/CS_URS_2024_02/998766312" TargetMode="External" /><Relationship Id="rId29" Type="http://schemas.openxmlformats.org/officeDocument/2006/relationships/hyperlink" Target="https://podminky.urs.cz/item/CS_URS_2024_02/775541821" TargetMode="External" /><Relationship Id="rId30" Type="http://schemas.openxmlformats.org/officeDocument/2006/relationships/hyperlink" Target="https://podminky.urs.cz/item/CS_URS_2024_02/776201814" TargetMode="External" /><Relationship Id="rId31" Type="http://schemas.openxmlformats.org/officeDocument/2006/relationships/hyperlink" Target="https://podminky.urs.cz/item/CS_URS_2024_02/776111117" TargetMode="External" /><Relationship Id="rId32" Type="http://schemas.openxmlformats.org/officeDocument/2006/relationships/hyperlink" Target="https://podminky.urs.cz/item/CS_URS_2024_02/776111311" TargetMode="External" /><Relationship Id="rId33" Type="http://schemas.openxmlformats.org/officeDocument/2006/relationships/hyperlink" Target="https://podminky.urs.cz/item/CS_URS_2024_02/776121112" TargetMode="External" /><Relationship Id="rId34" Type="http://schemas.openxmlformats.org/officeDocument/2006/relationships/hyperlink" Target="https://podminky.urs.cz/item/CS_URS_2024_02/776221111" TargetMode="External" /><Relationship Id="rId35" Type="http://schemas.openxmlformats.org/officeDocument/2006/relationships/hyperlink" Target="https://podminky.urs.cz/item/CS_URS_2024_02/776411111" TargetMode="External" /><Relationship Id="rId36" Type="http://schemas.openxmlformats.org/officeDocument/2006/relationships/hyperlink" Target="https://podminky.urs.cz/item/CS_URS_2024_02/776421312" TargetMode="External" /><Relationship Id="rId37" Type="http://schemas.openxmlformats.org/officeDocument/2006/relationships/hyperlink" Target="https://podminky.urs.cz/item/CS_URS_2024_02/998776312" TargetMode="External" /><Relationship Id="rId38" Type="http://schemas.openxmlformats.org/officeDocument/2006/relationships/hyperlink" Target="https://podminky.urs.cz/item/CS_URS_2024_02/783306801" TargetMode="External" /><Relationship Id="rId39" Type="http://schemas.openxmlformats.org/officeDocument/2006/relationships/hyperlink" Target="https://podminky.urs.cz/item/CS_URS_2024_02/783315103" TargetMode="External" /><Relationship Id="rId40" Type="http://schemas.openxmlformats.org/officeDocument/2006/relationships/hyperlink" Target="https://podminky.urs.cz/item/CS_URS_2024_02/783317101" TargetMode="External" /><Relationship Id="rId41" Type="http://schemas.openxmlformats.org/officeDocument/2006/relationships/hyperlink" Target="https://podminky.urs.cz/item/CS_URS_2024_02/784111001" TargetMode="External" /><Relationship Id="rId42" Type="http://schemas.openxmlformats.org/officeDocument/2006/relationships/hyperlink" Target="https://podminky.urs.cz/item/CS_URS_2024_02/784141001" TargetMode="External" /><Relationship Id="rId43" Type="http://schemas.openxmlformats.org/officeDocument/2006/relationships/hyperlink" Target="https://podminky.urs.cz/item/CS_URS_2024_02/784171001" TargetMode="External" /><Relationship Id="rId44" Type="http://schemas.openxmlformats.org/officeDocument/2006/relationships/hyperlink" Target="https://podminky.urs.cz/item/CS_URS_2024_02/784171111" TargetMode="External" /><Relationship Id="rId45" Type="http://schemas.openxmlformats.org/officeDocument/2006/relationships/hyperlink" Target="https://podminky.urs.cz/item/CS_URS_2024_02/784181121" TargetMode="External" /><Relationship Id="rId46" Type="http://schemas.openxmlformats.org/officeDocument/2006/relationships/hyperlink" Target="https://podminky.urs.cz/item/CS_URS_2024_02/784211101" TargetMode="External" /><Relationship Id="rId4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00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Nové Sedlo, Příčná 478 - rekonstrukce bytové jednotky č. 7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Nové Sedlo, Příčná 478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5. 9. 2024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Nové Sedlo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Michal Kubelka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71</v>
      </c>
      <c r="BT54" s="111" t="s">
        <v>72</v>
      </c>
      <c r="BV54" s="111" t="s">
        <v>73</v>
      </c>
      <c r="BW54" s="111" t="s">
        <v>5</v>
      </c>
      <c r="BX54" s="111" t="s">
        <v>74</v>
      </c>
      <c r="CL54" s="111" t="s">
        <v>19</v>
      </c>
    </row>
    <row r="55" s="7" customFormat="1" ht="24.75" customHeight="1">
      <c r="A55" s="112" t="s">
        <v>75</v>
      </c>
      <c r="B55" s="113"/>
      <c r="C55" s="114"/>
      <c r="D55" s="115" t="s">
        <v>14</v>
      </c>
      <c r="E55" s="115"/>
      <c r="F55" s="115"/>
      <c r="G55" s="115"/>
      <c r="H55" s="115"/>
      <c r="I55" s="116"/>
      <c r="J55" s="115" t="s">
        <v>17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'00 - Nové Sedlo, Příčná 4...'!J28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76</v>
      </c>
      <c r="AR55" s="119"/>
      <c r="AS55" s="120">
        <v>0</v>
      </c>
      <c r="AT55" s="121">
        <f>ROUND(SUM(AV55:AW55),2)</f>
        <v>0</v>
      </c>
      <c r="AU55" s="122">
        <f>'00 - Nové Sedlo, Příčná 4...'!P87</f>
        <v>0</v>
      </c>
      <c r="AV55" s="121">
        <f>'00 - Nové Sedlo, Příčná 4...'!J31</f>
        <v>0</v>
      </c>
      <c r="AW55" s="121">
        <f>'00 - Nové Sedlo, Příčná 4...'!J32</f>
        <v>0</v>
      </c>
      <c r="AX55" s="121">
        <f>'00 - Nové Sedlo, Příčná 4...'!J33</f>
        <v>0</v>
      </c>
      <c r="AY55" s="121">
        <f>'00 - Nové Sedlo, Příčná 4...'!J34</f>
        <v>0</v>
      </c>
      <c r="AZ55" s="121">
        <f>'00 - Nové Sedlo, Příčná 4...'!F31</f>
        <v>0</v>
      </c>
      <c r="BA55" s="121">
        <f>'00 - Nové Sedlo, Příčná 4...'!F32</f>
        <v>0</v>
      </c>
      <c r="BB55" s="121">
        <f>'00 - Nové Sedlo, Příčná 4...'!F33</f>
        <v>0</v>
      </c>
      <c r="BC55" s="121">
        <f>'00 - Nové Sedlo, Příčná 4...'!F34</f>
        <v>0</v>
      </c>
      <c r="BD55" s="123">
        <f>'00 - Nové Sedlo, Příčná 4...'!F35</f>
        <v>0</v>
      </c>
      <c r="BE55" s="7"/>
      <c r="BT55" s="124" t="s">
        <v>77</v>
      </c>
      <c r="BU55" s="124" t="s">
        <v>78</v>
      </c>
      <c r="BV55" s="124" t="s">
        <v>73</v>
      </c>
      <c r="BW55" s="124" t="s">
        <v>5</v>
      </c>
      <c r="BX55" s="124" t="s">
        <v>74</v>
      </c>
      <c r="CL55" s="124" t="s">
        <v>19</v>
      </c>
    </row>
    <row r="56" s="2" customFormat="1" ht="30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sheetProtection sheet="1" formatColumns="0" formatRows="0" objects="1" scenarios="1" spinCount="100000" saltValue="+PPD3PFW1HvB8kHKrX3/MpVOtps6GRRxN32hMBj71MqJW7cQdMHmEP6ExgapzbUzcOkfDGZkl+MNWZNUZEkuGw==" hashValue="GmkbtoWS/vsqmuucZqrt5Ji5iGftxRQlFBSVskPHYEyp1jMQip9vTENAtwwpEwLoMCRebBREmEn7QPTEXWEBCQ==" algorithmName="SHA-512" password="80EB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0 - Nové Sedlo, Příčná 4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5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2"/>
      <c r="AT3" s="19" t="s">
        <v>77</v>
      </c>
    </row>
    <row r="4" s="1" customFormat="1" ht="24.96" customHeight="1">
      <c r="B4" s="22"/>
      <c r="D4" s="127" t="s">
        <v>79</v>
      </c>
      <c r="L4" s="22"/>
      <c r="M4" s="128" t="s">
        <v>10</v>
      </c>
      <c r="AT4" s="19" t="s">
        <v>4</v>
      </c>
    </row>
    <row r="5" s="1" customFormat="1" ht="6.96" customHeight="1">
      <c r="B5" s="22"/>
      <c r="L5" s="22"/>
    </row>
    <row r="6" s="2" customFormat="1" ht="12" customHeight="1">
      <c r="A6" s="40"/>
      <c r="B6" s="46"/>
      <c r="C6" s="40"/>
      <c r="D6" s="129" t="s">
        <v>16</v>
      </c>
      <c r="E6" s="40"/>
      <c r="F6" s="40"/>
      <c r="G6" s="40"/>
      <c r="H6" s="40"/>
      <c r="I6" s="40"/>
      <c r="J6" s="40"/>
      <c r="K6" s="40"/>
      <c r="L6" s="13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="2" customFormat="1" ht="16.5" customHeight="1">
      <c r="A7" s="40"/>
      <c r="B7" s="46"/>
      <c r="C7" s="40"/>
      <c r="D7" s="40"/>
      <c r="E7" s="131" t="s">
        <v>17</v>
      </c>
      <c r="F7" s="40"/>
      <c r="G7" s="40"/>
      <c r="H7" s="40"/>
      <c r="I7" s="40"/>
      <c r="J7" s="40"/>
      <c r="K7" s="40"/>
      <c r="L7" s="13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="2" customFormat="1">
      <c r="A8" s="40"/>
      <c r="B8" s="46"/>
      <c r="C8" s="40"/>
      <c r="D8" s="40"/>
      <c r="E8" s="40"/>
      <c r="F8" s="40"/>
      <c r="G8" s="40"/>
      <c r="H8" s="40"/>
      <c r="I8" s="40"/>
      <c r="J8" s="40"/>
      <c r="K8" s="40"/>
      <c r="L8" s="13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2" customHeight="1">
      <c r="A9" s="40"/>
      <c r="B9" s="46"/>
      <c r="C9" s="40"/>
      <c r="D9" s="129" t="s">
        <v>18</v>
      </c>
      <c r="E9" s="40"/>
      <c r="F9" s="132" t="s">
        <v>19</v>
      </c>
      <c r="G9" s="40"/>
      <c r="H9" s="40"/>
      <c r="I9" s="129" t="s">
        <v>20</v>
      </c>
      <c r="J9" s="132" t="s">
        <v>19</v>
      </c>
      <c r="K9" s="40"/>
      <c r="L9" s="13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29" t="s">
        <v>21</v>
      </c>
      <c r="E10" s="40"/>
      <c r="F10" s="132" t="s">
        <v>22</v>
      </c>
      <c r="G10" s="40"/>
      <c r="H10" s="40"/>
      <c r="I10" s="129" t="s">
        <v>23</v>
      </c>
      <c r="J10" s="133" t="str">
        <f>'Rekapitulace stavby'!AN8</f>
        <v>5. 9. 2024</v>
      </c>
      <c r="K10" s="40"/>
      <c r="L10" s="13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0.8" customHeight="1">
      <c r="A11" s="40"/>
      <c r="B11" s="46"/>
      <c r="C11" s="40"/>
      <c r="D11" s="40"/>
      <c r="E11" s="40"/>
      <c r="F11" s="40"/>
      <c r="G11" s="40"/>
      <c r="H11" s="40"/>
      <c r="I11" s="40"/>
      <c r="J11" s="40"/>
      <c r="K11" s="40"/>
      <c r="L11" s="13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29" t="s">
        <v>25</v>
      </c>
      <c r="E12" s="40"/>
      <c r="F12" s="40"/>
      <c r="G12" s="40"/>
      <c r="H12" s="40"/>
      <c r="I12" s="129" t="s">
        <v>26</v>
      </c>
      <c r="J12" s="132" t="s">
        <v>19</v>
      </c>
      <c r="K12" s="40"/>
      <c r="L12" s="13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8" customHeight="1">
      <c r="A13" s="40"/>
      <c r="B13" s="46"/>
      <c r="C13" s="40"/>
      <c r="D13" s="40"/>
      <c r="E13" s="132" t="s">
        <v>27</v>
      </c>
      <c r="F13" s="40"/>
      <c r="G13" s="40"/>
      <c r="H13" s="40"/>
      <c r="I13" s="129" t="s">
        <v>28</v>
      </c>
      <c r="J13" s="132" t="s">
        <v>19</v>
      </c>
      <c r="K13" s="40"/>
      <c r="L13" s="13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6.96" customHeigh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3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29" t="s">
        <v>29</v>
      </c>
      <c r="E15" s="40"/>
      <c r="F15" s="40"/>
      <c r="G15" s="40"/>
      <c r="H15" s="40"/>
      <c r="I15" s="129" t="s">
        <v>26</v>
      </c>
      <c r="J15" s="35" t="str">
        <f>'Rekapitulace stavby'!AN13</f>
        <v>Vyplň údaj</v>
      </c>
      <c r="K15" s="40"/>
      <c r="L15" s="13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8" customHeight="1">
      <c r="A16" s="40"/>
      <c r="B16" s="46"/>
      <c r="C16" s="40"/>
      <c r="D16" s="40"/>
      <c r="E16" s="35" t="str">
        <f>'Rekapitulace stavby'!E14</f>
        <v>Vyplň údaj</v>
      </c>
      <c r="F16" s="132"/>
      <c r="G16" s="132"/>
      <c r="H16" s="132"/>
      <c r="I16" s="129" t="s">
        <v>28</v>
      </c>
      <c r="J16" s="35" t="str">
        <f>'Rekapitulace stavby'!AN14</f>
        <v>Vyplň údaj</v>
      </c>
      <c r="K16" s="40"/>
      <c r="L16" s="13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6.96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3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29" t="s">
        <v>31</v>
      </c>
      <c r="E18" s="40"/>
      <c r="F18" s="40"/>
      <c r="G18" s="40"/>
      <c r="H18" s="40"/>
      <c r="I18" s="129" t="s">
        <v>26</v>
      </c>
      <c r="J18" s="132" t="str">
        <f>IF('Rekapitulace stavby'!AN16="","",'Rekapitulace stavby'!AN16)</f>
        <v/>
      </c>
      <c r="K18" s="40"/>
      <c r="L18" s="13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2" t="str">
        <f>IF('Rekapitulace stavby'!E17="","",'Rekapitulace stavby'!E17)</f>
        <v xml:space="preserve"> </v>
      </c>
      <c r="F19" s="40"/>
      <c r="G19" s="40"/>
      <c r="H19" s="40"/>
      <c r="I19" s="129" t="s">
        <v>28</v>
      </c>
      <c r="J19" s="132" t="str">
        <f>IF('Rekapitulace stavby'!AN17="","",'Rekapitulace stavby'!AN17)</f>
        <v/>
      </c>
      <c r="K19" s="40"/>
      <c r="L19" s="13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3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29" t="s">
        <v>34</v>
      </c>
      <c r="E21" s="40"/>
      <c r="F21" s="40"/>
      <c r="G21" s="40"/>
      <c r="H21" s="40"/>
      <c r="I21" s="129" t="s">
        <v>26</v>
      </c>
      <c r="J21" s="132" t="s">
        <v>19</v>
      </c>
      <c r="K21" s="40"/>
      <c r="L21" s="13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132" t="s">
        <v>35</v>
      </c>
      <c r="F22" s="40"/>
      <c r="G22" s="40"/>
      <c r="H22" s="40"/>
      <c r="I22" s="129" t="s">
        <v>28</v>
      </c>
      <c r="J22" s="132" t="s">
        <v>19</v>
      </c>
      <c r="K22" s="40"/>
      <c r="L22" s="13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3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29" t="s">
        <v>36</v>
      </c>
      <c r="E24" s="40"/>
      <c r="F24" s="40"/>
      <c r="G24" s="40"/>
      <c r="H24" s="40"/>
      <c r="I24" s="40"/>
      <c r="J24" s="40"/>
      <c r="K24" s="40"/>
      <c r="L24" s="13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8" customFormat="1" ht="47.25" customHeight="1">
      <c r="A25" s="134"/>
      <c r="B25" s="135"/>
      <c r="C25" s="134"/>
      <c r="D25" s="134"/>
      <c r="E25" s="136" t="s">
        <v>37</v>
      </c>
      <c r="F25" s="136"/>
      <c r="G25" s="136"/>
      <c r="H25" s="136"/>
      <c r="I25" s="134"/>
      <c r="J25" s="134"/>
      <c r="K25" s="134"/>
      <c r="L25" s="137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3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138"/>
      <c r="E27" s="138"/>
      <c r="F27" s="138"/>
      <c r="G27" s="138"/>
      <c r="H27" s="138"/>
      <c r="I27" s="138"/>
      <c r="J27" s="138"/>
      <c r="K27" s="138"/>
      <c r="L27" s="13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25.44" customHeight="1">
      <c r="A28" s="40"/>
      <c r="B28" s="46"/>
      <c r="C28" s="40"/>
      <c r="D28" s="139" t="s">
        <v>38</v>
      </c>
      <c r="E28" s="40"/>
      <c r="F28" s="40"/>
      <c r="G28" s="40"/>
      <c r="H28" s="40"/>
      <c r="I28" s="40"/>
      <c r="J28" s="140">
        <f>ROUND(J87, 2)</f>
        <v>0</v>
      </c>
      <c r="K28" s="40"/>
      <c r="L28" s="13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38"/>
      <c r="E29" s="138"/>
      <c r="F29" s="138"/>
      <c r="G29" s="138"/>
      <c r="H29" s="138"/>
      <c r="I29" s="138"/>
      <c r="J29" s="138"/>
      <c r="K29" s="138"/>
      <c r="L29" s="13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6"/>
      <c r="C30" s="40"/>
      <c r="D30" s="40"/>
      <c r="E30" s="40"/>
      <c r="F30" s="141" t="s">
        <v>40</v>
      </c>
      <c r="G30" s="40"/>
      <c r="H30" s="40"/>
      <c r="I30" s="141" t="s">
        <v>39</v>
      </c>
      <c r="J30" s="141" t="s">
        <v>41</v>
      </c>
      <c r="K30" s="40"/>
      <c r="L30" s="13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6"/>
      <c r="C31" s="40"/>
      <c r="D31" s="142" t="s">
        <v>42</v>
      </c>
      <c r="E31" s="129" t="s">
        <v>43</v>
      </c>
      <c r="F31" s="143">
        <f>ROUND((SUM(BE87:BE327)),  2)</f>
        <v>0</v>
      </c>
      <c r="G31" s="40"/>
      <c r="H31" s="40"/>
      <c r="I31" s="144">
        <v>0.20999999999999999</v>
      </c>
      <c r="J31" s="143">
        <f>ROUND(((SUM(BE87:BE327))*I31),  2)</f>
        <v>0</v>
      </c>
      <c r="K31" s="40"/>
      <c r="L31" s="13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129" t="s">
        <v>44</v>
      </c>
      <c r="F32" s="143">
        <f>ROUND((SUM(BF87:BF327)),  2)</f>
        <v>0</v>
      </c>
      <c r="G32" s="40"/>
      <c r="H32" s="40"/>
      <c r="I32" s="144">
        <v>0.12</v>
      </c>
      <c r="J32" s="143">
        <f>ROUND(((SUM(BF87:BF327))*I32),  2)</f>
        <v>0</v>
      </c>
      <c r="K32" s="40"/>
      <c r="L32" s="13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hidden="1" s="2" customFormat="1" ht="14.4" customHeight="1">
      <c r="A33" s="40"/>
      <c r="B33" s="46"/>
      <c r="C33" s="40"/>
      <c r="D33" s="40"/>
      <c r="E33" s="129" t="s">
        <v>45</v>
      </c>
      <c r="F33" s="143">
        <f>ROUND((SUM(BG87:BG327)),  2)</f>
        <v>0</v>
      </c>
      <c r="G33" s="40"/>
      <c r="H33" s="40"/>
      <c r="I33" s="144">
        <v>0.20999999999999999</v>
      </c>
      <c r="J33" s="143">
        <f>0</f>
        <v>0</v>
      </c>
      <c r="K33" s="40"/>
      <c r="L33" s="13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hidden="1" s="2" customFormat="1" ht="14.4" customHeight="1">
      <c r="A34" s="40"/>
      <c r="B34" s="46"/>
      <c r="C34" s="40"/>
      <c r="D34" s="40"/>
      <c r="E34" s="129" t="s">
        <v>46</v>
      </c>
      <c r="F34" s="143">
        <f>ROUND((SUM(BH87:BH327)),  2)</f>
        <v>0</v>
      </c>
      <c r="G34" s="40"/>
      <c r="H34" s="40"/>
      <c r="I34" s="144">
        <v>0.12</v>
      </c>
      <c r="J34" s="143">
        <f>0</f>
        <v>0</v>
      </c>
      <c r="K34" s="40"/>
      <c r="L34" s="13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29" t="s">
        <v>47</v>
      </c>
      <c r="F35" s="143">
        <f>ROUND((SUM(BI87:BI327)),  2)</f>
        <v>0</v>
      </c>
      <c r="G35" s="40"/>
      <c r="H35" s="40"/>
      <c r="I35" s="144">
        <v>0</v>
      </c>
      <c r="J35" s="143">
        <f>0</f>
        <v>0</v>
      </c>
      <c r="K35" s="40"/>
      <c r="L35" s="13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6.96" customHeight="1">
      <c r="A36" s="40"/>
      <c r="B36" s="46"/>
      <c r="C36" s="40"/>
      <c r="D36" s="40"/>
      <c r="E36" s="40"/>
      <c r="F36" s="40"/>
      <c r="G36" s="40"/>
      <c r="H36" s="40"/>
      <c r="I36" s="40"/>
      <c r="J36" s="40"/>
      <c r="K36" s="40"/>
      <c r="L36" s="13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25.44" customHeight="1">
      <c r="A37" s="40"/>
      <c r="B37" s="46"/>
      <c r="C37" s="145"/>
      <c r="D37" s="146" t="s">
        <v>48</v>
      </c>
      <c r="E37" s="147"/>
      <c r="F37" s="147"/>
      <c r="G37" s="148" t="s">
        <v>49</v>
      </c>
      <c r="H37" s="149" t="s">
        <v>50</v>
      </c>
      <c r="I37" s="147"/>
      <c r="J37" s="150">
        <f>SUM(J28:J35)</f>
        <v>0</v>
      </c>
      <c r="K37" s="151"/>
      <c r="L37" s="13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152"/>
      <c r="C38" s="153"/>
      <c r="D38" s="153"/>
      <c r="E38" s="153"/>
      <c r="F38" s="153"/>
      <c r="G38" s="153"/>
      <c r="H38" s="153"/>
      <c r="I38" s="153"/>
      <c r="J38" s="153"/>
      <c r="K38" s="153"/>
      <c r="L38" s="13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42" s="2" customFormat="1" ht="6.96" customHeight="1">
      <c r="A42" s="40"/>
      <c r="B42" s="154"/>
      <c r="C42" s="155"/>
      <c r="D42" s="155"/>
      <c r="E42" s="155"/>
      <c r="F42" s="155"/>
      <c r="G42" s="155"/>
      <c r="H42" s="155"/>
      <c r="I42" s="155"/>
      <c r="J42" s="155"/>
      <c r="K42" s="155"/>
      <c r="L42" s="13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4.96" customHeight="1">
      <c r="A43" s="40"/>
      <c r="B43" s="41"/>
      <c r="C43" s="25" t="s">
        <v>80</v>
      </c>
      <c r="D43" s="42"/>
      <c r="E43" s="42"/>
      <c r="F43" s="42"/>
      <c r="G43" s="42"/>
      <c r="H43" s="42"/>
      <c r="I43" s="42"/>
      <c r="J43" s="42"/>
      <c r="K43" s="42"/>
      <c r="L43" s="13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6.96" customHeight="1">
      <c r="A44" s="40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13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12" customHeight="1">
      <c r="A45" s="40"/>
      <c r="B45" s="41"/>
      <c r="C45" s="34" t="s">
        <v>16</v>
      </c>
      <c r="D45" s="42"/>
      <c r="E45" s="42"/>
      <c r="F45" s="42"/>
      <c r="G45" s="42"/>
      <c r="H45" s="42"/>
      <c r="I45" s="42"/>
      <c r="J45" s="42"/>
      <c r="K45" s="42"/>
      <c r="L45" s="13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16.5" customHeight="1">
      <c r="A46" s="40"/>
      <c r="B46" s="41"/>
      <c r="C46" s="42"/>
      <c r="D46" s="42"/>
      <c r="E46" s="71" t="str">
        <f>E7</f>
        <v>Nové Sedlo, Příčná 478 - rekonstrukce bytové jednotky č. 7</v>
      </c>
      <c r="F46" s="42"/>
      <c r="G46" s="42"/>
      <c r="H46" s="42"/>
      <c r="I46" s="42"/>
      <c r="J46" s="42"/>
      <c r="K46" s="42"/>
      <c r="L46" s="13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6.96" customHeight="1">
      <c r="A47" s="40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13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2" customHeight="1">
      <c r="A48" s="40"/>
      <c r="B48" s="41"/>
      <c r="C48" s="34" t="s">
        <v>21</v>
      </c>
      <c r="D48" s="42"/>
      <c r="E48" s="42"/>
      <c r="F48" s="29" t="str">
        <f>F10</f>
        <v>Nové Sedlo, Příčná 478</v>
      </c>
      <c r="G48" s="42"/>
      <c r="H48" s="42"/>
      <c r="I48" s="34" t="s">
        <v>23</v>
      </c>
      <c r="J48" s="74" t="str">
        <f>IF(J10="","",J10)</f>
        <v>5. 9. 2024</v>
      </c>
      <c r="K48" s="42"/>
      <c r="L48" s="13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6.96" customHeight="1">
      <c r="A49" s="40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13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15" customHeight="1">
      <c r="A50" s="40"/>
      <c r="B50" s="41"/>
      <c r="C50" s="34" t="s">
        <v>25</v>
      </c>
      <c r="D50" s="42"/>
      <c r="E50" s="42"/>
      <c r="F50" s="29" t="str">
        <f>E13</f>
        <v>Město Nové Sedlo</v>
      </c>
      <c r="G50" s="42"/>
      <c r="H50" s="42"/>
      <c r="I50" s="34" t="s">
        <v>31</v>
      </c>
      <c r="J50" s="38" t="str">
        <f>E19</f>
        <v xml:space="preserve"> </v>
      </c>
      <c r="K50" s="42"/>
      <c r="L50" s="13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5.15" customHeight="1">
      <c r="A51" s="40"/>
      <c r="B51" s="41"/>
      <c r="C51" s="34" t="s">
        <v>29</v>
      </c>
      <c r="D51" s="42"/>
      <c r="E51" s="42"/>
      <c r="F51" s="29" t="str">
        <f>IF(E16="","",E16)</f>
        <v>Vyplň údaj</v>
      </c>
      <c r="G51" s="42"/>
      <c r="H51" s="42"/>
      <c r="I51" s="34" t="s">
        <v>34</v>
      </c>
      <c r="J51" s="38" t="str">
        <f>E22</f>
        <v>Michal Kubelka</v>
      </c>
      <c r="K51" s="42"/>
      <c r="L51" s="13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0.32" customHeight="1">
      <c r="A52" s="40"/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13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29.28" customHeight="1">
      <c r="A53" s="40"/>
      <c r="B53" s="41"/>
      <c r="C53" s="156" t="s">
        <v>81</v>
      </c>
      <c r="D53" s="157"/>
      <c r="E53" s="157"/>
      <c r="F53" s="157"/>
      <c r="G53" s="157"/>
      <c r="H53" s="157"/>
      <c r="I53" s="157"/>
      <c r="J53" s="158" t="s">
        <v>82</v>
      </c>
      <c r="K53" s="157"/>
      <c r="L53" s="13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0.32" customHeight="1">
      <c r="A54" s="40"/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13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2.8" customHeight="1">
      <c r="A55" s="40"/>
      <c r="B55" s="41"/>
      <c r="C55" s="159" t="s">
        <v>70</v>
      </c>
      <c r="D55" s="42"/>
      <c r="E55" s="42"/>
      <c r="F55" s="42"/>
      <c r="G55" s="42"/>
      <c r="H55" s="42"/>
      <c r="I55" s="42"/>
      <c r="J55" s="104">
        <f>J87</f>
        <v>0</v>
      </c>
      <c r="K55" s="42"/>
      <c r="L55" s="13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U55" s="19" t="s">
        <v>83</v>
      </c>
    </row>
    <row r="56" s="9" customFormat="1" ht="24.96" customHeight="1">
      <c r="A56" s="9"/>
      <c r="B56" s="160"/>
      <c r="C56" s="161"/>
      <c r="D56" s="162" t="s">
        <v>84</v>
      </c>
      <c r="E56" s="163"/>
      <c r="F56" s="163"/>
      <c r="G56" s="163"/>
      <c r="H56" s="163"/>
      <c r="I56" s="163"/>
      <c r="J56" s="164">
        <f>J88</f>
        <v>0</v>
      </c>
      <c r="K56" s="161"/>
      <c r="L56" s="165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6"/>
      <c r="C57" s="167"/>
      <c r="D57" s="168" t="s">
        <v>85</v>
      </c>
      <c r="E57" s="169"/>
      <c r="F57" s="169"/>
      <c r="G57" s="169"/>
      <c r="H57" s="169"/>
      <c r="I57" s="169"/>
      <c r="J57" s="170">
        <f>J89</f>
        <v>0</v>
      </c>
      <c r="K57" s="167"/>
      <c r="L57" s="171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6"/>
      <c r="C58" s="167"/>
      <c r="D58" s="168" t="s">
        <v>86</v>
      </c>
      <c r="E58" s="169"/>
      <c r="F58" s="169"/>
      <c r="G58" s="169"/>
      <c r="H58" s="169"/>
      <c r="I58" s="169"/>
      <c r="J58" s="170">
        <f>J105</f>
        <v>0</v>
      </c>
      <c r="K58" s="167"/>
      <c r="L58" s="171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6"/>
      <c r="C59" s="167"/>
      <c r="D59" s="168" t="s">
        <v>87</v>
      </c>
      <c r="E59" s="169"/>
      <c r="F59" s="169"/>
      <c r="G59" s="169"/>
      <c r="H59" s="169"/>
      <c r="I59" s="169"/>
      <c r="J59" s="170">
        <f>J117</f>
        <v>0</v>
      </c>
      <c r="K59" s="167"/>
      <c r="L59" s="171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9" customFormat="1" ht="24.96" customHeight="1">
      <c r="A60" s="9"/>
      <c r="B60" s="160"/>
      <c r="C60" s="161"/>
      <c r="D60" s="162" t="s">
        <v>88</v>
      </c>
      <c r="E60" s="163"/>
      <c r="F60" s="163"/>
      <c r="G60" s="163"/>
      <c r="H60" s="163"/>
      <c r="I60" s="163"/>
      <c r="J60" s="164">
        <f>J120</f>
        <v>0</v>
      </c>
      <c r="K60" s="161"/>
      <c r="L60" s="16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6"/>
      <c r="C61" s="167"/>
      <c r="D61" s="168" t="s">
        <v>89</v>
      </c>
      <c r="E61" s="169"/>
      <c r="F61" s="169"/>
      <c r="G61" s="169"/>
      <c r="H61" s="169"/>
      <c r="I61" s="169"/>
      <c r="J61" s="170">
        <f>J121</f>
        <v>0</v>
      </c>
      <c r="K61" s="167"/>
      <c r="L61" s="17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6"/>
      <c r="C62" s="167"/>
      <c r="D62" s="168" t="s">
        <v>90</v>
      </c>
      <c r="E62" s="169"/>
      <c r="F62" s="169"/>
      <c r="G62" s="169"/>
      <c r="H62" s="169"/>
      <c r="I62" s="169"/>
      <c r="J62" s="170">
        <f>J136</f>
        <v>0</v>
      </c>
      <c r="K62" s="167"/>
      <c r="L62" s="17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6"/>
      <c r="C63" s="167"/>
      <c r="D63" s="168" t="s">
        <v>91</v>
      </c>
      <c r="E63" s="169"/>
      <c r="F63" s="169"/>
      <c r="G63" s="169"/>
      <c r="H63" s="169"/>
      <c r="I63" s="169"/>
      <c r="J63" s="170">
        <f>J144</f>
        <v>0</v>
      </c>
      <c r="K63" s="167"/>
      <c r="L63" s="17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6"/>
      <c r="C64" s="167"/>
      <c r="D64" s="168" t="s">
        <v>92</v>
      </c>
      <c r="E64" s="169"/>
      <c r="F64" s="169"/>
      <c r="G64" s="169"/>
      <c r="H64" s="169"/>
      <c r="I64" s="169"/>
      <c r="J64" s="170">
        <f>J163</f>
        <v>0</v>
      </c>
      <c r="K64" s="167"/>
      <c r="L64" s="17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6"/>
      <c r="C65" s="167"/>
      <c r="D65" s="168" t="s">
        <v>93</v>
      </c>
      <c r="E65" s="169"/>
      <c r="F65" s="169"/>
      <c r="G65" s="169"/>
      <c r="H65" s="169"/>
      <c r="I65" s="169"/>
      <c r="J65" s="170">
        <f>J188</f>
        <v>0</v>
      </c>
      <c r="K65" s="167"/>
      <c r="L65" s="17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6"/>
      <c r="C66" s="167"/>
      <c r="D66" s="168" t="s">
        <v>94</v>
      </c>
      <c r="E66" s="169"/>
      <c r="F66" s="169"/>
      <c r="G66" s="169"/>
      <c r="H66" s="169"/>
      <c r="I66" s="169"/>
      <c r="J66" s="170">
        <f>J197</f>
        <v>0</v>
      </c>
      <c r="K66" s="167"/>
      <c r="L66" s="17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6"/>
      <c r="C67" s="167"/>
      <c r="D67" s="168" t="s">
        <v>95</v>
      </c>
      <c r="E67" s="169"/>
      <c r="F67" s="169"/>
      <c r="G67" s="169"/>
      <c r="H67" s="169"/>
      <c r="I67" s="169"/>
      <c r="J67" s="170">
        <f>J250</f>
        <v>0</v>
      </c>
      <c r="K67" s="167"/>
      <c r="L67" s="17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6"/>
      <c r="C68" s="167"/>
      <c r="D68" s="168" t="s">
        <v>96</v>
      </c>
      <c r="E68" s="169"/>
      <c r="F68" s="169"/>
      <c r="G68" s="169"/>
      <c r="H68" s="169"/>
      <c r="I68" s="169"/>
      <c r="J68" s="170">
        <f>J260</f>
        <v>0</v>
      </c>
      <c r="K68" s="167"/>
      <c r="L68" s="17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0"/>
      <c r="C69" s="161"/>
      <c r="D69" s="162" t="s">
        <v>97</v>
      </c>
      <c r="E69" s="163"/>
      <c r="F69" s="163"/>
      <c r="G69" s="163"/>
      <c r="H69" s="163"/>
      <c r="I69" s="163"/>
      <c r="J69" s="164">
        <f>J326</f>
        <v>0</v>
      </c>
      <c r="K69" s="161"/>
      <c r="L69" s="165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98</v>
      </c>
      <c r="D76" s="42"/>
      <c r="E76" s="42"/>
      <c r="F76" s="42"/>
      <c r="G76" s="42"/>
      <c r="H76" s="42"/>
      <c r="I76" s="42"/>
      <c r="J76" s="42"/>
      <c r="K76" s="42"/>
      <c r="L76" s="13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E7</f>
        <v>Nové Sedlo, Příčná 478 - rekonstrukce bytové jednotky č. 7</v>
      </c>
      <c r="F79" s="42"/>
      <c r="G79" s="42"/>
      <c r="H79" s="42"/>
      <c r="I79" s="42"/>
      <c r="J79" s="42"/>
      <c r="K79" s="42"/>
      <c r="L79" s="13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F10</f>
        <v>Nové Sedlo, Příčná 478</v>
      </c>
      <c r="G81" s="42"/>
      <c r="H81" s="42"/>
      <c r="I81" s="34" t="s">
        <v>23</v>
      </c>
      <c r="J81" s="74" t="str">
        <f>IF(J10="","",J10)</f>
        <v>5. 9. 2024</v>
      </c>
      <c r="K81" s="42"/>
      <c r="L81" s="13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E13</f>
        <v>Město Nové Sedlo</v>
      </c>
      <c r="G83" s="42"/>
      <c r="H83" s="42"/>
      <c r="I83" s="34" t="s">
        <v>31</v>
      </c>
      <c r="J83" s="38" t="str">
        <f>E19</f>
        <v xml:space="preserve"> </v>
      </c>
      <c r="K83" s="42"/>
      <c r="L83" s="13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IF(E16="","",E16)</f>
        <v>Vyplň údaj</v>
      </c>
      <c r="G84" s="42"/>
      <c r="H84" s="42"/>
      <c r="I84" s="34" t="s">
        <v>34</v>
      </c>
      <c r="J84" s="38" t="str">
        <f>E22</f>
        <v>Michal Kubelka</v>
      </c>
      <c r="K84" s="42"/>
      <c r="L84" s="13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2"/>
      <c r="B86" s="173"/>
      <c r="C86" s="174" t="s">
        <v>99</v>
      </c>
      <c r="D86" s="175" t="s">
        <v>57</v>
      </c>
      <c r="E86" s="175" t="s">
        <v>53</v>
      </c>
      <c r="F86" s="175" t="s">
        <v>54</v>
      </c>
      <c r="G86" s="175" t="s">
        <v>100</v>
      </c>
      <c r="H86" s="175" t="s">
        <v>101</v>
      </c>
      <c r="I86" s="175" t="s">
        <v>102</v>
      </c>
      <c r="J86" s="175" t="s">
        <v>82</v>
      </c>
      <c r="K86" s="176" t="s">
        <v>103</v>
      </c>
      <c r="L86" s="177"/>
      <c r="M86" s="94" t="s">
        <v>19</v>
      </c>
      <c r="N86" s="95" t="s">
        <v>42</v>
      </c>
      <c r="O86" s="95" t="s">
        <v>104</v>
      </c>
      <c r="P86" s="95" t="s">
        <v>105</v>
      </c>
      <c r="Q86" s="95" t="s">
        <v>106</v>
      </c>
      <c r="R86" s="95" t="s">
        <v>107</v>
      </c>
      <c r="S86" s="95" t="s">
        <v>108</v>
      </c>
      <c r="T86" s="96" t="s">
        <v>109</v>
      </c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</row>
    <row r="87" s="2" customFormat="1" ht="22.8" customHeight="1">
      <c r="A87" s="40"/>
      <c r="B87" s="41"/>
      <c r="C87" s="101" t="s">
        <v>110</v>
      </c>
      <c r="D87" s="42"/>
      <c r="E87" s="42"/>
      <c r="F87" s="42"/>
      <c r="G87" s="42"/>
      <c r="H87" s="42"/>
      <c r="I87" s="42"/>
      <c r="J87" s="178">
        <f>BK87</f>
        <v>0</v>
      </c>
      <c r="K87" s="42"/>
      <c r="L87" s="46"/>
      <c r="M87" s="97"/>
      <c r="N87" s="179"/>
      <c r="O87" s="98"/>
      <c r="P87" s="180">
        <f>P88+P120+P326</f>
        <v>0</v>
      </c>
      <c r="Q87" s="98"/>
      <c r="R87" s="180">
        <f>R88+R120+R326</f>
        <v>1.3693716299999998</v>
      </c>
      <c r="S87" s="98"/>
      <c r="T87" s="181">
        <f>T88+T120+T326</f>
        <v>0.66207298000000003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71</v>
      </c>
      <c r="AU87" s="19" t="s">
        <v>83</v>
      </c>
      <c r="BK87" s="182">
        <f>BK88+BK120+BK326</f>
        <v>0</v>
      </c>
    </row>
    <row r="88" s="12" customFormat="1" ht="25.92" customHeight="1">
      <c r="A88" s="12"/>
      <c r="B88" s="183"/>
      <c r="C88" s="184"/>
      <c r="D88" s="185" t="s">
        <v>71</v>
      </c>
      <c r="E88" s="186" t="s">
        <v>111</v>
      </c>
      <c r="F88" s="186" t="s">
        <v>112</v>
      </c>
      <c r="G88" s="184"/>
      <c r="H88" s="184"/>
      <c r="I88" s="187"/>
      <c r="J88" s="188">
        <f>BK88</f>
        <v>0</v>
      </c>
      <c r="K88" s="184"/>
      <c r="L88" s="189"/>
      <c r="M88" s="190"/>
      <c r="N88" s="191"/>
      <c r="O88" s="191"/>
      <c r="P88" s="192">
        <f>P89+P105+P117</f>
        <v>0</v>
      </c>
      <c r="Q88" s="191"/>
      <c r="R88" s="192">
        <f>R89+R105+R117</f>
        <v>0.010481519999999999</v>
      </c>
      <c r="S88" s="191"/>
      <c r="T88" s="193">
        <f>T89+T105+T117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4" t="s">
        <v>77</v>
      </c>
      <c r="AT88" s="195" t="s">
        <v>71</v>
      </c>
      <c r="AU88" s="195" t="s">
        <v>72</v>
      </c>
      <c r="AY88" s="194" t="s">
        <v>113</v>
      </c>
      <c r="BK88" s="196">
        <f>BK89+BK105+BK117</f>
        <v>0</v>
      </c>
    </row>
    <row r="89" s="12" customFormat="1" ht="22.8" customHeight="1">
      <c r="A89" s="12"/>
      <c r="B89" s="183"/>
      <c r="C89" s="184"/>
      <c r="D89" s="185" t="s">
        <v>71</v>
      </c>
      <c r="E89" s="197" t="s">
        <v>114</v>
      </c>
      <c r="F89" s="197" t="s">
        <v>115</v>
      </c>
      <c r="G89" s="184"/>
      <c r="H89" s="184"/>
      <c r="I89" s="187"/>
      <c r="J89" s="198">
        <f>BK89</f>
        <v>0</v>
      </c>
      <c r="K89" s="184"/>
      <c r="L89" s="189"/>
      <c r="M89" s="190"/>
      <c r="N89" s="191"/>
      <c r="O89" s="191"/>
      <c r="P89" s="192">
        <f>SUM(P90:P104)</f>
        <v>0</v>
      </c>
      <c r="Q89" s="191"/>
      <c r="R89" s="192">
        <f>SUM(R90:R104)</f>
        <v>0.010481519999999999</v>
      </c>
      <c r="S89" s="191"/>
      <c r="T89" s="193">
        <f>SUM(T90:T104)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4" t="s">
        <v>77</v>
      </c>
      <c r="AT89" s="195" t="s">
        <v>71</v>
      </c>
      <c r="AU89" s="195" t="s">
        <v>77</v>
      </c>
      <c r="AY89" s="194" t="s">
        <v>113</v>
      </c>
      <c r="BK89" s="196">
        <f>SUM(BK90:BK104)</f>
        <v>0</v>
      </c>
    </row>
    <row r="90" s="2" customFormat="1" ht="16.5" customHeight="1">
      <c r="A90" s="40"/>
      <c r="B90" s="41"/>
      <c r="C90" s="199" t="s">
        <v>77</v>
      </c>
      <c r="D90" s="199" t="s">
        <v>116</v>
      </c>
      <c r="E90" s="200" t="s">
        <v>117</v>
      </c>
      <c r="F90" s="201" t="s">
        <v>118</v>
      </c>
      <c r="G90" s="202" t="s">
        <v>119</v>
      </c>
      <c r="H90" s="203">
        <v>7.0620000000000003</v>
      </c>
      <c r="I90" s="204"/>
      <c r="J90" s="205">
        <f>ROUND(I90*H90,2)</f>
        <v>0</v>
      </c>
      <c r="K90" s="201" t="s">
        <v>19</v>
      </c>
      <c r="L90" s="46"/>
      <c r="M90" s="206" t="s">
        <v>19</v>
      </c>
      <c r="N90" s="207" t="s">
        <v>44</v>
      </c>
      <c r="O90" s="86"/>
      <c r="P90" s="208">
        <f>O90*H90</f>
        <v>0</v>
      </c>
      <c r="Q90" s="208">
        <v>0</v>
      </c>
      <c r="R90" s="208">
        <f>Q90*H90</f>
        <v>0</v>
      </c>
      <c r="S90" s="208">
        <v>0</v>
      </c>
      <c r="T90" s="209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0" t="s">
        <v>120</v>
      </c>
      <c r="AT90" s="210" t="s">
        <v>116</v>
      </c>
      <c r="AU90" s="210" t="s">
        <v>121</v>
      </c>
      <c r="AY90" s="19" t="s">
        <v>113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19" t="s">
        <v>121</v>
      </c>
      <c r="BK90" s="211">
        <f>ROUND(I90*H90,2)</f>
        <v>0</v>
      </c>
      <c r="BL90" s="19" t="s">
        <v>120</v>
      </c>
      <c r="BM90" s="210" t="s">
        <v>122</v>
      </c>
    </row>
    <row r="91" s="13" customFormat="1">
      <c r="A91" s="13"/>
      <c r="B91" s="212"/>
      <c r="C91" s="213"/>
      <c r="D91" s="214" t="s">
        <v>123</v>
      </c>
      <c r="E91" s="215" t="s">
        <v>19</v>
      </c>
      <c r="F91" s="216" t="s">
        <v>124</v>
      </c>
      <c r="G91" s="213"/>
      <c r="H91" s="217">
        <v>7.0620000000000003</v>
      </c>
      <c r="I91" s="218"/>
      <c r="J91" s="213"/>
      <c r="K91" s="213"/>
      <c r="L91" s="219"/>
      <c r="M91" s="220"/>
      <c r="N91" s="221"/>
      <c r="O91" s="221"/>
      <c r="P91" s="221"/>
      <c r="Q91" s="221"/>
      <c r="R91" s="221"/>
      <c r="S91" s="221"/>
      <c r="T91" s="22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3" t="s">
        <v>123</v>
      </c>
      <c r="AU91" s="223" t="s">
        <v>121</v>
      </c>
      <c r="AV91" s="13" t="s">
        <v>121</v>
      </c>
      <c r="AW91" s="13" t="s">
        <v>33</v>
      </c>
      <c r="AX91" s="13" t="s">
        <v>77</v>
      </c>
      <c r="AY91" s="223" t="s">
        <v>113</v>
      </c>
    </row>
    <row r="92" s="2" customFormat="1" ht="24.15" customHeight="1">
      <c r="A92" s="40"/>
      <c r="B92" s="41"/>
      <c r="C92" s="199" t="s">
        <v>121</v>
      </c>
      <c r="D92" s="199" t="s">
        <v>116</v>
      </c>
      <c r="E92" s="200" t="s">
        <v>125</v>
      </c>
      <c r="F92" s="201" t="s">
        <v>126</v>
      </c>
      <c r="G92" s="202" t="s">
        <v>119</v>
      </c>
      <c r="H92" s="203">
        <v>61.655999999999999</v>
      </c>
      <c r="I92" s="204"/>
      <c r="J92" s="205">
        <f>ROUND(I92*H92,2)</f>
        <v>0</v>
      </c>
      <c r="K92" s="201" t="s">
        <v>127</v>
      </c>
      <c r="L92" s="46"/>
      <c r="M92" s="206" t="s">
        <v>19</v>
      </c>
      <c r="N92" s="207" t="s">
        <v>44</v>
      </c>
      <c r="O92" s="86"/>
      <c r="P92" s="208">
        <f>O92*H92</f>
        <v>0</v>
      </c>
      <c r="Q92" s="208">
        <v>0.00012999999999999999</v>
      </c>
      <c r="R92" s="208">
        <f>Q92*H92</f>
        <v>0.0080152799999999996</v>
      </c>
      <c r="S92" s="208">
        <v>0</v>
      </c>
      <c r="T92" s="209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0" t="s">
        <v>120</v>
      </c>
      <c r="AT92" s="210" t="s">
        <v>116</v>
      </c>
      <c r="AU92" s="210" t="s">
        <v>121</v>
      </c>
      <c r="AY92" s="19" t="s">
        <v>113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19" t="s">
        <v>121</v>
      </c>
      <c r="BK92" s="211">
        <f>ROUND(I92*H92,2)</f>
        <v>0</v>
      </c>
      <c r="BL92" s="19" t="s">
        <v>120</v>
      </c>
      <c r="BM92" s="210" t="s">
        <v>128</v>
      </c>
    </row>
    <row r="93" s="2" customFormat="1">
      <c r="A93" s="40"/>
      <c r="B93" s="41"/>
      <c r="C93" s="42"/>
      <c r="D93" s="224" t="s">
        <v>129</v>
      </c>
      <c r="E93" s="42"/>
      <c r="F93" s="225" t="s">
        <v>130</v>
      </c>
      <c r="G93" s="42"/>
      <c r="H93" s="42"/>
      <c r="I93" s="226"/>
      <c r="J93" s="42"/>
      <c r="K93" s="42"/>
      <c r="L93" s="46"/>
      <c r="M93" s="227"/>
      <c r="N93" s="228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129</v>
      </c>
      <c r="AU93" s="19" t="s">
        <v>121</v>
      </c>
    </row>
    <row r="94" s="2" customFormat="1" ht="24.15" customHeight="1">
      <c r="A94" s="40"/>
      <c r="B94" s="41"/>
      <c r="C94" s="199" t="s">
        <v>131</v>
      </c>
      <c r="D94" s="199" t="s">
        <v>116</v>
      </c>
      <c r="E94" s="200" t="s">
        <v>132</v>
      </c>
      <c r="F94" s="201" t="s">
        <v>133</v>
      </c>
      <c r="G94" s="202" t="s">
        <v>119</v>
      </c>
      <c r="H94" s="203">
        <v>61.655999999999999</v>
      </c>
      <c r="I94" s="204"/>
      <c r="J94" s="205">
        <f>ROUND(I94*H94,2)</f>
        <v>0</v>
      </c>
      <c r="K94" s="201" t="s">
        <v>127</v>
      </c>
      <c r="L94" s="46"/>
      <c r="M94" s="206" t="s">
        <v>19</v>
      </c>
      <c r="N94" s="207" t="s">
        <v>44</v>
      </c>
      <c r="O94" s="86"/>
      <c r="P94" s="208">
        <f>O94*H94</f>
        <v>0</v>
      </c>
      <c r="Q94" s="208">
        <v>4.0000000000000003E-05</v>
      </c>
      <c r="R94" s="208">
        <f>Q94*H94</f>
        <v>0.0024662400000000002</v>
      </c>
      <c r="S94" s="208">
        <v>0</v>
      </c>
      <c r="T94" s="209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0" t="s">
        <v>120</v>
      </c>
      <c r="AT94" s="210" t="s">
        <v>116</v>
      </c>
      <c r="AU94" s="210" t="s">
        <v>121</v>
      </c>
      <c r="AY94" s="19" t="s">
        <v>113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19" t="s">
        <v>121</v>
      </c>
      <c r="BK94" s="211">
        <f>ROUND(I94*H94,2)</f>
        <v>0</v>
      </c>
      <c r="BL94" s="19" t="s">
        <v>120</v>
      </c>
      <c r="BM94" s="210" t="s">
        <v>134</v>
      </c>
    </row>
    <row r="95" s="2" customFormat="1">
      <c r="A95" s="40"/>
      <c r="B95" s="41"/>
      <c r="C95" s="42"/>
      <c r="D95" s="224" t="s">
        <v>129</v>
      </c>
      <c r="E95" s="42"/>
      <c r="F95" s="225" t="s">
        <v>135</v>
      </c>
      <c r="G95" s="42"/>
      <c r="H95" s="42"/>
      <c r="I95" s="226"/>
      <c r="J95" s="42"/>
      <c r="K95" s="42"/>
      <c r="L95" s="46"/>
      <c r="M95" s="227"/>
      <c r="N95" s="228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129</v>
      </c>
      <c r="AU95" s="19" t="s">
        <v>121</v>
      </c>
    </row>
    <row r="96" s="14" customFormat="1">
      <c r="A96" s="14"/>
      <c r="B96" s="229"/>
      <c r="C96" s="230"/>
      <c r="D96" s="214" t="s">
        <v>123</v>
      </c>
      <c r="E96" s="231" t="s">
        <v>19</v>
      </c>
      <c r="F96" s="232" t="s">
        <v>136</v>
      </c>
      <c r="G96" s="230"/>
      <c r="H96" s="231" t="s">
        <v>19</v>
      </c>
      <c r="I96" s="233"/>
      <c r="J96" s="230"/>
      <c r="K96" s="230"/>
      <c r="L96" s="234"/>
      <c r="M96" s="235"/>
      <c r="N96" s="236"/>
      <c r="O96" s="236"/>
      <c r="P96" s="236"/>
      <c r="Q96" s="236"/>
      <c r="R96" s="236"/>
      <c r="S96" s="236"/>
      <c r="T96" s="237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38" t="s">
        <v>123</v>
      </c>
      <c r="AU96" s="238" t="s">
        <v>121</v>
      </c>
      <c r="AV96" s="14" t="s">
        <v>77</v>
      </c>
      <c r="AW96" s="14" t="s">
        <v>33</v>
      </c>
      <c r="AX96" s="14" t="s">
        <v>72</v>
      </c>
      <c r="AY96" s="238" t="s">
        <v>113</v>
      </c>
    </row>
    <row r="97" s="13" customFormat="1">
      <c r="A97" s="13"/>
      <c r="B97" s="212"/>
      <c r="C97" s="213"/>
      <c r="D97" s="214" t="s">
        <v>123</v>
      </c>
      <c r="E97" s="215" t="s">
        <v>19</v>
      </c>
      <c r="F97" s="216" t="s">
        <v>137</v>
      </c>
      <c r="G97" s="213"/>
      <c r="H97" s="217">
        <v>7.9489999999999998</v>
      </c>
      <c r="I97" s="218"/>
      <c r="J97" s="213"/>
      <c r="K97" s="213"/>
      <c r="L97" s="219"/>
      <c r="M97" s="220"/>
      <c r="N97" s="221"/>
      <c r="O97" s="221"/>
      <c r="P97" s="221"/>
      <c r="Q97" s="221"/>
      <c r="R97" s="221"/>
      <c r="S97" s="221"/>
      <c r="T97" s="22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3" t="s">
        <v>123</v>
      </c>
      <c r="AU97" s="223" t="s">
        <v>121</v>
      </c>
      <c r="AV97" s="13" t="s">
        <v>121</v>
      </c>
      <c r="AW97" s="13" t="s">
        <v>33</v>
      </c>
      <c r="AX97" s="13" t="s">
        <v>72</v>
      </c>
      <c r="AY97" s="223" t="s">
        <v>113</v>
      </c>
    </row>
    <row r="98" s="13" customFormat="1">
      <c r="A98" s="13"/>
      <c r="B98" s="212"/>
      <c r="C98" s="213"/>
      <c r="D98" s="214" t="s">
        <v>123</v>
      </c>
      <c r="E98" s="215" t="s">
        <v>19</v>
      </c>
      <c r="F98" s="216" t="s">
        <v>138</v>
      </c>
      <c r="G98" s="213"/>
      <c r="H98" s="217">
        <v>0.64500000000000002</v>
      </c>
      <c r="I98" s="218"/>
      <c r="J98" s="213"/>
      <c r="K98" s="213"/>
      <c r="L98" s="219"/>
      <c r="M98" s="220"/>
      <c r="N98" s="221"/>
      <c r="O98" s="221"/>
      <c r="P98" s="221"/>
      <c r="Q98" s="221"/>
      <c r="R98" s="221"/>
      <c r="S98" s="221"/>
      <c r="T98" s="22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3" t="s">
        <v>123</v>
      </c>
      <c r="AU98" s="223" t="s">
        <v>121</v>
      </c>
      <c r="AV98" s="13" t="s">
        <v>121</v>
      </c>
      <c r="AW98" s="13" t="s">
        <v>33</v>
      </c>
      <c r="AX98" s="13" t="s">
        <v>72</v>
      </c>
      <c r="AY98" s="223" t="s">
        <v>113</v>
      </c>
    </row>
    <row r="99" s="13" customFormat="1">
      <c r="A99" s="13"/>
      <c r="B99" s="212"/>
      <c r="C99" s="213"/>
      <c r="D99" s="214" t="s">
        <v>123</v>
      </c>
      <c r="E99" s="215" t="s">
        <v>19</v>
      </c>
      <c r="F99" s="216" t="s">
        <v>139</v>
      </c>
      <c r="G99" s="213"/>
      <c r="H99" s="217">
        <v>11.455</v>
      </c>
      <c r="I99" s="218"/>
      <c r="J99" s="213"/>
      <c r="K99" s="213"/>
      <c r="L99" s="219"/>
      <c r="M99" s="220"/>
      <c r="N99" s="221"/>
      <c r="O99" s="221"/>
      <c r="P99" s="221"/>
      <c r="Q99" s="221"/>
      <c r="R99" s="221"/>
      <c r="S99" s="221"/>
      <c r="T99" s="22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3" t="s">
        <v>123</v>
      </c>
      <c r="AU99" s="223" t="s">
        <v>121</v>
      </c>
      <c r="AV99" s="13" t="s">
        <v>121</v>
      </c>
      <c r="AW99" s="13" t="s">
        <v>33</v>
      </c>
      <c r="AX99" s="13" t="s">
        <v>72</v>
      </c>
      <c r="AY99" s="223" t="s">
        <v>113</v>
      </c>
    </row>
    <row r="100" s="13" customFormat="1">
      <c r="A100" s="13"/>
      <c r="B100" s="212"/>
      <c r="C100" s="213"/>
      <c r="D100" s="214" t="s">
        <v>123</v>
      </c>
      <c r="E100" s="215" t="s">
        <v>19</v>
      </c>
      <c r="F100" s="216" t="s">
        <v>140</v>
      </c>
      <c r="G100" s="213"/>
      <c r="H100" s="217">
        <v>19.527999999999999</v>
      </c>
      <c r="I100" s="218"/>
      <c r="J100" s="213"/>
      <c r="K100" s="213"/>
      <c r="L100" s="219"/>
      <c r="M100" s="220"/>
      <c r="N100" s="221"/>
      <c r="O100" s="221"/>
      <c r="P100" s="221"/>
      <c r="Q100" s="221"/>
      <c r="R100" s="221"/>
      <c r="S100" s="221"/>
      <c r="T100" s="22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3" t="s">
        <v>123</v>
      </c>
      <c r="AU100" s="223" t="s">
        <v>121</v>
      </c>
      <c r="AV100" s="13" t="s">
        <v>121</v>
      </c>
      <c r="AW100" s="13" t="s">
        <v>33</v>
      </c>
      <c r="AX100" s="13" t="s">
        <v>72</v>
      </c>
      <c r="AY100" s="223" t="s">
        <v>113</v>
      </c>
    </row>
    <row r="101" s="13" customFormat="1">
      <c r="A101" s="13"/>
      <c r="B101" s="212"/>
      <c r="C101" s="213"/>
      <c r="D101" s="214" t="s">
        <v>123</v>
      </c>
      <c r="E101" s="215" t="s">
        <v>19</v>
      </c>
      <c r="F101" s="216" t="s">
        <v>141</v>
      </c>
      <c r="G101" s="213"/>
      <c r="H101" s="217">
        <v>14.355</v>
      </c>
      <c r="I101" s="218"/>
      <c r="J101" s="213"/>
      <c r="K101" s="213"/>
      <c r="L101" s="219"/>
      <c r="M101" s="220"/>
      <c r="N101" s="221"/>
      <c r="O101" s="221"/>
      <c r="P101" s="221"/>
      <c r="Q101" s="221"/>
      <c r="R101" s="221"/>
      <c r="S101" s="221"/>
      <c r="T101" s="22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3" t="s">
        <v>123</v>
      </c>
      <c r="AU101" s="223" t="s">
        <v>121</v>
      </c>
      <c r="AV101" s="13" t="s">
        <v>121</v>
      </c>
      <c r="AW101" s="13" t="s">
        <v>33</v>
      </c>
      <c r="AX101" s="13" t="s">
        <v>72</v>
      </c>
      <c r="AY101" s="223" t="s">
        <v>113</v>
      </c>
    </row>
    <row r="102" s="13" customFormat="1">
      <c r="A102" s="13"/>
      <c r="B102" s="212"/>
      <c r="C102" s="213"/>
      <c r="D102" s="214" t="s">
        <v>123</v>
      </c>
      <c r="E102" s="215" t="s">
        <v>19</v>
      </c>
      <c r="F102" s="216" t="s">
        <v>142</v>
      </c>
      <c r="G102" s="213"/>
      <c r="H102" s="217">
        <v>1.974</v>
      </c>
      <c r="I102" s="218"/>
      <c r="J102" s="213"/>
      <c r="K102" s="213"/>
      <c r="L102" s="219"/>
      <c r="M102" s="220"/>
      <c r="N102" s="221"/>
      <c r="O102" s="221"/>
      <c r="P102" s="221"/>
      <c r="Q102" s="221"/>
      <c r="R102" s="221"/>
      <c r="S102" s="221"/>
      <c r="T102" s="22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3" t="s">
        <v>123</v>
      </c>
      <c r="AU102" s="223" t="s">
        <v>121</v>
      </c>
      <c r="AV102" s="13" t="s">
        <v>121</v>
      </c>
      <c r="AW102" s="13" t="s">
        <v>33</v>
      </c>
      <c r="AX102" s="13" t="s">
        <v>72</v>
      </c>
      <c r="AY102" s="223" t="s">
        <v>113</v>
      </c>
    </row>
    <row r="103" s="13" customFormat="1">
      <c r="A103" s="13"/>
      <c r="B103" s="212"/>
      <c r="C103" s="213"/>
      <c r="D103" s="214" t="s">
        <v>123</v>
      </c>
      <c r="E103" s="215" t="s">
        <v>19</v>
      </c>
      <c r="F103" s="216" t="s">
        <v>143</v>
      </c>
      <c r="G103" s="213"/>
      <c r="H103" s="217">
        <v>5.75</v>
      </c>
      <c r="I103" s="218"/>
      <c r="J103" s="213"/>
      <c r="K103" s="213"/>
      <c r="L103" s="219"/>
      <c r="M103" s="220"/>
      <c r="N103" s="221"/>
      <c r="O103" s="221"/>
      <c r="P103" s="221"/>
      <c r="Q103" s="221"/>
      <c r="R103" s="221"/>
      <c r="S103" s="221"/>
      <c r="T103" s="22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3" t="s">
        <v>123</v>
      </c>
      <c r="AU103" s="223" t="s">
        <v>121</v>
      </c>
      <c r="AV103" s="13" t="s">
        <v>121</v>
      </c>
      <c r="AW103" s="13" t="s">
        <v>33</v>
      </c>
      <c r="AX103" s="13" t="s">
        <v>72</v>
      </c>
      <c r="AY103" s="223" t="s">
        <v>113</v>
      </c>
    </row>
    <row r="104" s="15" customFormat="1">
      <c r="A104" s="15"/>
      <c r="B104" s="239"/>
      <c r="C104" s="240"/>
      <c r="D104" s="214" t="s">
        <v>123</v>
      </c>
      <c r="E104" s="241" t="s">
        <v>19</v>
      </c>
      <c r="F104" s="242" t="s">
        <v>144</v>
      </c>
      <c r="G104" s="240"/>
      <c r="H104" s="243">
        <v>61.655999999999999</v>
      </c>
      <c r="I104" s="244"/>
      <c r="J104" s="240"/>
      <c r="K104" s="240"/>
      <c r="L104" s="245"/>
      <c r="M104" s="246"/>
      <c r="N104" s="247"/>
      <c r="O104" s="247"/>
      <c r="P104" s="247"/>
      <c r="Q104" s="247"/>
      <c r="R104" s="247"/>
      <c r="S104" s="247"/>
      <c r="T104" s="248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49" t="s">
        <v>123</v>
      </c>
      <c r="AU104" s="249" t="s">
        <v>121</v>
      </c>
      <c r="AV104" s="15" t="s">
        <v>120</v>
      </c>
      <c r="AW104" s="15" t="s">
        <v>33</v>
      </c>
      <c r="AX104" s="15" t="s">
        <v>77</v>
      </c>
      <c r="AY104" s="249" t="s">
        <v>113</v>
      </c>
    </row>
    <row r="105" s="12" customFormat="1" ht="22.8" customHeight="1">
      <c r="A105" s="12"/>
      <c r="B105" s="183"/>
      <c r="C105" s="184"/>
      <c r="D105" s="185" t="s">
        <v>71</v>
      </c>
      <c r="E105" s="197" t="s">
        <v>145</v>
      </c>
      <c r="F105" s="197" t="s">
        <v>146</v>
      </c>
      <c r="G105" s="184"/>
      <c r="H105" s="184"/>
      <c r="I105" s="187"/>
      <c r="J105" s="198">
        <f>BK105</f>
        <v>0</v>
      </c>
      <c r="K105" s="184"/>
      <c r="L105" s="189"/>
      <c r="M105" s="190"/>
      <c r="N105" s="191"/>
      <c r="O105" s="191"/>
      <c r="P105" s="192">
        <f>SUM(P106:P116)</f>
        <v>0</v>
      </c>
      <c r="Q105" s="191"/>
      <c r="R105" s="192">
        <f>SUM(R106:R116)</f>
        <v>0</v>
      </c>
      <c r="S105" s="191"/>
      <c r="T105" s="193">
        <f>SUM(T106:T116)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4" t="s">
        <v>77</v>
      </c>
      <c r="AT105" s="195" t="s">
        <v>71</v>
      </c>
      <c r="AU105" s="195" t="s">
        <v>77</v>
      </c>
      <c r="AY105" s="194" t="s">
        <v>113</v>
      </c>
      <c r="BK105" s="196">
        <f>SUM(BK106:BK116)</f>
        <v>0</v>
      </c>
    </row>
    <row r="106" s="2" customFormat="1" ht="16.5" customHeight="1">
      <c r="A106" s="40"/>
      <c r="B106" s="41"/>
      <c r="C106" s="199" t="s">
        <v>120</v>
      </c>
      <c r="D106" s="199" t="s">
        <v>116</v>
      </c>
      <c r="E106" s="200" t="s">
        <v>147</v>
      </c>
      <c r="F106" s="201" t="s">
        <v>148</v>
      </c>
      <c r="G106" s="202" t="s">
        <v>149</v>
      </c>
      <c r="H106" s="203">
        <v>0.66200000000000003</v>
      </c>
      <c r="I106" s="204"/>
      <c r="J106" s="205">
        <f>ROUND(I106*H106,2)</f>
        <v>0</v>
      </c>
      <c r="K106" s="201" t="s">
        <v>127</v>
      </c>
      <c r="L106" s="46"/>
      <c r="M106" s="206" t="s">
        <v>19</v>
      </c>
      <c r="N106" s="207" t="s">
        <v>44</v>
      </c>
      <c r="O106" s="86"/>
      <c r="P106" s="208">
        <f>O106*H106</f>
        <v>0</v>
      </c>
      <c r="Q106" s="208">
        <v>0</v>
      </c>
      <c r="R106" s="208">
        <f>Q106*H106</f>
        <v>0</v>
      </c>
      <c r="S106" s="208">
        <v>0</v>
      </c>
      <c r="T106" s="209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0" t="s">
        <v>120</v>
      </c>
      <c r="AT106" s="210" t="s">
        <v>116</v>
      </c>
      <c r="AU106" s="210" t="s">
        <v>121</v>
      </c>
      <c r="AY106" s="19" t="s">
        <v>113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19" t="s">
        <v>121</v>
      </c>
      <c r="BK106" s="211">
        <f>ROUND(I106*H106,2)</f>
        <v>0</v>
      </c>
      <c r="BL106" s="19" t="s">
        <v>120</v>
      </c>
      <c r="BM106" s="210" t="s">
        <v>150</v>
      </c>
    </row>
    <row r="107" s="2" customFormat="1">
      <c r="A107" s="40"/>
      <c r="B107" s="41"/>
      <c r="C107" s="42"/>
      <c r="D107" s="224" t="s">
        <v>129</v>
      </c>
      <c r="E107" s="42"/>
      <c r="F107" s="225" t="s">
        <v>151</v>
      </c>
      <c r="G107" s="42"/>
      <c r="H107" s="42"/>
      <c r="I107" s="226"/>
      <c r="J107" s="42"/>
      <c r="K107" s="42"/>
      <c r="L107" s="46"/>
      <c r="M107" s="227"/>
      <c r="N107" s="228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129</v>
      </c>
      <c r="AU107" s="19" t="s">
        <v>121</v>
      </c>
    </row>
    <row r="108" s="2" customFormat="1" ht="24.15" customHeight="1">
      <c r="A108" s="40"/>
      <c r="B108" s="41"/>
      <c r="C108" s="199" t="s">
        <v>152</v>
      </c>
      <c r="D108" s="199" t="s">
        <v>116</v>
      </c>
      <c r="E108" s="200" t="s">
        <v>153</v>
      </c>
      <c r="F108" s="201" t="s">
        <v>154</v>
      </c>
      <c r="G108" s="202" t="s">
        <v>149</v>
      </c>
      <c r="H108" s="203">
        <v>0.66200000000000003</v>
      </c>
      <c r="I108" s="204"/>
      <c r="J108" s="205">
        <f>ROUND(I108*H108,2)</f>
        <v>0</v>
      </c>
      <c r="K108" s="201" t="s">
        <v>127</v>
      </c>
      <c r="L108" s="46"/>
      <c r="M108" s="206" t="s">
        <v>19</v>
      </c>
      <c r="N108" s="207" t="s">
        <v>44</v>
      </c>
      <c r="O108" s="86"/>
      <c r="P108" s="208">
        <f>O108*H108</f>
        <v>0</v>
      </c>
      <c r="Q108" s="208">
        <v>0</v>
      </c>
      <c r="R108" s="208">
        <f>Q108*H108</f>
        <v>0</v>
      </c>
      <c r="S108" s="208">
        <v>0</v>
      </c>
      <c r="T108" s="20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0" t="s">
        <v>120</v>
      </c>
      <c r="AT108" s="210" t="s">
        <v>116</v>
      </c>
      <c r="AU108" s="210" t="s">
        <v>121</v>
      </c>
      <c r="AY108" s="19" t="s">
        <v>113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19" t="s">
        <v>121</v>
      </c>
      <c r="BK108" s="211">
        <f>ROUND(I108*H108,2)</f>
        <v>0</v>
      </c>
      <c r="BL108" s="19" t="s">
        <v>120</v>
      </c>
      <c r="BM108" s="210" t="s">
        <v>155</v>
      </c>
    </row>
    <row r="109" s="2" customFormat="1">
      <c r="A109" s="40"/>
      <c r="B109" s="41"/>
      <c r="C109" s="42"/>
      <c r="D109" s="224" t="s">
        <v>129</v>
      </c>
      <c r="E109" s="42"/>
      <c r="F109" s="225" t="s">
        <v>156</v>
      </c>
      <c r="G109" s="42"/>
      <c r="H109" s="42"/>
      <c r="I109" s="226"/>
      <c r="J109" s="42"/>
      <c r="K109" s="42"/>
      <c r="L109" s="46"/>
      <c r="M109" s="227"/>
      <c r="N109" s="228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129</v>
      </c>
      <c r="AU109" s="19" t="s">
        <v>121</v>
      </c>
    </row>
    <row r="110" s="2" customFormat="1" ht="21.75" customHeight="1">
      <c r="A110" s="40"/>
      <c r="B110" s="41"/>
      <c r="C110" s="199" t="s">
        <v>157</v>
      </c>
      <c r="D110" s="199" t="s">
        <v>116</v>
      </c>
      <c r="E110" s="200" t="s">
        <v>158</v>
      </c>
      <c r="F110" s="201" t="s">
        <v>159</v>
      </c>
      <c r="G110" s="202" t="s">
        <v>149</v>
      </c>
      <c r="H110" s="203">
        <v>0.66200000000000003</v>
      </c>
      <c r="I110" s="204"/>
      <c r="J110" s="205">
        <f>ROUND(I110*H110,2)</f>
        <v>0</v>
      </c>
      <c r="K110" s="201" t="s">
        <v>127</v>
      </c>
      <c r="L110" s="46"/>
      <c r="M110" s="206" t="s">
        <v>19</v>
      </c>
      <c r="N110" s="207" t="s">
        <v>44</v>
      </c>
      <c r="O110" s="86"/>
      <c r="P110" s="208">
        <f>O110*H110</f>
        <v>0</v>
      </c>
      <c r="Q110" s="208">
        <v>0</v>
      </c>
      <c r="R110" s="208">
        <f>Q110*H110</f>
        <v>0</v>
      </c>
      <c r="S110" s="208">
        <v>0</v>
      </c>
      <c r="T110" s="209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0" t="s">
        <v>120</v>
      </c>
      <c r="AT110" s="210" t="s">
        <v>116</v>
      </c>
      <c r="AU110" s="210" t="s">
        <v>121</v>
      </c>
      <c r="AY110" s="19" t="s">
        <v>113</v>
      </c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19" t="s">
        <v>121</v>
      </c>
      <c r="BK110" s="211">
        <f>ROUND(I110*H110,2)</f>
        <v>0</v>
      </c>
      <c r="BL110" s="19" t="s">
        <v>120</v>
      </c>
      <c r="BM110" s="210" t="s">
        <v>160</v>
      </c>
    </row>
    <row r="111" s="2" customFormat="1">
      <c r="A111" s="40"/>
      <c r="B111" s="41"/>
      <c r="C111" s="42"/>
      <c r="D111" s="224" t="s">
        <v>129</v>
      </c>
      <c r="E111" s="42"/>
      <c r="F111" s="225" t="s">
        <v>161</v>
      </c>
      <c r="G111" s="42"/>
      <c r="H111" s="42"/>
      <c r="I111" s="226"/>
      <c r="J111" s="42"/>
      <c r="K111" s="42"/>
      <c r="L111" s="46"/>
      <c r="M111" s="227"/>
      <c r="N111" s="228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129</v>
      </c>
      <c r="AU111" s="19" t="s">
        <v>121</v>
      </c>
    </row>
    <row r="112" s="2" customFormat="1" ht="24.15" customHeight="1">
      <c r="A112" s="40"/>
      <c r="B112" s="41"/>
      <c r="C112" s="199" t="s">
        <v>162</v>
      </c>
      <c r="D112" s="199" t="s">
        <v>116</v>
      </c>
      <c r="E112" s="200" t="s">
        <v>163</v>
      </c>
      <c r="F112" s="201" t="s">
        <v>164</v>
      </c>
      <c r="G112" s="202" t="s">
        <v>149</v>
      </c>
      <c r="H112" s="203">
        <v>7.282</v>
      </c>
      <c r="I112" s="204"/>
      <c r="J112" s="205">
        <f>ROUND(I112*H112,2)</f>
        <v>0</v>
      </c>
      <c r="K112" s="201" t="s">
        <v>127</v>
      </c>
      <c r="L112" s="46"/>
      <c r="M112" s="206" t="s">
        <v>19</v>
      </c>
      <c r="N112" s="207" t="s">
        <v>44</v>
      </c>
      <c r="O112" s="86"/>
      <c r="P112" s="208">
        <f>O112*H112</f>
        <v>0</v>
      </c>
      <c r="Q112" s="208">
        <v>0</v>
      </c>
      <c r="R112" s="208">
        <f>Q112*H112</f>
        <v>0</v>
      </c>
      <c r="S112" s="208">
        <v>0</v>
      </c>
      <c r="T112" s="209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0" t="s">
        <v>120</v>
      </c>
      <c r="AT112" s="210" t="s">
        <v>116</v>
      </c>
      <c r="AU112" s="210" t="s">
        <v>121</v>
      </c>
      <c r="AY112" s="19" t="s">
        <v>113</v>
      </c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19" t="s">
        <v>121</v>
      </c>
      <c r="BK112" s="211">
        <f>ROUND(I112*H112,2)</f>
        <v>0</v>
      </c>
      <c r="BL112" s="19" t="s">
        <v>120</v>
      </c>
      <c r="BM112" s="210" t="s">
        <v>165</v>
      </c>
    </row>
    <row r="113" s="2" customFormat="1">
      <c r="A113" s="40"/>
      <c r="B113" s="41"/>
      <c r="C113" s="42"/>
      <c r="D113" s="224" t="s">
        <v>129</v>
      </c>
      <c r="E113" s="42"/>
      <c r="F113" s="225" t="s">
        <v>166</v>
      </c>
      <c r="G113" s="42"/>
      <c r="H113" s="42"/>
      <c r="I113" s="226"/>
      <c r="J113" s="42"/>
      <c r="K113" s="42"/>
      <c r="L113" s="46"/>
      <c r="M113" s="227"/>
      <c r="N113" s="228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129</v>
      </c>
      <c r="AU113" s="19" t="s">
        <v>121</v>
      </c>
    </row>
    <row r="114" s="13" customFormat="1">
      <c r="A114" s="13"/>
      <c r="B114" s="212"/>
      <c r="C114" s="213"/>
      <c r="D114" s="214" t="s">
        <v>123</v>
      </c>
      <c r="E114" s="215" t="s">
        <v>19</v>
      </c>
      <c r="F114" s="216" t="s">
        <v>167</v>
      </c>
      <c r="G114" s="213"/>
      <c r="H114" s="217">
        <v>7.282</v>
      </c>
      <c r="I114" s="218"/>
      <c r="J114" s="213"/>
      <c r="K114" s="213"/>
      <c r="L114" s="219"/>
      <c r="M114" s="220"/>
      <c r="N114" s="221"/>
      <c r="O114" s="221"/>
      <c r="P114" s="221"/>
      <c r="Q114" s="221"/>
      <c r="R114" s="221"/>
      <c r="S114" s="221"/>
      <c r="T114" s="22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3" t="s">
        <v>123</v>
      </c>
      <c r="AU114" s="223" t="s">
        <v>121</v>
      </c>
      <c r="AV114" s="13" t="s">
        <v>121</v>
      </c>
      <c r="AW114" s="13" t="s">
        <v>33</v>
      </c>
      <c r="AX114" s="13" t="s">
        <v>77</v>
      </c>
      <c r="AY114" s="223" t="s">
        <v>113</v>
      </c>
    </row>
    <row r="115" s="2" customFormat="1" ht="24.15" customHeight="1">
      <c r="A115" s="40"/>
      <c r="B115" s="41"/>
      <c r="C115" s="199" t="s">
        <v>168</v>
      </c>
      <c r="D115" s="199" t="s">
        <v>116</v>
      </c>
      <c r="E115" s="200" t="s">
        <v>169</v>
      </c>
      <c r="F115" s="201" t="s">
        <v>170</v>
      </c>
      <c r="G115" s="202" t="s">
        <v>149</v>
      </c>
      <c r="H115" s="203">
        <v>0.66200000000000003</v>
      </c>
      <c r="I115" s="204"/>
      <c r="J115" s="205">
        <f>ROUND(I115*H115,2)</f>
        <v>0</v>
      </c>
      <c r="K115" s="201" t="s">
        <v>127</v>
      </c>
      <c r="L115" s="46"/>
      <c r="M115" s="206" t="s">
        <v>19</v>
      </c>
      <c r="N115" s="207" t="s">
        <v>44</v>
      </c>
      <c r="O115" s="86"/>
      <c r="P115" s="208">
        <f>O115*H115</f>
        <v>0</v>
      </c>
      <c r="Q115" s="208">
        <v>0</v>
      </c>
      <c r="R115" s="208">
        <f>Q115*H115</f>
        <v>0</v>
      </c>
      <c r="S115" s="208">
        <v>0</v>
      </c>
      <c r="T115" s="209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0" t="s">
        <v>120</v>
      </c>
      <c r="AT115" s="210" t="s">
        <v>116</v>
      </c>
      <c r="AU115" s="210" t="s">
        <v>121</v>
      </c>
      <c r="AY115" s="19" t="s">
        <v>113</v>
      </c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19" t="s">
        <v>121</v>
      </c>
      <c r="BK115" s="211">
        <f>ROUND(I115*H115,2)</f>
        <v>0</v>
      </c>
      <c r="BL115" s="19" t="s">
        <v>120</v>
      </c>
      <c r="BM115" s="210" t="s">
        <v>171</v>
      </c>
    </row>
    <row r="116" s="2" customFormat="1">
      <c r="A116" s="40"/>
      <c r="B116" s="41"/>
      <c r="C116" s="42"/>
      <c r="D116" s="224" t="s">
        <v>129</v>
      </c>
      <c r="E116" s="42"/>
      <c r="F116" s="225" t="s">
        <v>172</v>
      </c>
      <c r="G116" s="42"/>
      <c r="H116" s="42"/>
      <c r="I116" s="226"/>
      <c r="J116" s="42"/>
      <c r="K116" s="42"/>
      <c r="L116" s="46"/>
      <c r="M116" s="227"/>
      <c r="N116" s="228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129</v>
      </c>
      <c r="AU116" s="19" t="s">
        <v>121</v>
      </c>
    </row>
    <row r="117" s="12" customFormat="1" ht="22.8" customHeight="1">
      <c r="A117" s="12"/>
      <c r="B117" s="183"/>
      <c r="C117" s="184"/>
      <c r="D117" s="185" t="s">
        <v>71</v>
      </c>
      <c r="E117" s="197" t="s">
        <v>173</v>
      </c>
      <c r="F117" s="197" t="s">
        <v>174</v>
      </c>
      <c r="G117" s="184"/>
      <c r="H117" s="184"/>
      <c r="I117" s="187"/>
      <c r="J117" s="198">
        <f>BK117</f>
        <v>0</v>
      </c>
      <c r="K117" s="184"/>
      <c r="L117" s="189"/>
      <c r="M117" s="190"/>
      <c r="N117" s="191"/>
      <c r="O117" s="191"/>
      <c r="P117" s="192">
        <f>SUM(P118:P119)</f>
        <v>0</v>
      </c>
      <c r="Q117" s="191"/>
      <c r="R117" s="192">
        <f>SUM(R118:R119)</f>
        <v>0</v>
      </c>
      <c r="S117" s="191"/>
      <c r="T117" s="193">
        <f>SUM(T118:T119)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94" t="s">
        <v>77</v>
      </c>
      <c r="AT117" s="195" t="s">
        <v>71</v>
      </c>
      <c r="AU117" s="195" t="s">
        <v>77</v>
      </c>
      <c r="AY117" s="194" t="s">
        <v>113</v>
      </c>
      <c r="BK117" s="196">
        <f>SUM(BK118:BK119)</f>
        <v>0</v>
      </c>
    </row>
    <row r="118" s="2" customFormat="1" ht="33" customHeight="1">
      <c r="A118" s="40"/>
      <c r="B118" s="41"/>
      <c r="C118" s="199" t="s">
        <v>114</v>
      </c>
      <c r="D118" s="199" t="s">
        <v>116</v>
      </c>
      <c r="E118" s="200" t="s">
        <v>175</v>
      </c>
      <c r="F118" s="201" t="s">
        <v>176</v>
      </c>
      <c r="G118" s="202" t="s">
        <v>149</v>
      </c>
      <c r="H118" s="203">
        <v>0.01</v>
      </c>
      <c r="I118" s="204"/>
      <c r="J118" s="205">
        <f>ROUND(I118*H118,2)</f>
        <v>0</v>
      </c>
      <c r="K118" s="201" t="s">
        <v>127</v>
      </c>
      <c r="L118" s="46"/>
      <c r="M118" s="206" t="s">
        <v>19</v>
      </c>
      <c r="N118" s="207" t="s">
        <v>44</v>
      </c>
      <c r="O118" s="86"/>
      <c r="P118" s="208">
        <f>O118*H118</f>
        <v>0</v>
      </c>
      <c r="Q118" s="208">
        <v>0</v>
      </c>
      <c r="R118" s="208">
        <f>Q118*H118</f>
        <v>0</v>
      </c>
      <c r="S118" s="208">
        <v>0</v>
      </c>
      <c r="T118" s="209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0" t="s">
        <v>120</v>
      </c>
      <c r="AT118" s="210" t="s">
        <v>116</v>
      </c>
      <c r="AU118" s="210" t="s">
        <v>121</v>
      </c>
      <c r="AY118" s="19" t="s">
        <v>113</v>
      </c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19" t="s">
        <v>121</v>
      </c>
      <c r="BK118" s="211">
        <f>ROUND(I118*H118,2)</f>
        <v>0</v>
      </c>
      <c r="BL118" s="19" t="s">
        <v>120</v>
      </c>
      <c r="BM118" s="210" t="s">
        <v>177</v>
      </c>
    </row>
    <row r="119" s="2" customFormat="1">
      <c r="A119" s="40"/>
      <c r="B119" s="41"/>
      <c r="C119" s="42"/>
      <c r="D119" s="224" t="s">
        <v>129</v>
      </c>
      <c r="E119" s="42"/>
      <c r="F119" s="225" t="s">
        <v>178</v>
      </c>
      <c r="G119" s="42"/>
      <c r="H119" s="42"/>
      <c r="I119" s="226"/>
      <c r="J119" s="42"/>
      <c r="K119" s="42"/>
      <c r="L119" s="46"/>
      <c r="M119" s="227"/>
      <c r="N119" s="228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129</v>
      </c>
      <c r="AU119" s="19" t="s">
        <v>121</v>
      </c>
    </row>
    <row r="120" s="12" customFormat="1" ht="25.92" customHeight="1">
      <c r="A120" s="12"/>
      <c r="B120" s="183"/>
      <c r="C120" s="184"/>
      <c r="D120" s="185" t="s">
        <v>71</v>
      </c>
      <c r="E120" s="186" t="s">
        <v>179</v>
      </c>
      <c r="F120" s="186" t="s">
        <v>180</v>
      </c>
      <c r="G120" s="184"/>
      <c r="H120" s="184"/>
      <c r="I120" s="187"/>
      <c r="J120" s="188">
        <f>BK120</f>
        <v>0</v>
      </c>
      <c r="K120" s="184"/>
      <c r="L120" s="189"/>
      <c r="M120" s="190"/>
      <c r="N120" s="191"/>
      <c r="O120" s="191"/>
      <c r="P120" s="192">
        <f>P121+P136+P144+P163+P188+P197+P250+P260</f>
        <v>0</v>
      </c>
      <c r="Q120" s="191"/>
      <c r="R120" s="192">
        <f>R121+R136+R144+R163+R188+R197+R250+R260</f>
        <v>1.3588901099999999</v>
      </c>
      <c r="S120" s="191"/>
      <c r="T120" s="193">
        <f>T121+T136+T144+T163+T188+T197+T250+T260</f>
        <v>0.66207298000000003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94" t="s">
        <v>121</v>
      </c>
      <c r="AT120" s="195" t="s">
        <v>71</v>
      </c>
      <c r="AU120" s="195" t="s">
        <v>72</v>
      </c>
      <c r="AY120" s="194" t="s">
        <v>113</v>
      </c>
      <c r="BK120" s="196">
        <f>BK121+BK136+BK144+BK163+BK188+BK197+BK250+BK260</f>
        <v>0</v>
      </c>
    </row>
    <row r="121" s="12" customFormat="1" ht="22.8" customHeight="1">
      <c r="A121" s="12"/>
      <c r="B121" s="183"/>
      <c r="C121" s="184"/>
      <c r="D121" s="185" t="s">
        <v>71</v>
      </c>
      <c r="E121" s="197" t="s">
        <v>181</v>
      </c>
      <c r="F121" s="197" t="s">
        <v>182</v>
      </c>
      <c r="G121" s="184"/>
      <c r="H121" s="184"/>
      <c r="I121" s="187"/>
      <c r="J121" s="198">
        <f>BK121</f>
        <v>0</v>
      </c>
      <c r="K121" s="184"/>
      <c r="L121" s="189"/>
      <c r="M121" s="190"/>
      <c r="N121" s="191"/>
      <c r="O121" s="191"/>
      <c r="P121" s="192">
        <f>SUM(P122:P135)</f>
        <v>0</v>
      </c>
      <c r="Q121" s="191"/>
      <c r="R121" s="192">
        <f>SUM(R122:R135)</f>
        <v>0.0071399999999999996</v>
      </c>
      <c r="S121" s="191"/>
      <c r="T121" s="193">
        <f>SUM(T122:T135)</f>
        <v>0.011610000000000001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94" t="s">
        <v>121</v>
      </c>
      <c r="AT121" s="195" t="s">
        <v>71</v>
      </c>
      <c r="AU121" s="195" t="s">
        <v>77</v>
      </c>
      <c r="AY121" s="194" t="s">
        <v>113</v>
      </c>
      <c r="BK121" s="196">
        <f>SUM(BK122:BK135)</f>
        <v>0</v>
      </c>
    </row>
    <row r="122" s="2" customFormat="1" ht="16.5" customHeight="1">
      <c r="A122" s="40"/>
      <c r="B122" s="41"/>
      <c r="C122" s="199" t="s">
        <v>183</v>
      </c>
      <c r="D122" s="199" t="s">
        <v>116</v>
      </c>
      <c r="E122" s="200" t="s">
        <v>184</v>
      </c>
      <c r="F122" s="201" t="s">
        <v>185</v>
      </c>
      <c r="G122" s="202" t="s">
        <v>186</v>
      </c>
      <c r="H122" s="203">
        <v>1</v>
      </c>
      <c r="I122" s="204"/>
      <c r="J122" s="205">
        <f>ROUND(I122*H122,2)</f>
        <v>0</v>
      </c>
      <c r="K122" s="201" t="s">
        <v>127</v>
      </c>
      <c r="L122" s="46"/>
      <c r="M122" s="206" t="s">
        <v>19</v>
      </c>
      <c r="N122" s="207" t="s">
        <v>44</v>
      </c>
      <c r="O122" s="86"/>
      <c r="P122" s="208">
        <f>O122*H122</f>
        <v>0</v>
      </c>
      <c r="Q122" s="208">
        <v>0</v>
      </c>
      <c r="R122" s="208">
        <f>Q122*H122</f>
        <v>0</v>
      </c>
      <c r="S122" s="208">
        <v>0.0091999999999999998</v>
      </c>
      <c r="T122" s="209">
        <f>S122*H122</f>
        <v>0.0091999999999999998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0" t="s">
        <v>187</v>
      </c>
      <c r="AT122" s="210" t="s">
        <v>116</v>
      </c>
      <c r="AU122" s="210" t="s">
        <v>121</v>
      </c>
      <c r="AY122" s="19" t="s">
        <v>113</v>
      </c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19" t="s">
        <v>121</v>
      </c>
      <c r="BK122" s="211">
        <f>ROUND(I122*H122,2)</f>
        <v>0</v>
      </c>
      <c r="BL122" s="19" t="s">
        <v>187</v>
      </c>
      <c r="BM122" s="210" t="s">
        <v>188</v>
      </c>
    </row>
    <row r="123" s="2" customFormat="1">
      <c r="A123" s="40"/>
      <c r="B123" s="41"/>
      <c r="C123" s="42"/>
      <c r="D123" s="224" t="s">
        <v>129</v>
      </c>
      <c r="E123" s="42"/>
      <c r="F123" s="225" t="s">
        <v>189</v>
      </c>
      <c r="G123" s="42"/>
      <c r="H123" s="42"/>
      <c r="I123" s="226"/>
      <c r="J123" s="42"/>
      <c r="K123" s="42"/>
      <c r="L123" s="46"/>
      <c r="M123" s="227"/>
      <c r="N123" s="228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129</v>
      </c>
      <c r="AU123" s="19" t="s">
        <v>121</v>
      </c>
    </row>
    <row r="124" s="2" customFormat="1" ht="16.5" customHeight="1">
      <c r="A124" s="40"/>
      <c r="B124" s="41"/>
      <c r="C124" s="199" t="s">
        <v>190</v>
      </c>
      <c r="D124" s="199" t="s">
        <v>116</v>
      </c>
      <c r="E124" s="200" t="s">
        <v>191</v>
      </c>
      <c r="F124" s="201" t="s">
        <v>192</v>
      </c>
      <c r="G124" s="202" t="s">
        <v>186</v>
      </c>
      <c r="H124" s="203">
        <v>1</v>
      </c>
      <c r="I124" s="204"/>
      <c r="J124" s="205">
        <f>ROUND(I124*H124,2)</f>
        <v>0</v>
      </c>
      <c r="K124" s="201" t="s">
        <v>127</v>
      </c>
      <c r="L124" s="46"/>
      <c r="M124" s="206" t="s">
        <v>19</v>
      </c>
      <c r="N124" s="207" t="s">
        <v>44</v>
      </c>
      <c r="O124" s="86"/>
      <c r="P124" s="208">
        <f>O124*H124</f>
        <v>0</v>
      </c>
      <c r="Q124" s="208">
        <v>0</v>
      </c>
      <c r="R124" s="208">
        <f>Q124*H124</f>
        <v>0</v>
      </c>
      <c r="S124" s="208">
        <v>0.00156</v>
      </c>
      <c r="T124" s="209">
        <f>S124*H124</f>
        <v>0.00156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0" t="s">
        <v>187</v>
      </c>
      <c r="AT124" s="210" t="s">
        <v>116</v>
      </c>
      <c r="AU124" s="210" t="s">
        <v>121</v>
      </c>
      <c r="AY124" s="19" t="s">
        <v>113</v>
      </c>
      <c r="BE124" s="211">
        <f>IF(N124="základní",J124,0)</f>
        <v>0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19" t="s">
        <v>121</v>
      </c>
      <c r="BK124" s="211">
        <f>ROUND(I124*H124,2)</f>
        <v>0</v>
      </c>
      <c r="BL124" s="19" t="s">
        <v>187</v>
      </c>
      <c r="BM124" s="210" t="s">
        <v>193</v>
      </c>
    </row>
    <row r="125" s="2" customFormat="1">
      <c r="A125" s="40"/>
      <c r="B125" s="41"/>
      <c r="C125" s="42"/>
      <c r="D125" s="224" t="s">
        <v>129</v>
      </c>
      <c r="E125" s="42"/>
      <c r="F125" s="225" t="s">
        <v>194</v>
      </c>
      <c r="G125" s="42"/>
      <c r="H125" s="42"/>
      <c r="I125" s="226"/>
      <c r="J125" s="42"/>
      <c r="K125" s="42"/>
      <c r="L125" s="46"/>
      <c r="M125" s="227"/>
      <c r="N125" s="228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129</v>
      </c>
      <c r="AU125" s="19" t="s">
        <v>121</v>
      </c>
    </row>
    <row r="126" s="2" customFormat="1" ht="16.5" customHeight="1">
      <c r="A126" s="40"/>
      <c r="B126" s="41"/>
      <c r="C126" s="199" t="s">
        <v>8</v>
      </c>
      <c r="D126" s="199" t="s">
        <v>116</v>
      </c>
      <c r="E126" s="200" t="s">
        <v>195</v>
      </c>
      <c r="F126" s="201" t="s">
        <v>196</v>
      </c>
      <c r="G126" s="202" t="s">
        <v>197</v>
      </c>
      <c r="H126" s="203">
        <v>1</v>
      </c>
      <c r="I126" s="204"/>
      <c r="J126" s="205">
        <f>ROUND(I126*H126,2)</f>
        <v>0</v>
      </c>
      <c r="K126" s="201" t="s">
        <v>127</v>
      </c>
      <c r="L126" s="46"/>
      <c r="M126" s="206" t="s">
        <v>19</v>
      </c>
      <c r="N126" s="207" t="s">
        <v>44</v>
      </c>
      <c r="O126" s="86"/>
      <c r="P126" s="208">
        <f>O126*H126</f>
        <v>0</v>
      </c>
      <c r="Q126" s="208">
        <v>0</v>
      </c>
      <c r="R126" s="208">
        <f>Q126*H126</f>
        <v>0</v>
      </c>
      <c r="S126" s="208">
        <v>0.00084999999999999995</v>
      </c>
      <c r="T126" s="209">
        <f>S126*H126</f>
        <v>0.00084999999999999995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0" t="s">
        <v>187</v>
      </c>
      <c r="AT126" s="210" t="s">
        <v>116</v>
      </c>
      <c r="AU126" s="210" t="s">
        <v>121</v>
      </c>
      <c r="AY126" s="19" t="s">
        <v>113</v>
      </c>
      <c r="BE126" s="211">
        <f>IF(N126="základní",J126,0)</f>
        <v>0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19" t="s">
        <v>121</v>
      </c>
      <c r="BK126" s="211">
        <f>ROUND(I126*H126,2)</f>
        <v>0</v>
      </c>
      <c r="BL126" s="19" t="s">
        <v>187</v>
      </c>
      <c r="BM126" s="210" t="s">
        <v>198</v>
      </c>
    </row>
    <row r="127" s="2" customFormat="1">
      <c r="A127" s="40"/>
      <c r="B127" s="41"/>
      <c r="C127" s="42"/>
      <c r="D127" s="224" t="s">
        <v>129</v>
      </c>
      <c r="E127" s="42"/>
      <c r="F127" s="225" t="s">
        <v>199</v>
      </c>
      <c r="G127" s="42"/>
      <c r="H127" s="42"/>
      <c r="I127" s="226"/>
      <c r="J127" s="42"/>
      <c r="K127" s="42"/>
      <c r="L127" s="46"/>
      <c r="M127" s="227"/>
      <c r="N127" s="228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129</v>
      </c>
      <c r="AU127" s="19" t="s">
        <v>121</v>
      </c>
    </row>
    <row r="128" s="2" customFormat="1" ht="24.15" customHeight="1">
      <c r="A128" s="40"/>
      <c r="B128" s="41"/>
      <c r="C128" s="199" t="s">
        <v>200</v>
      </c>
      <c r="D128" s="199" t="s">
        <v>116</v>
      </c>
      <c r="E128" s="200" t="s">
        <v>201</v>
      </c>
      <c r="F128" s="201" t="s">
        <v>202</v>
      </c>
      <c r="G128" s="202" t="s">
        <v>186</v>
      </c>
      <c r="H128" s="203">
        <v>1</v>
      </c>
      <c r="I128" s="204"/>
      <c r="J128" s="205">
        <f>ROUND(I128*H128,2)</f>
        <v>0</v>
      </c>
      <c r="K128" s="201" t="s">
        <v>127</v>
      </c>
      <c r="L128" s="46"/>
      <c r="M128" s="206" t="s">
        <v>19</v>
      </c>
      <c r="N128" s="207" t="s">
        <v>44</v>
      </c>
      <c r="O128" s="86"/>
      <c r="P128" s="208">
        <f>O128*H128</f>
        <v>0</v>
      </c>
      <c r="Q128" s="208">
        <v>0.0050600000000000003</v>
      </c>
      <c r="R128" s="208">
        <f>Q128*H128</f>
        <v>0.0050600000000000003</v>
      </c>
      <c r="S128" s="208">
        <v>0</v>
      </c>
      <c r="T128" s="20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0" t="s">
        <v>187</v>
      </c>
      <c r="AT128" s="210" t="s">
        <v>116</v>
      </c>
      <c r="AU128" s="210" t="s">
        <v>121</v>
      </c>
      <c r="AY128" s="19" t="s">
        <v>113</v>
      </c>
      <c r="BE128" s="211">
        <f>IF(N128="základní",J128,0)</f>
        <v>0</v>
      </c>
      <c r="BF128" s="211">
        <f>IF(N128="snížená",J128,0)</f>
        <v>0</v>
      </c>
      <c r="BG128" s="211">
        <f>IF(N128="zákl. přenesená",J128,0)</f>
        <v>0</v>
      </c>
      <c r="BH128" s="211">
        <f>IF(N128="sníž. přenesená",J128,0)</f>
        <v>0</v>
      </c>
      <c r="BI128" s="211">
        <f>IF(N128="nulová",J128,0)</f>
        <v>0</v>
      </c>
      <c r="BJ128" s="19" t="s">
        <v>121</v>
      </c>
      <c r="BK128" s="211">
        <f>ROUND(I128*H128,2)</f>
        <v>0</v>
      </c>
      <c r="BL128" s="19" t="s">
        <v>187</v>
      </c>
      <c r="BM128" s="210" t="s">
        <v>203</v>
      </c>
    </row>
    <row r="129" s="2" customFormat="1">
      <c r="A129" s="40"/>
      <c r="B129" s="41"/>
      <c r="C129" s="42"/>
      <c r="D129" s="224" t="s">
        <v>129</v>
      </c>
      <c r="E129" s="42"/>
      <c r="F129" s="225" t="s">
        <v>204</v>
      </c>
      <c r="G129" s="42"/>
      <c r="H129" s="42"/>
      <c r="I129" s="226"/>
      <c r="J129" s="42"/>
      <c r="K129" s="42"/>
      <c r="L129" s="46"/>
      <c r="M129" s="227"/>
      <c r="N129" s="228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129</v>
      </c>
      <c r="AU129" s="19" t="s">
        <v>121</v>
      </c>
    </row>
    <row r="130" s="2" customFormat="1" ht="16.5" customHeight="1">
      <c r="A130" s="40"/>
      <c r="B130" s="41"/>
      <c r="C130" s="199" t="s">
        <v>205</v>
      </c>
      <c r="D130" s="199" t="s">
        <v>116</v>
      </c>
      <c r="E130" s="200" t="s">
        <v>206</v>
      </c>
      <c r="F130" s="201" t="s">
        <v>207</v>
      </c>
      <c r="G130" s="202" t="s">
        <v>186</v>
      </c>
      <c r="H130" s="203">
        <v>1</v>
      </c>
      <c r="I130" s="204"/>
      <c r="J130" s="205">
        <f>ROUND(I130*H130,2)</f>
        <v>0</v>
      </c>
      <c r="K130" s="201" t="s">
        <v>127</v>
      </c>
      <c r="L130" s="46"/>
      <c r="M130" s="206" t="s">
        <v>19</v>
      </c>
      <c r="N130" s="207" t="s">
        <v>44</v>
      </c>
      <c r="O130" s="86"/>
      <c r="P130" s="208">
        <f>O130*H130</f>
        <v>0</v>
      </c>
      <c r="Q130" s="208">
        <v>0.0018</v>
      </c>
      <c r="R130" s="208">
        <f>Q130*H130</f>
        <v>0.0018</v>
      </c>
      <c r="S130" s="208">
        <v>0</v>
      </c>
      <c r="T130" s="20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0" t="s">
        <v>187</v>
      </c>
      <c r="AT130" s="210" t="s">
        <v>116</v>
      </c>
      <c r="AU130" s="210" t="s">
        <v>121</v>
      </c>
      <c r="AY130" s="19" t="s">
        <v>113</v>
      </c>
      <c r="BE130" s="211">
        <f>IF(N130="základní",J130,0)</f>
        <v>0</v>
      </c>
      <c r="BF130" s="211">
        <f>IF(N130="snížená",J130,0)</f>
        <v>0</v>
      </c>
      <c r="BG130" s="211">
        <f>IF(N130="zákl. přenesená",J130,0)</f>
        <v>0</v>
      </c>
      <c r="BH130" s="211">
        <f>IF(N130="sníž. přenesená",J130,0)</f>
        <v>0</v>
      </c>
      <c r="BI130" s="211">
        <f>IF(N130="nulová",J130,0)</f>
        <v>0</v>
      </c>
      <c r="BJ130" s="19" t="s">
        <v>121</v>
      </c>
      <c r="BK130" s="211">
        <f>ROUND(I130*H130,2)</f>
        <v>0</v>
      </c>
      <c r="BL130" s="19" t="s">
        <v>187</v>
      </c>
      <c r="BM130" s="210" t="s">
        <v>208</v>
      </c>
    </row>
    <row r="131" s="2" customFormat="1">
      <c r="A131" s="40"/>
      <c r="B131" s="41"/>
      <c r="C131" s="42"/>
      <c r="D131" s="224" t="s">
        <v>129</v>
      </c>
      <c r="E131" s="42"/>
      <c r="F131" s="225" t="s">
        <v>209</v>
      </c>
      <c r="G131" s="42"/>
      <c r="H131" s="42"/>
      <c r="I131" s="226"/>
      <c r="J131" s="42"/>
      <c r="K131" s="42"/>
      <c r="L131" s="46"/>
      <c r="M131" s="227"/>
      <c r="N131" s="228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129</v>
      </c>
      <c r="AU131" s="19" t="s">
        <v>121</v>
      </c>
    </row>
    <row r="132" s="2" customFormat="1" ht="16.5" customHeight="1">
      <c r="A132" s="40"/>
      <c r="B132" s="41"/>
      <c r="C132" s="199" t="s">
        <v>210</v>
      </c>
      <c r="D132" s="199" t="s">
        <v>116</v>
      </c>
      <c r="E132" s="200" t="s">
        <v>211</v>
      </c>
      <c r="F132" s="201" t="s">
        <v>212</v>
      </c>
      <c r="G132" s="202" t="s">
        <v>197</v>
      </c>
      <c r="H132" s="203">
        <v>1</v>
      </c>
      <c r="I132" s="204"/>
      <c r="J132" s="205">
        <f>ROUND(I132*H132,2)</f>
        <v>0</v>
      </c>
      <c r="K132" s="201" t="s">
        <v>127</v>
      </c>
      <c r="L132" s="46"/>
      <c r="M132" s="206" t="s">
        <v>19</v>
      </c>
      <c r="N132" s="207" t="s">
        <v>44</v>
      </c>
      <c r="O132" s="86"/>
      <c r="P132" s="208">
        <f>O132*H132</f>
        <v>0</v>
      </c>
      <c r="Q132" s="208">
        <v>0.00027999999999999998</v>
      </c>
      <c r="R132" s="208">
        <f>Q132*H132</f>
        <v>0.00027999999999999998</v>
      </c>
      <c r="S132" s="208">
        <v>0</v>
      </c>
      <c r="T132" s="20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0" t="s">
        <v>187</v>
      </c>
      <c r="AT132" s="210" t="s">
        <v>116</v>
      </c>
      <c r="AU132" s="210" t="s">
        <v>121</v>
      </c>
      <c r="AY132" s="19" t="s">
        <v>113</v>
      </c>
      <c r="BE132" s="211">
        <f>IF(N132="základní",J132,0)</f>
        <v>0</v>
      </c>
      <c r="BF132" s="211">
        <f>IF(N132="snížená",J132,0)</f>
        <v>0</v>
      </c>
      <c r="BG132" s="211">
        <f>IF(N132="zákl. přenesená",J132,0)</f>
        <v>0</v>
      </c>
      <c r="BH132" s="211">
        <f>IF(N132="sníž. přenesená",J132,0)</f>
        <v>0</v>
      </c>
      <c r="BI132" s="211">
        <f>IF(N132="nulová",J132,0)</f>
        <v>0</v>
      </c>
      <c r="BJ132" s="19" t="s">
        <v>121</v>
      </c>
      <c r="BK132" s="211">
        <f>ROUND(I132*H132,2)</f>
        <v>0</v>
      </c>
      <c r="BL132" s="19" t="s">
        <v>187</v>
      </c>
      <c r="BM132" s="210" t="s">
        <v>213</v>
      </c>
    </row>
    <row r="133" s="2" customFormat="1">
      <c r="A133" s="40"/>
      <c r="B133" s="41"/>
      <c r="C133" s="42"/>
      <c r="D133" s="224" t="s">
        <v>129</v>
      </c>
      <c r="E133" s="42"/>
      <c r="F133" s="225" t="s">
        <v>214</v>
      </c>
      <c r="G133" s="42"/>
      <c r="H133" s="42"/>
      <c r="I133" s="226"/>
      <c r="J133" s="42"/>
      <c r="K133" s="42"/>
      <c r="L133" s="46"/>
      <c r="M133" s="227"/>
      <c r="N133" s="228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129</v>
      </c>
      <c r="AU133" s="19" t="s">
        <v>121</v>
      </c>
    </row>
    <row r="134" s="2" customFormat="1" ht="24.15" customHeight="1">
      <c r="A134" s="40"/>
      <c r="B134" s="41"/>
      <c r="C134" s="199" t="s">
        <v>187</v>
      </c>
      <c r="D134" s="199" t="s">
        <v>116</v>
      </c>
      <c r="E134" s="200" t="s">
        <v>215</v>
      </c>
      <c r="F134" s="201" t="s">
        <v>216</v>
      </c>
      <c r="G134" s="202" t="s">
        <v>217</v>
      </c>
      <c r="H134" s="250"/>
      <c r="I134" s="204"/>
      <c r="J134" s="205">
        <f>ROUND(I134*H134,2)</f>
        <v>0</v>
      </c>
      <c r="K134" s="201" t="s">
        <v>127</v>
      </c>
      <c r="L134" s="46"/>
      <c r="M134" s="206" t="s">
        <v>19</v>
      </c>
      <c r="N134" s="207" t="s">
        <v>44</v>
      </c>
      <c r="O134" s="86"/>
      <c r="P134" s="208">
        <f>O134*H134</f>
        <v>0</v>
      </c>
      <c r="Q134" s="208">
        <v>0</v>
      </c>
      <c r="R134" s="208">
        <f>Q134*H134</f>
        <v>0</v>
      </c>
      <c r="S134" s="208">
        <v>0</v>
      </c>
      <c r="T134" s="20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0" t="s">
        <v>187</v>
      </c>
      <c r="AT134" s="210" t="s">
        <v>116</v>
      </c>
      <c r="AU134" s="210" t="s">
        <v>121</v>
      </c>
      <c r="AY134" s="19" t="s">
        <v>113</v>
      </c>
      <c r="BE134" s="211">
        <f>IF(N134="základní",J134,0)</f>
        <v>0</v>
      </c>
      <c r="BF134" s="211">
        <f>IF(N134="snížená",J134,0)</f>
        <v>0</v>
      </c>
      <c r="BG134" s="211">
        <f>IF(N134="zákl. přenesená",J134,0)</f>
        <v>0</v>
      </c>
      <c r="BH134" s="211">
        <f>IF(N134="sníž. přenesená",J134,0)</f>
        <v>0</v>
      </c>
      <c r="BI134" s="211">
        <f>IF(N134="nulová",J134,0)</f>
        <v>0</v>
      </c>
      <c r="BJ134" s="19" t="s">
        <v>121</v>
      </c>
      <c r="BK134" s="211">
        <f>ROUND(I134*H134,2)</f>
        <v>0</v>
      </c>
      <c r="BL134" s="19" t="s">
        <v>187</v>
      </c>
      <c r="BM134" s="210" t="s">
        <v>218</v>
      </c>
    </row>
    <row r="135" s="2" customFormat="1">
      <c r="A135" s="40"/>
      <c r="B135" s="41"/>
      <c r="C135" s="42"/>
      <c r="D135" s="224" t="s">
        <v>129</v>
      </c>
      <c r="E135" s="42"/>
      <c r="F135" s="225" t="s">
        <v>219</v>
      </c>
      <c r="G135" s="42"/>
      <c r="H135" s="42"/>
      <c r="I135" s="226"/>
      <c r="J135" s="42"/>
      <c r="K135" s="42"/>
      <c r="L135" s="46"/>
      <c r="M135" s="227"/>
      <c r="N135" s="228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129</v>
      </c>
      <c r="AU135" s="19" t="s">
        <v>121</v>
      </c>
    </row>
    <row r="136" s="12" customFormat="1" ht="22.8" customHeight="1">
      <c r="A136" s="12"/>
      <c r="B136" s="183"/>
      <c r="C136" s="184"/>
      <c r="D136" s="185" t="s">
        <v>71</v>
      </c>
      <c r="E136" s="197" t="s">
        <v>220</v>
      </c>
      <c r="F136" s="197" t="s">
        <v>221</v>
      </c>
      <c r="G136" s="184"/>
      <c r="H136" s="184"/>
      <c r="I136" s="187"/>
      <c r="J136" s="198">
        <f>BK136</f>
        <v>0</v>
      </c>
      <c r="K136" s="184"/>
      <c r="L136" s="189"/>
      <c r="M136" s="190"/>
      <c r="N136" s="191"/>
      <c r="O136" s="191"/>
      <c r="P136" s="192">
        <f>SUM(P137:P143)</f>
        <v>0</v>
      </c>
      <c r="Q136" s="191"/>
      <c r="R136" s="192">
        <f>SUM(R137:R143)</f>
        <v>4.0000000000000003E-05</v>
      </c>
      <c r="S136" s="191"/>
      <c r="T136" s="193">
        <f>SUM(T137:T143)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94" t="s">
        <v>121</v>
      </c>
      <c r="AT136" s="195" t="s">
        <v>71</v>
      </c>
      <c r="AU136" s="195" t="s">
        <v>77</v>
      </c>
      <c r="AY136" s="194" t="s">
        <v>113</v>
      </c>
      <c r="BK136" s="196">
        <f>SUM(BK137:BK143)</f>
        <v>0</v>
      </c>
    </row>
    <row r="137" s="2" customFormat="1" ht="21.75" customHeight="1">
      <c r="A137" s="40"/>
      <c r="B137" s="41"/>
      <c r="C137" s="199" t="s">
        <v>222</v>
      </c>
      <c r="D137" s="199" t="s">
        <v>116</v>
      </c>
      <c r="E137" s="200" t="s">
        <v>223</v>
      </c>
      <c r="F137" s="201" t="s">
        <v>224</v>
      </c>
      <c r="G137" s="202" t="s">
        <v>197</v>
      </c>
      <c r="H137" s="203">
        <v>4</v>
      </c>
      <c r="I137" s="204"/>
      <c r="J137" s="205">
        <f>ROUND(I137*H137,2)</f>
        <v>0</v>
      </c>
      <c r="K137" s="201" t="s">
        <v>127</v>
      </c>
      <c r="L137" s="46"/>
      <c r="M137" s="206" t="s">
        <v>19</v>
      </c>
      <c r="N137" s="207" t="s">
        <v>44</v>
      </c>
      <c r="O137" s="86"/>
      <c r="P137" s="208">
        <f>O137*H137</f>
        <v>0</v>
      </c>
      <c r="Q137" s="208">
        <v>1.0000000000000001E-05</v>
      </c>
      <c r="R137" s="208">
        <f>Q137*H137</f>
        <v>4.0000000000000003E-05</v>
      </c>
      <c r="S137" s="208">
        <v>0</v>
      </c>
      <c r="T137" s="20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0" t="s">
        <v>187</v>
      </c>
      <c r="AT137" s="210" t="s">
        <v>116</v>
      </c>
      <c r="AU137" s="210" t="s">
        <v>121</v>
      </c>
      <c r="AY137" s="19" t="s">
        <v>113</v>
      </c>
      <c r="BE137" s="211">
        <f>IF(N137="základní",J137,0)</f>
        <v>0</v>
      </c>
      <c r="BF137" s="211">
        <f>IF(N137="snížená",J137,0)</f>
        <v>0</v>
      </c>
      <c r="BG137" s="211">
        <f>IF(N137="zákl. přenesená",J137,0)</f>
        <v>0</v>
      </c>
      <c r="BH137" s="211">
        <f>IF(N137="sníž. přenesená",J137,0)</f>
        <v>0</v>
      </c>
      <c r="BI137" s="211">
        <f>IF(N137="nulová",J137,0)</f>
        <v>0</v>
      </c>
      <c r="BJ137" s="19" t="s">
        <v>121</v>
      </c>
      <c r="BK137" s="211">
        <f>ROUND(I137*H137,2)</f>
        <v>0</v>
      </c>
      <c r="BL137" s="19" t="s">
        <v>187</v>
      </c>
      <c r="BM137" s="210" t="s">
        <v>225</v>
      </c>
    </row>
    <row r="138" s="2" customFormat="1">
      <c r="A138" s="40"/>
      <c r="B138" s="41"/>
      <c r="C138" s="42"/>
      <c r="D138" s="224" t="s">
        <v>129</v>
      </c>
      <c r="E138" s="42"/>
      <c r="F138" s="225" t="s">
        <v>226</v>
      </c>
      <c r="G138" s="42"/>
      <c r="H138" s="42"/>
      <c r="I138" s="226"/>
      <c r="J138" s="42"/>
      <c r="K138" s="42"/>
      <c r="L138" s="46"/>
      <c r="M138" s="227"/>
      <c r="N138" s="228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129</v>
      </c>
      <c r="AU138" s="19" t="s">
        <v>121</v>
      </c>
    </row>
    <row r="139" s="14" customFormat="1">
      <c r="A139" s="14"/>
      <c r="B139" s="229"/>
      <c r="C139" s="230"/>
      <c r="D139" s="214" t="s">
        <v>123</v>
      </c>
      <c r="E139" s="231" t="s">
        <v>19</v>
      </c>
      <c r="F139" s="232" t="s">
        <v>227</v>
      </c>
      <c r="G139" s="230"/>
      <c r="H139" s="231" t="s">
        <v>19</v>
      </c>
      <c r="I139" s="233"/>
      <c r="J139" s="230"/>
      <c r="K139" s="230"/>
      <c r="L139" s="234"/>
      <c r="M139" s="235"/>
      <c r="N139" s="236"/>
      <c r="O139" s="236"/>
      <c r="P139" s="236"/>
      <c r="Q139" s="236"/>
      <c r="R139" s="236"/>
      <c r="S139" s="236"/>
      <c r="T139" s="23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38" t="s">
        <v>123</v>
      </c>
      <c r="AU139" s="238" t="s">
        <v>121</v>
      </c>
      <c r="AV139" s="14" t="s">
        <v>77</v>
      </c>
      <c r="AW139" s="14" t="s">
        <v>33</v>
      </c>
      <c r="AX139" s="14" t="s">
        <v>72</v>
      </c>
      <c r="AY139" s="238" t="s">
        <v>113</v>
      </c>
    </row>
    <row r="140" s="13" customFormat="1">
      <c r="A140" s="13"/>
      <c r="B140" s="212"/>
      <c r="C140" s="213"/>
      <c r="D140" s="214" t="s">
        <v>123</v>
      </c>
      <c r="E140" s="215" t="s">
        <v>19</v>
      </c>
      <c r="F140" s="216" t="s">
        <v>120</v>
      </c>
      <c r="G140" s="213"/>
      <c r="H140" s="217">
        <v>4</v>
      </c>
      <c r="I140" s="218"/>
      <c r="J140" s="213"/>
      <c r="K140" s="213"/>
      <c r="L140" s="219"/>
      <c r="M140" s="220"/>
      <c r="N140" s="221"/>
      <c r="O140" s="221"/>
      <c r="P140" s="221"/>
      <c r="Q140" s="221"/>
      <c r="R140" s="221"/>
      <c r="S140" s="221"/>
      <c r="T140" s="22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23" t="s">
        <v>123</v>
      </c>
      <c r="AU140" s="223" t="s">
        <v>121</v>
      </c>
      <c r="AV140" s="13" t="s">
        <v>121</v>
      </c>
      <c r="AW140" s="13" t="s">
        <v>33</v>
      </c>
      <c r="AX140" s="13" t="s">
        <v>77</v>
      </c>
      <c r="AY140" s="223" t="s">
        <v>113</v>
      </c>
    </row>
    <row r="141" s="2" customFormat="1" ht="16.5" customHeight="1">
      <c r="A141" s="40"/>
      <c r="B141" s="41"/>
      <c r="C141" s="199" t="s">
        <v>228</v>
      </c>
      <c r="D141" s="199" t="s">
        <v>116</v>
      </c>
      <c r="E141" s="200" t="s">
        <v>229</v>
      </c>
      <c r="F141" s="201" t="s">
        <v>230</v>
      </c>
      <c r="G141" s="202" t="s">
        <v>186</v>
      </c>
      <c r="H141" s="203">
        <v>2</v>
      </c>
      <c r="I141" s="204"/>
      <c r="J141" s="205">
        <f>ROUND(I141*H141,2)</f>
        <v>0</v>
      </c>
      <c r="K141" s="201" t="s">
        <v>19</v>
      </c>
      <c r="L141" s="46"/>
      <c r="M141" s="206" t="s">
        <v>19</v>
      </c>
      <c r="N141" s="207" t="s">
        <v>44</v>
      </c>
      <c r="O141" s="86"/>
      <c r="P141" s="208">
        <f>O141*H141</f>
        <v>0</v>
      </c>
      <c r="Q141" s="208">
        <v>0</v>
      </c>
      <c r="R141" s="208">
        <f>Q141*H141</f>
        <v>0</v>
      </c>
      <c r="S141" s="208">
        <v>0</v>
      </c>
      <c r="T141" s="20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0" t="s">
        <v>187</v>
      </c>
      <c r="AT141" s="210" t="s">
        <v>116</v>
      </c>
      <c r="AU141" s="210" t="s">
        <v>121</v>
      </c>
      <c r="AY141" s="19" t="s">
        <v>113</v>
      </c>
      <c r="BE141" s="211">
        <f>IF(N141="základní",J141,0)</f>
        <v>0</v>
      </c>
      <c r="BF141" s="211">
        <f>IF(N141="snížená",J141,0)</f>
        <v>0</v>
      </c>
      <c r="BG141" s="211">
        <f>IF(N141="zákl. přenesená",J141,0)</f>
        <v>0</v>
      </c>
      <c r="BH141" s="211">
        <f>IF(N141="sníž. přenesená",J141,0)</f>
        <v>0</v>
      </c>
      <c r="BI141" s="211">
        <f>IF(N141="nulová",J141,0)</f>
        <v>0</v>
      </c>
      <c r="BJ141" s="19" t="s">
        <v>121</v>
      </c>
      <c r="BK141" s="211">
        <f>ROUND(I141*H141,2)</f>
        <v>0</v>
      </c>
      <c r="BL141" s="19" t="s">
        <v>187</v>
      </c>
      <c r="BM141" s="210" t="s">
        <v>231</v>
      </c>
    </row>
    <row r="142" s="2" customFormat="1" ht="24.15" customHeight="1">
      <c r="A142" s="40"/>
      <c r="B142" s="41"/>
      <c r="C142" s="199" t="s">
        <v>232</v>
      </c>
      <c r="D142" s="199" t="s">
        <v>116</v>
      </c>
      <c r="E142" s="200" t="s">
        <v>233</v>
      </c>
      <c r="F142" s="201" t="s">
        <v>234</v>
      </c>
      <c r="G142" s="202" t="s">
        <v>217</v>
      </c>
      <c r="H142" s="250"/>
      <c r="I142" s="204"/>
      <c r="J142" s="205">
        <f>ROUND(I142*H142,2)</f>
        <v>0</v>
      </c>
      <c r="K142" s="201" t="s">
        <v>127</v>
      </c>
      <c r="L142" s="46"/>
      <c r="M142" s="206" t="s">
        <v>19</v>
      </c>
      <c r="N142" s="207" t="s">
        <v>44</v>
      </c>
      <c r="O142" s="86"/>
      <c r="P142" s="208">
        <f>O142*H142</f>
        <v>0</v>
      </c>
      <c r="Q142" s="208">
        <v>0</v>
      </c>
      <c r="R142" s="208">
        <f>Q142*H142</f>
        <v>0</v>
      </c>
      <c r="S142" s="208">
        <v>0</v>
      </c>
      <c r="T142" s="20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0" t="s">
        <v>187</v>
      </c>
      <c r="AT142" s="210" t="s">
        <v>116</v>
      </c>
      <c r="AU142" s="210" t="s">
        <v>121</v>
      </c>
      <c r="AY142" s="19" t="s">
        <v>113</v>
      </c>
      <c r="BE142" s="211">
        <f>IF(N142="základní",J142,0)</f>
        <v>0</v>
      </c>
      <c r="BF142" s="211">
        <f>IF(N142="snížená",J142,0)</f>
        <v>0</v>
      </c>
      <c r="BG142" s="211">
        <f>IF(N142="zákl. přenesená",J142,0)</f>
        <v>0</v>
      </c>
      <c r="BH142" s="211">
        <f>IF(N142="sníž. přenesená",J142,0)</f>
        <v>0</v>
      </c>
      <c r="BI142" s="211">
        <f>IF(N142="nulová",J142,0)</f>
        <v>0</v>
      </c>
      <c r="BJ142" s="19" t="s">
        <v>121</v>
      </c>
      <c r="BK142" s="211">
        <f>ROUND(I142*H142,2)</f>
        <v>0</v>
      </c>
      <c r="BL142" s="19" t="s">
        <v>187</v>
      </c>
      <c r="BM142" s="210" t="s">
        <v>235</v>
      </c>
    </row>
    <row r="143" s="2" customFormat="1">
      <c r="A143" s="40"/>
      <c r="B143" s="41"/>
      <c r="C143" s="42"/>
      <c r="D143" s="224" t="s">
        <v>129</v>
      </c>
      <c r="E143" s="42"/>
      <c r="F143" s="225" t="s">
        <v>236</v>
      </c>
      <c r="G143" s="42"/>
      <c r="H143" s="42"/>
      <c r="I143" s="226"/>
      <c r="J143" s="42"/>
      <c r="K143" s="42"/>
      <c r="L143" s="46"/>
      <c r="M143" s="227"/>
      <c r="N143" s="228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129</v>
      </c>
      <c r="AU143" s="19" t="s">
        <v>121</v>
      </c>
    </row>
    <row r="144" s="12" customFormat="1" ht="22.8" customHeight="1">
      <c r="A144" s="12"/>
      <c r="B144" s="183"/>
      <c r="C144" s="184"/>
      <c r="D144" s="185" t="s">
        <v>71</v>
      </c>
      <c r="E144" s="197" t="s">
        <v>237</v>
      </c>
      <c r="F144" s="197" t="s">
        <v>238</v>
      </c>
      <c r="G144" s="184"/>
      <c r="H144" s="184"/>
      <c r="I144" s="187"/>
      <c r="J144" s="198">
        <f>BK144</f>
        <v>0</v>
      </c>
      <c r="K144" s="184"/>
      <c r="L144" s="189"/>
      <c r="M144" s="190"/>
      <c r="N144" s="191"/>
      <c r="O144" s="191"/>
      <c r="P144" s="192">
        <f>SUM(P145:P162)</f>
        <v>0</v>
      </c>
      <c r="Q144" s="191"/>
      <c r="R144" s="192">
        <f>SUM(R145:R162)</f>
        <v>0.069599999999999995</v>
      </c>
      <c r="S144" s="191"/>
      <c r="T144" s="193">
        <f>SUM(T145:T162)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94" t="s">
        <v>121</v>
      </c>
      <c r="AT144" s="195" t="s">
        <v>71</v>
      </c>
      <c r="AU144" s="195" t="s">
        <v>77</v>
      </c>
      <c r="AY144" s="194" t="s">
        <v>113</v>
      </c>
      <c r="BK144" s="196">
        <f>SUM(BK145:BK162)</f>
        <v>0</v>
      </c>
    </row>
    <row r="145" s="2" customFormat="1" ht="16.5" customHeight="1">
      <c r="A145" s="40"/>
      <c r="B145" s="41"/>
      <c r="C145" s="199" t="s">
        <v>239</v>
      </c>
      <c r="D145" s="199" t="s">
        <v>116</v>
      </c>
      <c r="E145" s="200" t="s">
        <v>240</v>
      </c>
      <c r="F145" s="201" t="s">
        <v>241</v>
      </c>
      <c r="G145" s="202" t="s">
        <v>197</v>
      </c>
      <c r="H145" s="203">
        <v>2</v>
      </c>
      <c r="I145" s="204"/>
      <c r="J145" s="205">
        <f>ROUND(I145*H145,2)</f>
        <v>0</v>
      </c>
      <c r="K145" s="201" t="s">
        <v>19</v>
      </c>
      <c r="L145" s="46"/>
      <c r="M145" s="206" t="s">
        <v>19</v>
      </c>
      <c r="N145" s="207" t="s">
        <v>44</v>
      </c>
      <c r="O145" s="86"/>
      <c r="P145" s="208">
        <f>O145*H145</f>
        <v>0</v>
      </c>
      <c r="Q145" s="208">
        <v>0</v>
      </c>
      <c r="R145" s="208">
        <f>Q145*H145</f>
        <v>0</v>
      </c>
      <c r="S145" s="208">
        <v>0</v>
      </c>
      <c r="T145" s="20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0" t="s">
        <v>187</v>
      </c>
      <c r="AT145" s="210" t="s">
        <v>116</v>
      </c>
      <c r="AU145" s="210" t="s">
        <v>121</v>
      </c>
      <c r="AY145" s="19" t="s">
        <v>113</v>
      </c>
      <c r="BE145" s="211">
        <f>IF(N145="základní",J145,0)</f>
        <v>0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19" t="s">
        <v>121</v>
      </c>
      <c r="BK145" s="211">
        <f>ROUND(I145*H145,2)</f>
        <v>0</v>
      </c>
      <c r="BL145" s="19" t="s">
        <v>187</v>
      </c>
      <c r="BM145" s="210" t="s">
        <v>242</v>
      </c>
    </row>
    <row r="146" s="2" customFormat="1" ht="24.15" customHeight="1">
      <c r="A146" s="40"/>
      <c r="B146" s="41"/>
      <c r="C146" s="199" t="s">
        <v>7</v>
      </c>
      <c r="D146" s="199" t="s">
        <v>116</v>
      </c>
      <c r="E146" s="200" t="s">
        <v>243</v>
      </c>
      <c r="F146" s="201" t="s">
        <v>244</v>
      </c>
      <c r="G146" s="202" t="s">
        <v>197</v>
      </c>
      <c r="H146" s="203">
        <v>1</v>
      </c>
      <c r="I146" s="204"/>
      <c r="J146" s="205">
        <f>ROUND(I146*H146,2)</f>
        <v>0</v>
      </c>
      <c r="K146" s="201" t="s">
        <v>127</v>
      </c>
      <c r="L146" s="46"/>
      <c r="M146" s="206" t="s">
        <v>19</v>
      </c>
      <c r="N146" s="207" t="s">
        <v>44</v>
      </c>
      <c r="O146" s="86"/>
      <c r="P146" s="208">
        <f>O146*H146</f>
        <v>0</v>
      </c>
      <c r="Q146" s="208">
        <v>0.02828</v>
      </c>
      <c r="R146" s="208">
        <f>Q146*H146</f>
        <v>0.02828</v>
      </c>
      <c r="S146" s="208">
        <v>0</v>
      </c>
      <c r="T146" s="20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0" t="s">
        <v>187</v>
      </c>
      <c r="AT146" s="210" t="s">
        <v>116</v>
      </c>
      <c r="AU146" s="210" t="s">
        <v>121</v>
      </c>
      <c r="AY146" s="19" t="s">
        <v>113</v>
      </c>
      <c r="BE146" s="211">
        <f>IF(N146="základní",J146,0)</f>
        <v>0</v>
      </c>
      <c r="BF146" s="211">
        <f>IF(N146="snížená",J146,0)</f>
        <v>0</v>
      </c>
      <c r="BG146" s="211">
        <f>IF(N146="zákl. přenesená",J146,0)</f>
        <v>0</v>
      </c>
      <c r="BH146" s="211">
        <f>IF(N146="sníž. přenesená",J146,0)</f>
        <v>0</v>
      </c>
      <c r="BI146" s="211">
        <f>IF(N146="nulová",J146,0)</f>
        <v>0</v>
      </c>
      <c r="BJ146" s="19" t="s">
        <v>121</v>
      </c>
      <c r="BK146" s="211">
        <f>ROUND(I146*H146,2)</f>
        <v>0</v>
      </c>
      <c r="BL146" s="19" t="s">
        <v>187</v>
      </c>
      <c r="BM146" s="210" t="s">
        <v>245</v>
      </c>
    </row>
    <row r="147" s="2" customFormat="1">
      <c r="A147" s="40"/>
      <c r="B147" s="41"/>
      <c r="C147" s="42"/>
      <c r="D147" s="224" t="s">
        <v>129</v>
      </c>
      <c r="E147" s="42"/>
      <c r="F147" s="225" t="s">
        <v>246</v>
      </c>
      <c r="G147" s="42"/>
      <c r="H147" s="42"/>
      <c r="I147" s="226"/>
      <c r="J147" s="42"/>
      <c r="K147" s="42"/>
      <c r="L147" s="46"/>
      <c r="M147" s="227"/>
      <c r="N147" s="228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129</v>
      </c>
      <c r="AU147" s="19" t="s">
        <v>121</v>
      </c>
    </row>
    <row r="148" s="14" customFormat="1">
      <c r="A148" s="14"/>
      <c r="B148" s="229"/>
      <c r="C148" s="230"/>
      <c r="D148" s="214" t="s">
        <v>123</v>
      </c>
      <c r="E148" s="231" t="s">
        <v>19</v>
      </c>
      <c r="F148" s="232" t="s">
        <v>247</v>
      </c>
      <c r="G148" s="230"/>
      <c r="H148" s="231" t="s">
        <v>19</v>
      </c>
      <c r="I148" s="233"/>
      <c r="J148" s="230"/>
      <c r="K148" s="230"/>
      <c r="L148" s="234"/>
      <c r="M148" s="235"/>
      <c r="N148" s="236"/>
      <c r="O148" s="236"/>
      <c r="P148" s="236"/>
      <c r="Q148" s="236"/>
      <c r="R148" s="236"/>
      <c r="S148" s="236"/>
      <c r="T148" s="23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38" t="s">
        <v>123</v>
      </c>
      <c r="AU148" s="238" t="s">
        <v>121</v>
      </c>
      <c r="AV148" s="14" t="s">
        <v>77</v>
      </c>
      <c r="AW148" s="14" t="s">
        <v>33</v>
      </c>
      <c r="AX148" s="14" t="s">
        <v>72</v>
      </c>
      <c r="AY148" s="238" t="s">
        <v>113</v>
      </c>
    </row>
    <row r="149" s="13" customFormat="1">
      <c r="A149" s="13"/>
      <c r="B149" s="212"/>
      <c r="C149" s="213"/>
      <c r="D149" s="214" t="s">
        <v>123</v>
      </c>
      <c r="E149" s="215" t="s">
        <v>19</v>
      </c>
      <c r="F149" s="216" t="s">
        <v>77</v>
      </c>
      <c r="G149" s="213"/>
      <c r="H149" s="217">
        <v>1</v>
      </c>
      <c r="I149" s="218"/>
      <c r="J149" s="213"/>
      <c r="K149" s="213"/>
      <c r="L149" s="219"/>
      <c r="M149" s="220"/>
      <c r="N149" s="221"/>
      <c r="O149" s="221"/>
      <c r="P149" s="221"/>
      <c r="Q149" s="221"/>
      <c r="R149" s="221"/>
      <c r="S149" s="221"/>
      <c r="T149" s="22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23" t="s">
        <v>123</v>
      </c>
      <c r="AU149" s="223" t="s">
        <v>121</v>
      </c>
      <c r="AV149" s="13" t="s">
        <v>121</v>
      </c>
      <c r="AW149" s="13" t="s">
        <v>33</v>
      </c>
      <c r="AX149" s="13" t="s">
        <v>77</v>
      </c>
      <c r="AY149" s="223" t="s">
        <v>113</v>
      </c>
    </row>
    <row r="150" s="2" customFormat="1" ht="24.15" customHeight="1">
      <c r="A150" s="40"/>
      <c r="B150" s="41"/>
      <c r="C150" s="199" t="s">
        <v>248</v>
      </c>
      <c r="D150" s="199" t="s">
        <v>116</v>
      </c>
      <c r="E150" s="200" t="s">
        <v>249</v>
      </c>
      <c r="F150" s="201" t="s">
        <v>250</v>
      </c>
      <c r="G150" s="202" t="s">
        <v>197</v>
      </c>
      <c r="H150" s="203">
        <v>1</v>
      </c>
      <c r="I150" s="204"/>
      <c r="J150" s="205">
        <f>ROUND(I150*H150,2)</f>
        <v>0</v>
      </c>
      <c r="K150" s="201" t="s">
        <v>127</v>
      </c>
      <c r="L150" s="46"/>
      <c r="M150" s="206" t="s">
        <v>19</v>
      </c>
      <c r="N150" s="207" t="s">
        <v>44</v>
      </c>
      <c r="O150" s="86"/>
      <c r="P150" s="208">
        <f>O150*H150</f>
        <v>0</v>
      </c>
      <c r="Q150" s="208">
        <v>0.041320000000000003</v>
      </c>
      <c r="R150" s="208">
        <f>Q150*H150</f>
        <v>0.041320000000000003</v>
      </c>
      <c r="S150" s="208">
        <v>0</v>
      </c>
      <c r="T150" s="20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0" t="s">
        <v>187</v>
      </c>
      <c r="AT150" s="210" t="s">
        <v>116</v>
      </c>
      <c r="AU150" s="210" t="s">
        <v>121</v>
      </c>
      <c r="AY150" s="19" t="s">
        <v>113</v>
      </c>
      <c r="BE150" s="211">
        <f>IF(N150="základní",J150,0)</f>
        <v>0</v>
      </c>
      <c r="BF150" s="211">
        <f>IF(N150="snížená",J150,0)</f>
        <v>0</v>
      </c>
      <c r="BG150" s="211">
        <f>IF(N150="zákl. přenesená",J150,0)</f>
        <v>0</v>
      </c>
      <c r="BH150" s="211">
        <f>IF(N150="sníž. přenesená",J150,0)</f>
        <v>0</v>
      </c>
      <c r="BI150" s="211">
        <f>IF(N150="nulová",J150,0)</f>
        <v>0</v>
      </c>
      <c r="BJ150" s="19" t="s">
        <v>121</v>
      </c>
      <c r="BK150" s="211">
        <f>ROUND(I150*H150,2)</f>
        <v>0</v>
      </c>
      <c r="BL150" s="19" t="s">
        <v>187</v>
      </c>
      <c r="BM150" s="210" t="s">
        <v>251</v>
      </c>
    </row>
    <row r="151" s="2" customFormat="1">
      <c r="A151" s="40"/>
      <c r="B151" s="41"/>
      <c r="C151" s="42"/>
      <c r="D151" s="224" t="s">
        <v>129</v>
      </c>
      <c r="E151" s="42"/>
      <c r="F151" s="225" t="s">
        <v>252</v>
      </c>
      <c r="G151" s="42"/>
      <c r="H151" s="42"/>
      <c r="I151" s="226"/>
      <c r="J151" s="42"/>
      <c r="K151" s="42"/>
      <c r="L151" s="46"/>
      <c r="M151" s="227"/>
      <c r="N151" s="228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129</v>
      </c>
      <c r="AU151" s="19" t="s">
        <v>121</v>
      </c>
    </row>
    <row r="152" s="14" customFormat="1">
      <c r="A152" s="14"/>
      <c r="B152" s="229"/>
      <c r="C152" s="230"/>
      <c r="D152" s="214" t="s">
        <v>123</v>
      </c>
      <c r="E152" s="231" t="s">
        <v>19</v>
      </c>
      <c r="F152" s="232" t="s">
        <v>253</v>
      </c>
      <c r="G152" s="230"/>
      <c r="H152" s="231" t="s">
        <v>19</v>
      </c>
      <c r="I152" s="233"/>
      <c r="J152" s="230"/>
      <c r="K152" s="230"/>
      <c r="L152" s="234"/>
      <c r="M152" s="235"/>
      <c r="N152" s="236"/>
      <c r="O152" s="236"/>
      <c r="P152" s="236"/>
      <c r="Q152" s="236"/>
      <c r="R152" s="236"/>
      <c r="S152" s="236"/>
      <c r="T152" s="23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38" t="s">
        <v>123</v>
      </c>
      <c r="AU152" s="238" t="s">
        <v>121</v>
      </c>
      <c r="AV152" s="14" t="s">
        <v>77</v>
      </c>
      <c r="AW152" s="14" t="s">
        <v>33</v>
      </c>
      <c r="AX152" s="14" t="s">
        <v>72</v>
      </c>
      <c r="AY152" s="238" t="s">
        <v>113</v>
      </c>
    </row>
    <row r="153" s="13" customFormat="1">
      <c r="A153" s="13"/>
      <c r="B153" s="212"/>
      <c r="C153" s="213"/>
      <c r="D153" s="214" t="s">
        <v>123</v>
      </c>
      <c r="E153" s="215" t="s">
        <v>19</v>
      </c>
      <c r="F153" s="216" t="s">
        <v>77</v>
      </c>
      <c r="G153" s="213"/>
      <c r="H153" s="217">
        <v>1</v>
      </c>
      <c r="I153" s="218"/>
      <c r="J153" s="213"/>
      <c r="K153" s="213"/>
      <c r="L153" s="219"/>
      <c r="M153" s="220"/>
      <c r="N153" s="221"/>
      <c r="O153" s="221"/>
      <c r="P153" s="221"/>
      <c r="Q153" s="221"/>
      <c r="R153" s="221"/>
      <c r="S153" s="221"/>
      <c r="T153" s="22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23" t="s">
        <v>123</v>
      </c>
      <c r="AU153" s="223" t="s">
        <v>121</v>
      </c>
      <c r="AV153" s="13" t="s">
        <v>121</v>
      </c>
      <c r="AW153" s="13" t="s">
        <v>33</v>
      </c>
      <c r="AX153" s="13" t="s">
        <v>77</v>
      </c>
      <c r="AY153" s="223" t="s">
        <v>113</v>
      </c>
    </row>
    <row r="154" s="2" customFormat="1" ht="16.5" customHeight="1">
      <c r="A154" s="40"/>
      <c r="B154" s="41"/>
      <c r="C154" s="199" t="s">
        <v>254</v>
      </c>
      <c r="D154" s="199" t="s">
        <v>116</v>
      </c>
      <c r="E154" s="200" t="s">
        <v>255</v>
      </c>
      <c r="F154" s="201" t="s">
        <v>256</v>
      </c>
      <c r="G154" s="202" t="s">
        <v>197</v>
      </c>
      <c r="H154" s="203">
        <v>2</v>
      </c>
      <c r="I154" s="204"/>
      <c r="J154" s="205">
        <f>ROUND(I154*H154,2)</f>
        <v>0</v>
      </c>
      <c r="K154" s="201" t="s">
        <v>127</v>
      </c>
      <c r="L154" s="46"/>
      <c r="M154" s="206" t="s">
        <v>19</v>
      </c>
      <c r="N154" s="207" t="s">
        <v>44</v>
      </c>
      <c r="O154" s="86"/>
      <c r="P154" s="208">
        <f>O154*H154</f>
        <v>0</v>
      </c>
      <c r="Q154" s="208">
        <v>0</v>
      </c>
      <c r="R154" s="208">
        <f>Q154*H154</f>
        <v>0</v>
      </c>
      <c r="S154" s="208">
        <v>0</v>
      </c>
      <c r="T154" s="20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0" t="s">
        <v>187</v>
      </c>
      <c r="AT154" s="210" t="s">
        <v>116</v>
      </c>
      <c r="AU154" s="210" t="s">
        <v>121</v>
      </c>
      <c r="AY154" s="19" t="s">
        <v>113</v>
      </c>
      <c r="BE154" s="211">
        <f>IF(N154="základní",J154,0)</f>
        <v>0</v>
      </c>
      <c r="BF154" s="211">
        <f>IF(N154="snížená",J154,0)</f>
        <v>0</v>
      </c>
      <c r="BG154" s="211">
        <f>IF(N154="zákl. přenesená",J154,0)</f>
        <v>0</v>
      </c>
      <c r="BH154" s="211">
        <f>IF(N154="sníž. přenesená",J154,0)</f>
        <v>0</v>
      </c>
      <c r="BI154" s="211">
        <f>IF(N154="nulová",J154,0)</f>
        <v>0</v>
      </c>
      <c r="BJ154" s="19" t="s">
        <v>121</v>
      </c>
      <c r="BK154" s="211">
        <f>ROUND(I154*H154,2)</f>
        <v>0</v>
      </c>
      <c r="BL154" s="19" t="s">
        <v>187</v>
      </c>
      <c r="BM154" s="210" t="s">
        <v>257</v>
      </c>
    </row>
    <row r="155" s="2" customFormat="1">
      <c r="A155" s="40"/>
      <c r="B155" s="41"/>
      <c r="C155" s="42"/>
      <c r="D155" s="224" t="s">
        <v>129</v>
      </c>
      <c r="E155" s="42"/>
      <c r="F155" s="225" t="s">
        <v>258</v>
      </c>
      <c r="G155" s="42"/>
      <c r="H155" s="42"/>
      <c r="I155" s="226"/>
      <c r="J155" s="42"/>
      <c r="K155" s="42"/>
      <c r="L155" s="46"/>
      <c r="M155" s="227"/>
      <c r="N155" s="228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129</v>
      </c>
      <c r="AU155" s="19" t="s">
        <v>121</v>
      </c>
    </row>
    <row r="156" s="2" customFormat="1" ht="24.15" customHeight="1">
      <c r="A156" s="40"/>
      <c r="B156" s="41"/>
      <c r="C156" s="199" t="s">
        <v>259</v>
      </c>
      <c r="D156" s="199" t="s">
        <v>116</v>
      </c>
      <c r="E156" s="200" t="s">
        <v>260</v>
      </c>
      <c r="F156" s="201" t="s">
        <v>261</v>
      </c>
      <c r="G156" s="202" t="s">
        <v>119</v>
      </c>
      <c r="H156" s="203">
        <v>1.2</v>
      </c>
      <c r="I156" s="204"/>
      <c r="J156" s="205">
        <f>ROUND(I156*H156,2)</f>
        <v>0</v>
      </c>
      <c r="K156" s="201" t="s">
        <v>127</v>
      </c>
      <c r="L156" s="46"/>
      <c r="M156" s="206" t="s">
        <v>19</v>
      </c>
      <c r="N156" s="207" t="s">
        <v>44</v>
      </c>
      <c r="O156" s="86"/>
      <c r="P156" s="208">
        <f>O156*H156</f>
        <v>0</v>
      </c>
      <c r="Q156" s="208">
        <v>0</v>
      </c>
      <c r="R156" s="208">
        <f>Q156*H156</f>
        <v>0</v>
      </c>
      <c r="S156" s="208">
        <v>0</v>
      </c>
      <c r="T156" s="20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0" t="s">
        <v>187</v>
      </c>
      <c r="AT156" s="210" t="s">
        <v>116</v>
      </c>
      <c r="AU156" s="210" t="s">
        <v>121</v>
      </c>
      <c r="AY156" s="19" t="s">
        <v>113</v>
      </c>
      <c r="BE156" s="211">
        <f>IF(N156="základní",J156,0)</f>
        <v>0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19" t="s">
        <v>121</v>
      </c>
      <c r="BK156" s="211">
        <f>ROUND(I156*H156,2)</f>
        <v>0</v>
      </c>
      <c r="BL156" s="19" t="s">
        <v>187</v>
      </c>
      <c r="BM156" s="210" t="s">
        <v>262</v>
      </c>
    </row>
    <row r="157" s="2" customFormat="1">
      <c r="A157" s="40"/>
      <c r="B157" s="41"/>
      <c r="C157" s="42"/>
      <c r="D157" s="224" t="s">
        <v>129</v>
      </c>
      <c r="E157" s="42"/>
      <c r="F157" s="225" t="s">
        <v>263</v>
      </c>
      <c r="G157" s="42"/>
      <c r="H157" s="42"/>
      <c r="I157" s="226"/>
      <c r="J157" s="42"/>
      <c r="K157" s="42"/>
      <c r="L157" s="46"/>
      <c r="M157" s="227"/>
      <c r="N157" s="228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129</v>
      </c>
      <c r="AU157" s="19" t="s">
        <v>121</v>
      </c>
    </row>
    <row r="158" s="13" customFormat="1">
      <c r="A158" s="13"/>
      <c r="B158" s="212"/>
      <c r="C158" s="213"/>
      <c r="D158" s="214" t="s">
        <v>123</v>
      </c>
      <c r="E158" s="215" t="s">
        <v>19</v>
      </c>
      <c r="F158" s="216" t="s">
        <v>264</v>
      </c>
      <c r="G158" s="213"/>
      <c r="H158" s="217">
        <v>0.47999999999999998</v>
      </c>
      <c r="I158" s="218"/>
      <c r="J158" s="213"/>
      <c r="K158" s="213"/>
      <c r="L158" s="219"/>
      <c r="M158" s="220"/>
      <c r="N158" s="221"/>
      <c r="O158" s="221"/>
      <c r="P158" s="221"/>
      <c r="Q158" s="221"/>
      <c r="R158" s="221"/>
      <c r="S158" s="221"/>
      <c r="T158" s="22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23" t="s">
        <v>123</v>
      </c>
      <c r="AU158" s="223" t="s">
        <v>121</v>
      </c>
      <c r="AV158" s="13" t="s">
        <v>121</v>
      </c>
      <c r="AW158" s="13" t="s">
        <v>33</v>
      </c>
      <c r="AX158" s="13" t="s">
        <v>72</v>
      </c>
      <c r="AY158" s="223" t="s">
        <v>113</v>
      </c>
    </row>
    <row r="159" s="13" customFormat="1">
      <c r="A159" s="13"/>
      <c r="B159" s="212"/>
      <c r="C159" s="213"/>
      <c r="D159" s="214" t="s">
        <v>123</v>
      </c>
      <c r="E159" s="215" t="s">
        <v>19</v>
      </c>
      <c r="F159" s="216" t="s">
        <v>265</v>
      </c>
      <c r="G159" s="213"/>
      <c r="H159" s="217">
        <v>0.71999999999999997</v>
      </c>
      <c r="I159" s="218"/>
      <c r="J159" s="213"/>
      <c r="K159" s="213"/>
      <c r="L159" s="219"/>
      <c r="M159" s="220"/>
      <c r="N159" s="221"/>
      <c r="O159" s="221"/>
      <c r="P159" s="221"/>
      <c r="Q159" s="221"/>
      <c r="R159" s="221"/>
      <c r="S159" s="221"/>
      <c r="T159" s="22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23" t="s">
        <v>123</v>
      </c>
      <c r="AU159" s="223" t="s">
        <v>121</v>
      </c>
      <c r="AV159" s="13" t="s">
        <v>121</v>
      </c>
      <c r="AW159" s="13" t="s">
        <v>33</v>
      </c>
      <c r="AX159" s="13" t="s">
        <v>72</v>
      </c>
      <c r="AY159" s="223" t="s">
        <v>113</v>
      </c>
    </row>
    <row r="160" s="15" customFormat="1">
      <c r="A160" s="15"/>
      <c r="B160" s="239"/>
      <c r="C160" s="240"/>
      <c r="D160" s="214" t="s">
        <v>123</v>
      </c>
      <c r="E160" s="241" t="s">
        <v>19</v>
      </c>
      <c r="F160" s="242" t="s">
        <v>144</v>
      </c>
      <c r="G160" s="240"/>
      <c r="H160" s="243">
        <v>1.2</v>
      </c>
      <c r="I160" s="244"/>
      <c r="J160" s="240"/>
      <c r="K160" s="240"/>
      <c r="L160" s="245"/>
      <c r="M160" s="246"/>
      <c r="N160" s="247"/>
      <c r="O160" s="247"/>
      <c r="P160" s="247"/>
      <c r="Q160" s="247"/>
      <c r="R160" s="247"/>
      <c r="S160" s="247"/>
      <c r="T160" s="248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49" t="s">
        <v>123</v>
      </c>
      <c r="AU160" s="249" t="s">
        <v>121</v>
      </c>
      <c r="AV160" s="15" t="s">
        <v>120</v>
      </c>
      <c r="AW160" s="15" t="s">
        <v>33</v>
      </c>
      <c r="AX160" s="15" t="s">
        <v>77</v>
      </c>
      <c r="AY160" s="249" t="s">
        <v>113</v>
      </c>
    </row>
    <row r="161" s="2" customFormat="1" ht="24.15" customHeight="1">
      <c r="A161" s="40"/>
      <c r="B161" s="41"/>
      <c r="C161" s="199" t="s">
        <v>266</v>
      </c>
      <c r="D161" s="199" t="s">
        <v>116</v>
      </c>
      <c r="E161" s="200" t="s">
        <v>267</v>
      </c>
      <c r="F161" s="201" t="s">
        <v>268</v>
      </c>
      <c r="G161" s="202" t="s">
        <v>217</v>
      </c>
      <c r="H161" s="250"/>
      <c r="I161" s="204"/>
      <c r="J161" s="205">
        <f>ROUND(I161*H161,2)</f>
        <v>0</v>
      </c>
      <c r="K161" s="201" t="s">
        <v>127</v>
      </c>
      <c r="L161" s="46"/>
      <c r="M161" s="206" t="s">
        <v>19</v>
      </c>
      <c r="N161" s="207" t="s">
        <v>44</v>
      </c>
      <c r="O161" s="86"/>
      <c r="P161" s="208">
        <f>O161*H161</f>
        <v>0</v>
      </c>
      <c r="Q161" s="208">
        <v>0</v>
      </c>
      <c r="R161" s="208">
        <f>Q161*H161</f>
        <v>0</v>
      </c>
      <c r="S161" s="208">
        <v>0</v>
      </c>
      <c r="T161" s="20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0" t="s">
        <v>187</v>
      </c>
      <c r="AT161" s="210" t="s">
        <v>116</v>
      </c>
      <c r="AU161" s="210" t="s">
        <v>121</v>
      </c>
      <c r="AY161" s="19" t="s">
        <v>113</v>
      </c>
      <c r="BE161" s="211">
        <f>IF(N161="základní",J161,0)</f>
        <v>0</v>
      </c>
      <c r="BF161" s="211">
        <f>IF(N161="snížená",J161,0)</f>
        <v>0</v>
      </c>
      <c r="BG161" s="211">
        <f>IF(N161="zákl. přenesená",J161,0)</f>
        <v>0</v>
      </c>
      <c r="BH161" s="211">
        <f>IF(N161="sníž. přenesená",J161,0)</f>
        <v>0</v>
      </c>
      <c r="BI161" s="211">
        <f>IF(N161="nulová",J161,0)</f>
        <v>0</v>
      </c>
      <c r="BJ161" s="19" t="s">
        <v>121</v>
      </c>
      <c r="BK161" s="211">
        <f>ROUND(I161*H161,2)</f>
        <v>0</v>
      </c>
      <c r="BL161" s="19" t="s">
        <v>187</v>
      </c>
      <c r="BM161" s="210" t="s">
        <v>269</v>
      </c>
    </row>
    <row r="162" s="2" customFormat="1">
      <c r="A162" s="40"/>
      <c r="B162" s="41"/>
      <c r="C162" s="42"/>
      <c r="D162" s="224" t="s">
        <v>129</v>
      </c>
      <c r="E162" s="42"/>
      <c r="F162" s="225" t="s">
        <v>270</v>
      </c>
      <c r="G162" s="42"/>
      <c r="H162" s="42"/>
      <c r="I162" s="226"/>
      <c r="J162" s="42"/>
      <c r="K162" s="42"/>
      <c r="L162" s="46"/>
      <c r="M162" s="227"/>
      <c r="N162" s="228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129</v>
      </c>
      <c r="AU162" s="19" t="s">
        <v>121</v>
      </c>
    </row>
    <row r="163" s="12" customFormat="1" ht="22.8" customHeight="1">
      <c r="A163" s="12"/>
      <c r="B163" s="183"/>
      <c r="C163" s="184"/>
      <c r="D163" s="185" t="s">
        <v>71</v>
      </c>
      <c r="E163" s="197" t="s">
        <v>271</v>
      </c>
      <c r="F163" s="197" t="s">
        <v>272</v>
      </c>
      <c r="G163" s="184"/>
      <c r="H163" s="184"/>
      <c r="I163" s="187"/>
      <c r="J163" s="198">
        <f>BK163</f>
        <v>0</v>
      </c>
      <c r="K163" s="184"/>
      <c r="L163" s="189"/>
      <c r="M163" s="190"/>
      <c r="N163" s="191"/>
      <c r="O163" s="191"/>
      <c r="P163" s="192">
        <f>SUM(P164:P187)</f>
        <v>0</v>
      </c>
      <c r="Q163" s="191"/>
      <c r="R163" s="192">
        <f>SUM(R164:R187)</f>
        <v>0.085969999999999991</v>
      </c>
      <c r="S163" s="191"/>
      <c r="T163" s="193">
        <f>SUM(T164:T187)</f>
        <v>0.096000000000000002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94" t="s">
        <v>121</v>
      </c>
      <c r="AT163" s="195" t="s">
        <v>71</v>
      </c>
      <c r="AU163" s="195" t="s">
        <v>77</v>
      </c>
      <c r="AY163" s="194" t="s">
        <v>113</v>
      </c>
      <c r="BK163" s="196">
        <f>SUM(BK164:BK187)</f>
        <v>0</v>
      </c>
    </row>
    <row r="164" s="2" customFormat="1" ht="16.5" customHeight="1">
      <c r="A164" s="40"/>
      <c r="B164" s="41"/>
      <c r="C164" s="199" t="s">
        <v>273</v>
      </c>
      <c r="D164" s="199" t="s">
        <v>116</v>
      </c>
      <c r="E164" s="200" t="s">
        <v>274</v>
      </c>
      <c r="F164" s="201" t="s">
        <v>275</v>
      </c>
      <c r="G164" s="202" t="s">
        <v>197</v>
      </c>
      <c r="H164" s="203">
        <v>4</v>
      </c>
      <c r="I164" s="204"/>
      <c r="J164" s="205">
        <f>ROUND(I164*H164,2)</f>
        <v>0</v>
      </c>
      <c r="K164" s="201" t="s">
        <v>127</v>
      </c>
      <c r="L164" s="46"/>
      <c r="M164" s="206" t="s">
        <v>19</v>
      </c>
      <c r="N164" s="207" t="s">
        <v>44</v>
      </c>
      <c r="O164" s="86"/>
      <c r="P164" s="208">
        <f>O164*H164</f>
        <v>0</v>
      </c>
      <c r="Q164" s="208">
        <v>0</v>
      </c>
      <c r="R164" s="208">
        <f>Q164*H164</f>
        <v>0</v>
      </c>
      <c r="S164" s="208">
        <v>0.024</v>
      </c>
      <c r="T164" s="209">
        <f>S164*H164</f>
        <v>0.096000000000000002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0" t="s">
        <v>187</v>
      </c>
      <c r="AT164" s="210" t="s">
        <v>116</v>
      </c>
      <c r="AU164" s="210" t="s">
        <v>121</v>
      </c>
      <c r="AY164" s="19" t="s">
        <v>113</v>
      </c>
      <c r="BE164" s="211">
        <f>IF(N164="základní",J164,0)</f>
        <v>0</v>
      </c>
      <c r="BF164" s="211">
        <f>IF(N164="snížená",J164,0)</f>
        <v>0</v>
      </c>
      <c r="BG164" s="211">
        <f>IF(N164="zákl. přenesená",J164,0)</f>
        <v>0</v>
      </c>
      <c r="BH164" s="211">
        <f>IF(N164="sníž. přenesená",J164,0)</f>
        <v>0</v>
      </c>
      <c r="BI164" s="211">
        <f>IF(N164="nulová",J164,0)</f>
        <v>0</v>
      </c>
      <c r="BJ164" s="19" t="s">
        <v>121</v>
      </c>
      <c r="BK164" s="211">
        <f>ROUND(I164*H164,2)</f>
        <v>0</v>
      </c>
      <c r="BL164" s="19" t="s">
        <v>187</v>
      </c>
      <c r="BM164" s="210" t="s">
        <v>276</v>
      </c>
    </row>
    <row r="165" s="2" customFormat="1">
      <c r="A165" s="40"/>
      <c r="B165" s="41"/>
      <c r="C165" s="42"/>
      <c r="D165" s="224" t="s">
        <v>129</v>
      </c>
      <c r="E165" s="42"/>
      <c r="F165" s="225" t="s">
        <v>277</v>
      </c>
      <c r="G165" s="42"/>
      <c r="H165" s="42"/>
      <c r="I165" s="226"/>
      <c r="J165" s="42"/>
      <c r="K165" s="42"/>
      <c r="L165" s="46"/>
      <c r="M165" s="227"/>
      <c r="N165" s="228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129</v>
      </c>
      <c r="AU165" s="19" t="s">
        <v>121</v>
      </c>
    </row>
    <row r="166" s="14" customFormat="1">
      <c r="A166" s="14"/>
      <c r="B166" s="229"/>
      <c r="C166" s="230"/>
      <c r="D166" s="214" t="s">
        <v>123</v>
      </c>
      <c r="E166" s="231" t="s">
        <v>19</v>
      </c>
      <c r="F166" s="232" t="s">
        <v>278</v>
      </c>
      <c r="G166" s="230"/>
      <c r="H166" s="231" t="s">
        <v>19</v>
      </c>
      <c r="I166" s="233"/>
      <c r="J166" s="230"/>
      <c r="K166" s="230"/>
      <c r="L166" s="234"/>
      <c r="M166" s="235"/>
      <c r="N166" s="236"/>
      <c r="O166" s="236"/>
      <c r="P166" s="236"/>
      <c r="Q166" s="236"/>
      <c r="R166" s="236"/>
      <c r="S166" s="236"/>
      <c r="T166" s="23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38" t="s">
        <v>123</v>
      </c>
      <c r="AU166" s="238" t="s">
        <v>121</v>
      </c>
      <c r="AV166" s="14" t="s">
        <v>77</v>
      </c>
      <c r="AW166" s="14" t="s">
        <v>33</v>
      </c>
      <c r="AX166" s="14" t="s">
        <v>72</v>
      </c>
      <c r="AY166" s="238" t="s">
        <v>113</v>
      </c>
    </row>
    <row r="167" s="13" customFormat="1">
      <c r="A167" s="13"/>
      <c r="B167" s="212"/>
      <c r="C167" s="213"/>
      <c r="D167" s="214" t="s">
        <v>123</v>
      </c>
      <c r="E167" s="215" t="s">
        <v>19</v>
      </c>
      <c r="F167" s="216" t="s">
        <v>120</v>
      </c>
      <c r="G167" s="213"/>
      <c r="H167" s="217">
        <v>4</v>
      </c>
      <c r="I167" s="218"/>
      <c r="J167" s="213"/>
      <c r="K167" s="213"/>
      <c r="L167" s="219"/>
      <c r="M167" s="220"/>
      <c r="N167" s="221"/>
      <c r="O167" s="221"/>
      <c r="P167" s="221"/>
      <c r="Q167" s="221"/>
      <c r="R167" s="221"/>
      <c r="S167" s="221"/>
      <c r="T167" s="22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23" t="s">
        <v>123</v>
      </c>
      <c r="AU167" s="223" t="s">
        <v>121</v>
      </c>
      <c r="AV167" s="13" t="s">
        <v>121</v>
      </c>
      <c r="AW167" s="13" t="s">
        <v>33</v>
      </c>
      <c r="AX167" s="13" t="s">
        <v>77</v>
      </c>
      <c r="AY167" s="223" t="s">
        <v>113</v>
      </c>
    </row>
    <row r="168" s="2" customFormat="1" ht="24.15" customHeight="1">
      <c r="A168" s="40"/>
      <c r="B168" s="41"/>
      <c r="C168" s="199" t="s">
        <v>279</v>
      </c>
      <c r="D168" s="199" t="s">
        <v>116</v>
      </c>
      <c r="E168" s="200" t="s">
        <v>280</v>
      </c>
      <c r="F168" s="201" t="s">
        <v>281</v>
      </c>
      <c r="G168" s="202" t="s">
        <v>197</v>
      </c>
      <c r="H168" s="203">
        <v>5</v>
      </c>
      <c r="I168" s="204"/>
      <c r="J168" s="205">
        <f>ROUND(I168*H168,2)</f>
        <v>0</v>
      </c>
      <c r="K168" s="201" t="s">
        <v>127</v>
      </c>
      <c r="L168" s="46"/>
      <c r="M168" s="206" t="s">
        <v>19</v>
      </c>
      <c r="N168" s="207" t="s">
        <v>44</v>
      </c>
      <c r="O168" s="86"/>
      <c r="P168" s="208">
        <f>O168*H168</f>
        <v>0</v>
      </c>
      <c r="Q168" s="208">
        <v>0</v>
      </c>
      <c r="R168" s="208">
        <f>Q168*H168</f>
        <v>0</v>
      </c>
      <c r="S168" s="208">
        <v>0</v>
      </c>
      <c r="T168" s="20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0" t="s">
        <v>187</v>
      </c>
      <c r="AT168" s="210" t="s">
        <v>116</v>
      </c>
      <c r="AU168" s="210" t="s">
        <v>121</v>
      </c>
      <c r="AY168" s="19" t="s">
        <v>113</v>
      </c>
      <c r="BE168" s="211">
        <f>IF(N168="základní",J168,0)</f>
        <v>0</v>
      </c>
      <c r="BF168" s="211">
        <f>IF(N168="snížená",J168,0)</f>
        <v>0</v>
      </c>
      <c r="BG168" s="211">
        <f>IF(N168="zákl. přenesená",J168,0)</f>
        <v>0</v>
      </c>
      <c r="BH168" s="211">
        <f>IF(N168="sníž. přenesená",J168,0)</f>
        <v>0</v>
      </c>
      <c r="BI168" s="211">
        <f>IF(N168="nulová",J168,0)</f>
        <v>0</v>
      </c>
      <c r="BJ168" s="19" t="s">
        <v>121</v>
      </c>
      <c r="BK168" s="211">
        <f>ROUND(I168*H168,2)</f>
        <v>0</v>
      </c>
      <c r="BL168" s="19" t="s">
        <v>187</v>
      </c>
      <c r="BM168" s="210" t="s">
        <v>282</v>
      </c>
    </row>
    <row r="169" s="2" customFormat="1">
      <c r="A169" s="40"/>
      <c r="B169" s="41"/>
      <c r="C169" s="42"/>
      <c r="D169" s="224" t="s">
        <v>129</v>
      </c>
      <c r="E169" s="42"/>
      <c r="F169" s="225" t="s">
        <v>283</v>
      </c>
      <c r="G169" s="42"/>
      <c r="H169" s="42"/>
      <c r="I169" s="226"/>
      <c r="J169" s="42"/>
      <c r="K169" s="42"/>
      <c r="L169" s="46"/>
      <c r="M169" s="227"/>
      <c r="N169" s="228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129</v>
      </c>
      <c r="AU169" s="19" t="s">
        <v>121</v>
      </c>
    </row>
    <row r="170" s="2" customFormat="1" ht="16.5" customHeight="1">
      <c r="A170" s="40"/>
      <c r="B170" s="41"/>
      <c r="C170" s="251" t="s">
        <v>284</v>
      </c>
      <c r="D170" s="251" t="s">
        <v>285</v>
      </c>
      <c r="E170" s="252" t="s">
        <v>286</v>
      </c>
      <c r="F170" s="253" t="s">
        <v>287</v>
      </c>
      <c r="G170" s="254" t="s">
        <v>197</v>
      </c>
      <c r="H170" s="255">
        <v>2</v>
      </c>
      <c r="I170" s="256"/>
      <c r="J170" s="257">
        <f>ROUND(I170*H170,2)</f>
        <v>0</v>
      </c>
      <c r="K170" s="253" t="s">
        <v>127</v>
      </c>
      <c r="L170" s="258"/>
      <c r="M170" s="259" t="s">
        <v>19</v>
      </c>
      <c r="N170" s="260" t="s">
        <v>44</v>
      </c>
      <c r="O170" s="86"/>
      <c r="P170" s="208">
        <f>O170*H170</f>
        <v>0</v>
      </c>
      <c r="Q170" s="208">
        <v>0.012999999999999999</v>
      </c>
      <c r="R170" s="208">
        <f>Q170*H170</f>
        <v>0.025999999999999999</v>
      </c>
      <c r="S170" s="208">
        <v>0</v>
      </c>
      <c r="T170" s="20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0" t="s">
        <v>288</v>
      </c>
      <c r="AT170" s="210" t="s">
        <v>285</v>
      </c>
      <c r="AU170" s="210" t="s">
        <v>121</v>
      </c>
      <c r="AY170" s="19" t="s">
        <v>113</v>
      </c>
      <c r="BE170" s="211">
        <f>IF(N170="základní",J170,0)</f>
        <v>0</v>
      </c>
      <c r="BF170" s="211">
        <f>IF(N170="snížená",J170,0)</f>
        <v>0</v>
      </c>
      <c r="BG170" s="211">
        <f>IF(N170="zákl. přenesená",J170,0)</f>
        <v>0</v>
      </c>
      <c r="BH170" s="211">
        <f>IF(N170="sníž. přenesená",J170,0)</f>
        <v>0</v>
      </c>
      <c r="BI170" s="211">
        <f>IF(N170="nulová",J170,0)</f>
        <v>0</v>
      </c>
      <c r="BJ170" s="19" t="s">
        <v>121</v>
      </c>
      <c r="BK170" s="211">
        <f>ROUND(I170*H170,2)</f>
        <v>0</v>
      </c>
      <c r="BL170" s="19" t="s">
        <v>187</v>
      </c>
      <c r="BM170" s="210" t="s">
        <v>289</v>
      </c>
    </row>
    <row r="171" s="2" customFormat="1">
      <c r="A171" s="40"/>
      <c r="B171" s="41"/>
      <c r="C171" s="42"/>
      <c r="D171" s="214" t="s">
        <v>290</v>
      </c>
      <c r="E171" s="42"/>
      <c r="F171" s="261" t="s">
        <v>291</v>
      </c>
      <c r="G171" s="42"/>
      <c r="H171" s="42"/>
      <c r="I171" s="226"/>
      <c r="J171" s="42"/>
      <c r="K171" s="42"/>
      <c r="L171" s="46"/>
      <c r="M171" s="227"/>
      <c r="N171" s="228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290</v>
      </c>
      <c r="AU171" s="19" t="s">
        <v>121</v>
      </c>
    </row>
    <row r="172" s="2" customFormat="1" ht="16.5" customHeight="1">
      <c r="A172" s="40"/>
      <c r="B172" s="41"/>
      <c r="C172" s="251" t="s">
        <v>292</v>
      </c>
      <c r="D172" s="251" t="s">
        <v>285</v>
      </c>
      <c r="E172" s="252" t="s">
        <v>293</v>
      </c>
      <c r="F172" s="253" t="s">
        <v>294</v>
      </c>
      <c r="G172" s="254" t="s">
        <v>197</v>
      </c>
      <c r="H172" s="255">
        <v>3</v>
      </c>
      <c r="I172" s="256"/>
      <c r="J172" s="257">
        <f>ROUND(I172*H172,2)</f>
        <v>0</v>
      </c>
      <c r="K172" s="253" t="s">
        <v>127</v>
      </c>
      <c r="L172" s="258"/>
      <c r="M172" s="259" t="s">
        <v>19</v>
      </c>
      <c r="N172" s="260" t="s">
        <v>44</v>
      </c>
      <c r="O172" s="86"/>
      <c r="P172" s="208">
        <f>O172*H172</f>
        <v>0</v>
      </c>
      <c r="Q172" s="208">
        <v>0.016</v>
      </c>
      <c r="R172" s="208">
        <f>Q172*H172</f>
        <v>0.048000000000000001</v>
      </c>
      <c r="S172" s="208">
        <v>0</v>
      </c>
      <c r="T172" s="20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0" t="s">
        <v>288</v>
      </c>
      <c r="AT172" s="210" t="s">
        <v>285</v>
      </c>
      <c r="AU172" s="210" t="s">
        <v>121</v>
      </c>
      <c r="AY172" s="19" t="s">
        <v>113</v>
      </c>
      <c r="BE172" s="211">
        <f>IF(N172="základní",J172,0)</f>
        <v>0</v>
      </c>
      <c r="BF172" s="211">
        <f>IF(N172="snížená",J172,0)</f>
        <v>0</v>
      </c>
      <c r="BG172" s="211">
        <f>IF(N172="zákl. přenesená",J172,0)</f>
        <v>0</v>
      </c>
      <c r="BH172" s="211">
        <f>IF(N172="sníž. přenesená",J172,0)</f>
        <v>0</v>
      </c>
      <c r="BI172" s="211">
        <f>IF(N172="nulová",J172,0)</f>
        <v>0</v>
      </c>
      <c r="BJ172" s="19" t="s">
        <v>121</v>
      </c>
      <c r="BK172" s="211">
        <f>ROUND(I172*H172,2)</f>
        <v>0</v>
      </c>
      <c r="BL172" s="19" t="s">
        <v>187</v>
      </c>
      <c r="BM172" s="210" t="s">
        <v>295</v>
      </c>
    </row>
    <row r="173" s="2" customFormat="1">
      <c r="A173" s="40"/>
      <c r="B173" s="41"/>
      <c r="C173" s="42"/>
      <c r="D173" s="214" t="s">
        <v>290</v>
      </c>
      <c r="E173" s="42"/>
      <c r="F173" s="261" t="s">
        <v>291</v>
      </c>
      <c r="G173" s="42"/>
      <c r="H173" s="42"/>
      <c r="I173" s="226"/>
      <c r="J173" s="42"/>
      <c r="K173" s="42"/>
      <c r="L173" s="46"/>
      <c r="M173" s="227"/>
      <c r="N173" s="228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290</v>
      </c>
      <c r="AU173" s="19" t="s">
        <v>121</v>
      </c>
    </row>
    <row r="174" s="2" customFormat="1" ht="16.5" customHeight="1">
      <c r="A174" s="40"/>
      <c r="B174" s="41"/>
      <c r="C174" s="199" t="s">
        <v>296</v>
      </c>
      <c r="D174" s="199" t="s">
        <v>116</v>
      </c>
      <c r="E174" s="200" t="s">
        <v>297</v>
      </c>
      <c r="F174" s="201" t="s">
        <v>298</v>
      </c>
      <c r="G174" s="202" t="s">
        <v>197</v>
      </c>
      <c r="H174" s="203">
        <v>3</v>
      </c>
      <c r="I174" s="204"/>
      <c r="J174" s="205">
        <f>ROUND(I174*H174,2)</f>
        <v>0</v>
      </c>
      <c r="K174" s="201" t="s">
        <v>127</v>
      </c>
      <c r="L174" s="46"/>
      <c r="M174" s="206" t="s">
        <v>19</v>
      </c>
      <c r="N174" s="207" t="s">
        <v>44</v>
      </c>
      <c r="O174" s="86"/>
      <c r="P174" s="208">
        <f>O174*H174</f>
        <v>0</v>
      </c>
      <c r="Q174" s="208">
        <v>0</v>
      </c>
      <c r="R174" s="208">
        <f>Q174*H174</f>
        <v>0</v>
      </c>
      <c r="S174" s="208">
        <v>0</v>
      </c>
      <c r="T174" s="20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0" t="s">
        <v>187</v>
      </c>
      <c r="AT174" s="210" t="s">
        <v>116</v>
      </c>
      <c r="AU174" s="210" t="s">
        <v>121</v>
      </c>
      <c r="AY174" s="19" t="s">
        <v>113</v>
      </c>
      <c r="BE174" s="211">
        <f>IF(N174="základní",J174,0)</f>
        <v>0</v>
      </c>
      <c r="BF174" s="211">
        <f>IF(N174="snížená",J174,0)</f>
        <v>0</v>
      </c>
      <c r="BG174" s="211">
        <f>IF(N174="zákl. přenesená",J174,0)</f>
        <v>0</v>
      </c>
      <c r="BH174" s="211">
        <f>IF(N174="sníž. přenesená",J174,0)</f>
        <v>0</v>
      </c>
      <c r="BI174" s="211">
        <f>IF(N174="nulová",J174,0)</f>
        <v>0</v>
      </c>
      <c r="BJ174" s="19" t="s">
        <v>121</v>
      </c>
      <c r="BK174" s="211">
        <f>ROUND(I174*H174,2)</f>
        <v>0</v>
      </c>
      <c r="BL174" s="19" t="s">
        <v>187</v>
      </c>
      <c r="BM174" s="210" t="s">
        <v>299</v>
      </c>
    </row>
    <row r="175" s="2" customFormat="1">
      <c r="A175" s="40"/>
      <c r="B175" s="41"/>
      <c r="C175" s="42"/>
      <c r="D175" s="224" t="s">
        <v>129</v>
      </c>
      <c r="E175" s="42"/>
      <c r="F175" s="225" t="s">
        <v>300</v>
      </c>
      <c r="G175" s="42"/>
      <c r="H175" s="42"/>
      <c r="I175" s="226"/>
      <c r="J175" s="42"/>
      <c r="K175" s="42"/>
      <c r="L175" s="46"/>
      <c r="M175" s="227"/>
      <c r="N175" s="228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129</v>
      </c>
      <c r="AU175" s="19" t="s">
        <v>121</v>
      </c>
    </row>
    <row r="176" s="2" customFormat="1" ht="16.5" customHeight="1">
      <c r="A176" s="40"/>
      <c r="B176" s="41"/>
      <c r="C176" s="251" t="s">
        <v>301</v>
      </c>
      <c r="D176" s="251" t="s">
        <v>285</v>
      </c>
      <c r="E176" s="252" t="s">
        <v>302</v>
      </c>
      <c r="F176" s="253" t="s">
        <v>303</v>
      </c>
      <c r="G176" s="254" t="s">
        <v>197</v>
      </c>
      <c r="H176" s="255">
        <v>3</v>
      </c>
      <c r="I176" s="256"/>
      <c r="J176" s="257">
        <f>ROUND(I176*H176,2)</f>
        <v>0</v>
      </c>
      <c r="K176" s="253" t="s">
        <v>127</v>
      </c>
      <c r="L176" s="258"/>
      <c r="M176" s="259" t="s">
        <v>19</v>
      </c>
      <c r="N176" s="260" t="s">
        <v>44</v>
      </c>
      <c r="O176" s="86"/>
      <c r="P176" s="208">
        <f>O176*H176</f>
        <v>0</v>
      </c>
      <c r="Q176" s="208">
        <v>0.0022000000000000001</v>
      </c>
      <c r="R176" s="208">
        <f>Q176*H176</f>
        <v>0.0066</v>
      </c>
      <c r="S176" s="208">
        <v>0</v>
      </c>
      <c r="T176" s="20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0" t="s">
        <v>288</v>
      </c>
      <c r="AT176" s="210" t="s">
        <v>285</v>
      </c>
      <c r="AU176" s="210" t="s">
        <v>121</v>
      </c>
      <c r="AY176" s="19" t="s">
        <v>113</v>
      </c>
      <c r="BE176" s="211">
        <f>IF(N176="základní",J176,0)</f>
        <v>0</v>
      </c>
      <c r="BF176" s="211">
        <f>IF(N176="snížená",J176,0)</f>
        <v>0</v>
      </c>
      <c r="BG176" s="211">
        <f>IF(N176="zákl. přenesená",J176,0)</f>
        <v>0</v>
      </c>
      <c r="BH176" s="211">
        <f>IF(N176="sníž. přenesená",J176,0)</f>
        <v>0</v>
      </c>
      <c r="BI176" s="211">
        <f>IF(N176="nulová",J176,0)</f>
        <v>0</v>
      </c>
      <c r="BJ176" s="19" t="s">
        <v>121</v>
      </c>
      <c r="BK176" s="211">
        <f>ROUND(I176*H176,2)</f>
        <v>0</v>
      </c>
      <c r="BL176" s="19" t="s">
        <v>187</v>
      </c>
      <c r="BM176" s="210" t="s">
        <v>304</v>
      </c>
    </row>
    <row r="177" s="2" customFormat="1">
      <c r="A177" s="40"/>
      <c r="B177" s="41"/>
      <c r="C177" s="42"/>
      <c r="D177" s="214" t="s">
        <v>290</v>
      </c>
      <c r="E177" s="42"/>
      <c r="F177" s="261" t="s">
        <v>291</v>
      </c>
      <c r="G177" s="42"/>
      <c r="H177" s="42"/>
      <c r="I177" s="226"/>
      <c r="J177" s="42"/>
      <c r="K177" s="42"/>
      <c r="L177" s="46"/>
      <c r="M177" s="227"/>
      <c r="N177" s="228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290</v>
      </c>
      <c r="AU177" s="19" t="s">
        <v>121</v>
      </c>
    </row>
    <row r="178" s="2" customFormat="1" ht="16.5" customHeight="1">
      <c r="A178" s="40"/>
      <c r="B178" s="41"/>
      <c r="C178" s="199" t="s">
        <v>288</v>
      </c>
      <c r="D178" s="199" t="s">
        <v>116</v>
      </c>
      <c r="E178" s="200" t="s">
        <v>305</v>
      </c>
      <c r="F178" s="201" t="s">
        <v>306</v>
      </c>
      <c r="G178" s="202" t="s">
        <v>197</v>
      </c>
      <c r="H178" s="203">
        <v>2</v>
      </c>
      <c r="I178" s="204"/>
      <c r="J178" s="205">
        <f>ROUND(I178*H178,2)</f>
        <v>0</v>
      </c>
      <c r="K178" s="201" t="s">
        <v>127</v>
      </c>
      <c r="L178" s="46"/>
      <c r="M178" s="206" t="s">
        <v>19</v>
      </c>
      <c r="N178" s="207" t="s">
        <v>44</v>
      </c>
      <c r="O178" s="86"/>
      <c r="P178" s="208">
        <f>O178*H178</f>
        <v>0</v>
      </c>
      <c r="Q178" s="208">
        <v>0</v>
      </c>
      <c r="R178" s="208">
        <f>Q178*H178</f>
        <v>0</v>
      </c>
      <c r="S178" s="208">
        <v>0</v>
      </c>
      <c r="T178" s="20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0" t="s">
        <v>187</v>
      </c>
      <c r="AT178" s="210" t="s">
        <v>116</v>
      </c>
      <c r="AU178" s="210" t="s">
        <v>121</v>
      </c>
      <c r="AY178" s="19" t="s">
        <v>113</v>
      </c>
      <c r="BE178" s="211">
        <f>IF(N178="základní",J178,0)</f>
        <v>0</v>
      </c>
      <c r="BF178" s="211">
        <f>IF(N178="snížená",J178,0)</f>
        <v>0</v>
      </c>
      <c r="BG178" s="211">
        <f>IF(N178="zákl. přenesená",J178,0)</f>
        <v>0</v>
      </c>
      <c r="BH178" s="211">
        <f>IF(N178="sníž. přenesená",J178,0)</f>
        <v>0</v>
      </c>
      <c r="BI178" s="211">
        <f>IF(N178="nulová",J178,0)</f>
        <v>0</v>
      </c>
      <c r="BJ178" s="19" t="s">
        <v>121</v>
      </c>
      <c r="BK178" s="211">
        <f>ROUND(I178*H178,2)</f>
        <v>0</v>
      </c>
      <c r="BL178" s="19" t="s">
        <v>187</v>
      </c>
      <c r="BM178" s="210" t="s">
        <v>307</v>
      </c>
    </row>
    <row r="179" s="2" customFormat="1">
      <c r="A179" s="40"/>
      <c r="B179" s="41"/>
      <c r="C179" s="42"/>
      <c r="D179" s="224" t="s">
        <v>129</v>
      </c>
      <c r="E179" s="42"/>
      <c r="F179" s="225" t="s">
        <v>308</v>
      </c>
      <c r="G179" s="42"/>
      <c r="H179" s="42"/>
      <c r="I179" s="226"/>
      <c r="J179" s="42"/>
      <c r="K179" s="42"/>
      <c r="L179" s="46"/>
      <c r="M179" s="227"/>
      <c r="N179" s="228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129</v>
      </c>
      <c r="AU179" s="19" t="s">
        <v>121</v>
      </c>
    </row>
    <row r="180" s="2" customFormat="1" ht="16.5" customHeight="1">
      <c r="A180" s="40"/>
      <c r="B180" s="41"/>
      <c r="C180" s="251" t="s">
        <v>309</v>
      </c>
      <c r="D180" s="251" t="s">
        <v>285</v>
      </c>
      <c r="E180" s="252" t="s">
        <v>310</v>
      </c>
      <c r="F180" s="253" t="s">
        <v>311</v>
      </c>
      <c r="G180" s="254" t="s">
        <v>197</v>
      </c>
      <c r="H180" s="255">
        <v>2</v>
      </c>
      <c r="I180" s="256"/>
      <c r="J180" s="257">
        <f>ROUND(I180*H180,2)</f>
        <v>0</v>
      </c>
      <c r="K180" s="253" t="s">
        <v>127</v>
      </c>
      <c r="L180" s="258"/>
      <c r="M180" s="259" t="s">
        <v>19</v>
      </c>
      <c r="N180" s="260" t="s">
        <v>44</v>
      </c>
      <c r="O180" s="86"/>
      <c r="P180" s="208">
        <f>O180*H180</f>
        <v>0</v>
      </c>
      <c r="Q180" s="208">
        <v>0.0022000000000000001</v>
      </c>
      <c r="R180" s="208">
        <f>Q180*H180</f>
        <v>0.0044000000000000003</v>
      </c>
      <c r="S180" s="208">
        <v>0</v>
      </c>
      <c r="T180" s="20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0" t="s">
        <v>288</v>
      </c>
      <c r="AT180" s="210" t="s">
        <v>285</v>
      </c>
      <c r="AU180" s="210" t="s">
        <v>121</v>
      </c>
      <c r="AY180" s="19" t="s">
        <v>113</v>
      </c>
      <c r="BE180" s="211">
        <f>IF(N180="základní",J180,0)</f>
        <v>0</v>
      </c>
      <c r="BF180" s="211">
        <f>IF(N180="snížená",J180,0)</f>
        <v>0</v>
      </c>
      <c r="BG180" s="211">
        <f>IF(N180="zákl. přenesená",J180,0)</f>
        <v>0</v>
      </c>
      <c r="BH180" s="211">
        <f>IF(N180="sníž. přenesená",J180,0)</f>
        <v>0</v>
      </c>
      <c r="BI180" s="211">
        <f>IF(N180="nulová",J180,0)</f>
        <v>0</v>
      </c>
      <c r="BJ180" s="19" t="s">
        <v>121</v>
      </c>
      <c r="BK180" s="211">
        <f>ROUND(I180*H180,2)</f>
        <v>0</v>
      </c>
      <c r="BL180" s="19" t="s">
        <v>187</v>
      </c>
      <c r="BM180" s="210" t="s">
        <v>312</v>
      </c>
    </row>
    <row r="181" s="2" customFormat="1">
      <c r="A181" s="40"/>
      <c r="B181" s="41"/>
      <c r="C181" s="42"/>
      <c r="D181" s="214" t="s">
        <v>290</v>
      </c>
      <c r="E181" s="42"/>
      <c r="F181" s="261" t="s">
        <v>291</v>
      </c>
      <c r="G181" s="42"/>
      <c r="H181" s="42"/>
      <c r="I181" s="226"/>
      <c r="J181" s="42"/>
      <c r="K181" s="42"/>
      <c r="L181" s="46"/>
      <c r="M181" s="227"/>
      <c r="N181" s="228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290</v>
      </c>
      <c r="AU181" s="19" t="s">
        <v>121</v>
      </c>
    </row>
    <row r="182" s="2" customFormat="1" ht="16.5" customHeight="1">
      <c r="A182" s="40"/>
      <c r="B182" s="41"/>
      <c r="C182" s="199" t="s">
        <v>313</v>
      </c>
      <c r="D182" s="199" t="s">
        <v>116</v>
      </c>
      <c r="E182" s="200" t="s">
        <v>314</v>
      </c>
      <c r="F182" s="201" t="s">
        <v>315</v>
      </c>
      <c r="G182" s="202" t="s">
        <v>197</v>
      </c>
      <c r="H182" s="203">
        <v>1</v>
      </c>
      <c r="I182" s="204"/>
      <c r="J182" s="205">
        <f>ROUND(I182*H182,2)</f>
        <v>0</v>
      </c>
      <c r="K182" s="201" t="s">
        <v>127</v>
      </c>
      <c r="L182" s="46"/>
      <c r="M182" s="206" t="s">
        <v>19</v>
      </c>
      <c r="N182" s="207" t="s">
        <v>44</v>
      </c>
      <c r="O182" s="86"/>
      <c r="P182" s="208">
        <f>O182*H182</f>
        <v>0</v>
      </c>
      <c r="Q182" s="208">
        <v>0</v>
      </c>
      <c r="R182" s="208">
        <f>Q182*H182</f>
        <v>0</v>
      </c>
      <c r="S182" s="208">
        <v>0</v>
      </c>
      <c r="T182" s="20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0" t="s">
        <v>187</v>
      </c>
      <c r="AT182" s="210" t="s">
        <v>116</v>
      </c>
      <c r="AU182" s="210" t="s">
        <v>121</v>
      </c>
      <c r="AY182" s="19" t="s">
        <v>113</v>
      </c>
      <c r="BE182" s="211">
        <f>IF(N182="základní",J182,0)</f>
        <v>0</v>
      </c>
      <c r="BF182" s="211">
        <f>IF(N182="snížená",J182,0)</f>
        <v>0</v>
      </c>
      <c r="BG182" s="211">
        <f>IF(N182="zákl. přenesená",J182,0)</f>
        <v>0</v>
      </c>
      <c r="BH182" s="211">
        <f>IF(N182="sníž. přenesená",J182,0)</f>
        <v>0</v>
      </c>
      <c r="BI182" s="211">
        <f>IF(N182="nulová",J182,0)</f>
        <v>0</v>
      </c>
      <c r="BJ182" s="19" t="s">
        <v>121</v>
      </c>
      <c r="BK182" s="211">
        <f>ROUND(I182*H182,2)</f>
        <v>0</v>
      </c>
      <c r="BL182" s="19" t="s">
        <v>187</v>
      </c>
      <c r="BM182" s="210" t="s">
        <v>316</v>
      </c>
    </row>
    <row r="183" s="2" customFormat="1">
      <c r="A183" s="40"/>
      <c r="B183" s="41"/>
      <c r="C183" s="42"/>
      <c r="D183" s="224" t="s">
        <v>129</v>
      </c>
      <c r="E183" s="42"/>
      <c r="F183" s="225" t="s">
        <v>317</v>
      </c>
      <c r="G183" s="42"/>
      <c r="H183" s="42"/>
      <c r="I183" s="226"/>
      <c r="J183" s="42"/>
      <c r="K183" s="42"/>
      <c r="L183" s="46"/>
      <c r="M183" s="227"/>
      <c r="N183" s="228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129</v>
      </c>
      <c r="AU183" s="19" t="s">
        <v>121</v>
      </c>
    </row>
    <row r="184" s="2" customFormat="1" ht="16.5" customHeight="1">
      <c r="A184" s="40"/>
      <c r="B184" s="41"/>
      <c r="C184" s="251" t="s">
        <v>318</v>
      </c>
      <c r="D184" s="251" t="s">
        <v>285</v>
      </c>
      <c r="E184" s="252" t="s">
        <v>319</v>
      </c>
      <c r="F184" s="253" t="s">
        <v>320</v>
      </c>
      <c r="G184" s="254" t="s">
        <v>197</v>
      </c>
      <c r="H184" s="255">
        <v>1</v>
      </c>
      <c r="I184" s="256"/>
      <c r="J184" s="257">
        <f>ROUND(I184*H184,2)</f>
        <v>0</v>
      </c>
      <c r="K184" s="253" t="s">
        <v>127</v>
      </c>
      <c r="L184" s="258"/>
      <c r="M184" s="259" t="s">
        <v>19</v>
      </c>
      <c r="N184" s="260" t="s">
        <v>44</v>
      </c>
      <c r="O184" s="86"/>
      <c r="P184" s="208">
        <f>O184*H184</f>
        <v>0</v>
      </c>
      <c r="Q184" s="208">
        <v>0.00097000000000000005</v>
      </c>
      <c r="R184" s="208">
        <f>Q184*H184</f>
        <v>0.00097000000000000005</v>
      </c>
      <c r="S184" s="208">
        <v>0</v>
      </c>
      <c r="T184" s="20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0" t="s">
        <v>288</v>
      </c>
      <c r="AT184" s="210" t="s">
        <v>285</v>
      </c>
      <c r="AU184" s="210" t="s">
        <v>121</v>
      </c>
      <c r="AY184" s="19" t="s">
        <v>113</v>
      </c>
      <c r="BE184" s="211">
        <f>IF(N184="základní",J184,0)</f>
        <v>0</v>
      </c>
      <c r="BF184" s="211">
        <f>IF(N184="snížená",J184,0)</f>
        <v>0</v>
      </c>
      <c r="BG184" s="211">
        <f>IF(N184="zákl. přenesená",J184,0)</f>
        <v>0</v>
      </c>
      <c r="BH184" s="211">
        <f>IF(N184="sníž. přenesená",J184,0)</f>
        <v>0</v>
      </c>
      <c r="BI184" s="211">
        <f>IF(N184="nulová",J184,0)</f>
        <v>0</v>
      </c>
      <c r="BJ184" s="19" t="s">
        <v>121</v>
      </c>
      <c r="BK184" s="211">
        <f>ROUND(I184*H184,2)</f>
        <v>0</v>
      </c>
      <c r="BL184" s="19" t="s">
        <v>187</v>
      </c>
      <c r="BM184" s="210" t="s">
        <v>321</v>
      </c>
    </row>
    <row r="185" s="2" customFormat="1" ht="16.5" customHeight="1">
      <c r="A185" s="40"/>
      <c r="B185" s="41"/>
      <c r="C185" s="199" t="s">
        <v>322</v>
      </c>
      <c r="D185" s="199" t="s">
        <v>116</v>
      </c>
      <c r="E185" s="200" t="s">
        <v>323</v>
      </c>
      <c r="F185" s="201" t="s">
        <v>324</v>
      </c>
      <c r="G185" s="202" t="s">
        <v>186</v>
      </c>
      <c r="H185" s="203">
        <v>1</v>
      </c>
      <c r="I185" s="204"/>
      <c r="J185" s="205">
        <f>ROUND(I185*H185,2)</f>
        <v>0</v>
      </c>
      <c r="K185" s="201" t="s">
        <v>19</v>
      </c>
      <c r="L185" s="46"/>
      <c r="M185" s="206" t="s">
        <v>19</v>
      </c>
      <c r="N185" s="207" t="s">
        <v>44</v>
      </c>
      <c r="O185" s="86"/>
      <c r="P185" s="208">
        <f>O185*H185</f>
        <v>0</v>
      </c>
      <c r="Q185" s="208">
        <v>0</v>
      </c>
      <c r="R185" s="208">
        <f>Q185*H185</f>
        <v>0</v>
      </c>
      <c r="S185" s="208">
        <v>0</v>
      </c>
      <c r="T185" s="20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0" t="s">
        <v>187</v>
      </c>
      <c r="AT185" s="210" t="s">
        <v>116</v>
      </c>
      <c r="AU185" s="210" t="s">
        <v>121</v>
      </c>
      <c r="AY185" s="19" t="s">
        <v>113</v>
      </c>
      <c r="BE185" s="211">
        <f>IF(N185="základní",J185,0)</f>
        <v>0</v>
      </c>
      <c r="BF185" s="211">
        <f>IF(N185="snížená",J185,0)</f>
        <v>0</v>
      </c>
      <c r="BG185" s="211">
        <f>IF(N185="zákl. přenesená",J185,0)</f>
        <v>0</v>
      </c>
      <c r="BH185" s="211">
        <f>IF(N185="sníž. přenesená",J185,0)</f>
        <v>0</v>
      </c>
      <c r="BI185" s="211">
        <f>IF(N185="nulová",J185,0)</f>
        <v>0</v>
      </c>
      <c r="BJ185" s="19" t="s">
        <v>121</v>
      </c>
      <c r="BK185" s="211">
        <f>ROUND(I185*H185,2)</f>
        <v>0</v>
      </c>
      <c r="BL185" s="19" t="s">
        <v>187</v>
      </c>
      <c r="BM185" s="210" t="s">
        <v>325</v>
      </c>
    </row>
    <row r="186" s="2" customFormat="1" ht="24.15" customHeight="1">
      <c r="A186" s="40"/>
      <c r="B186" s="41"/>
      <c r="C186" s="199" t="s">
        <v>326</v>
      </c>
      <c r="D186" s="199" t="s">
        <v>116</v>
      </c>
      <c r="E186" s="200" t="s">
        <v>327</v>
      </c>
      <c r="F186" s="201" t="s">
        <v>328</v>
      </c>
      <c r="G186" s="202" t="s">
        <v>217</v>
      </c>
      <c r="H186" s="250"/>
      <c r="I186" s="204"/>
      <c r="J186" s="205">
        <f>ROUND(I186*H186,2)</f>
        <v>0</v>
      </c>
      <c r="K186" s="201" t="s">
        <v>127</v>
      </c>
      <c r="L186" s="46"/>
      <c r="M186" s="206" t="s">
        <v>19</v>
      </c>
      <c r="N186" s="207" t="s">
        <v>44</v>
      </c>
      <c r="O186" s="86"/>
      <c r="P186" s="208">
        <f>O186*H186</f>
        <v>0</v>
      </c>
      <c r="Q186" s="208">
        <v>0</v>
      </c>
      <c r="R186" s="208">
        <f>Q186*H186</f>
        <v>0</v>
      </c>
      <c r="S186" s="208">
        <v>0</v>
      </c>
      <c r="T186" s="20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0" t="s">
        <v>187</v>
      </c>
      <c r="AT186" s="210" t="s">
        <v>116</v>
      </c>
      <c r="AU186" s="210" t="s">
        <v>121</v>
      </c>
      <c r="AY186" s="19" t="s">
        <v>113</v>
      </c>
      <c r="BE186" s="211">
        <f>IF(N186="základní",J186,0)</f>
        <v>0</v>
      </c>
      <c r="BF186" s="211">
        <f>IF(N186="snížená",J186,0)</f>
        <v>0</v>
      </c>
      <c r="BG186" s="211">
        <f>IF(N186="zákl. přenesená",J186,0)</f>
        <v>0</v>
      </c>
      <c r="BH186" s="211">
        <f>IF(N186="sníž. přenesená",J186,0)</f>
        <v>0</v>
      </c>
      <c r="BI186" s="211">
        <f>IF(N186="nulová",J186,0)</f>
        <v>0</v>
      </c>
      <c r="BJ186" s="19" t="s">
        <v>121</v>
      </c>
      <c r="BK186" s="211">
        <f>ROUND(I186*H186,2)</f>
        <v>0</v>
      </c>
      <c r="BL186" s="19" t="s">
        <v>187</v>
      </c>
      <c r="BM186" s="210" t="s">
        <v>329</v>
      </c>
    </row>
    <row r="187" s="2" customFormat="1">
      <c r="A187" s="40"/>
      <c r="B187" s="41"/>
      <c r="C187" s="42"/>
      <c r="D187" s="224" t="s">
        <v>129</v>
      </c>
      <c r="E187" s="42"/>
      <c r="F187" s="225" t="s">
        <v>330</v>
      </c>
      <c r="G187" s="42"/>
      <c r="H187" s="42"/>
      <c r="I187" s="226"/>
      <c r="J187" s="42"/>
      <c r="K187" s="42"/>
      <c r="L187" s="46"/>
      <c r="M187" s="227"/>
      <c r="N187" s="228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129</v>
      </c>
      <c r="AU187" s="19" t="s">
        <v>121</v>
      </c>
    </row>
    <row r="188" s="12" customFormat="1" ht="22.8" customHeight="1">
      <c r="A188" s="12"/>
      <c r="B188" s="183"/>
      <c r="C188" s="184"/>
      <c r="D188" s="185" t="s">
        <v>71</v>
      </c>
      <c r="E188" s="197" t="s">
        <v>331</v>
      </c>
      <c r="F188" s="197" t="s">
        <v>332</v>
      </c>
      <c r="G188" s="184"/>
      <c r="H188" s="184"/>
      <c r="I188" s="187"/>
      <c r="J188" s="198">
        <f>BK188</f>
        <v>0</v>
      </c>
      <c r="K188" s="184"/>
      <c r="L188" s="189"/>
      <c r="M188" s="190"/>
      <c r="N188" s="191"/>
      <c r="O188" s="191"/>
      <c r="P188" s="192">
        <f>SUM(P189:P196)</f>
        <v>0</v>
      </c>
      <c r="Q188" s="191"/>
      <c r="R188" s="192">
        <f>SUM(R189:R196)</f>
        <v>0</v>
      </c>
      <c r="S188" s="191"/>
      <c r="T188" s="193">
        <f>SUM(T189:T196)</f>
        <v>0.37752400000000003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94" t="s">
        <v>121</v>
      </c>
      <c r="AT188" s="195" t="s">
        <v>71</v>
      </c>
      <c r="AU188" s="195" t="s">
        <v>77</v>
      </c>
      <c r="AY188" s="194" t="s">
        <v>113</v>
      </c>
      <c r="BK188" s="196">
        <f>SUM(BK189:BK196)</f>
        <v>0</v>
      </c>
    </row>
    <row r="189" s="2" customFormat="1" ht="21.75" customHeight="1">
      <c r="A189" s="40"/>
      <c r="B189" s="41"/>
      <c r="C189" s="199" t="s">
        <v>333</v>
      </c>
      <c r="D189" s="199" t="s">
        <v>116</v>
      </c>
      <c r="E189" s="200" t="s">
        <v>334</v>
      </c>
      <c r="F189" s="201" t="s">
        <v>335</v>
      </c>
      <c r="G189" s="202" t="s">
        <v>119</v>
      </c>
      <c r="H189" s="203">
        <v>53.932000000000002</v>
      </c>
      <c r="I189" s="204"/>
      <c r="J189" s="205">
        <f>ROUND(I189*H189,2)</f>
        <v>0</v>
      </c>
      <c r="K189" s="201" t="s">
        <v>127</v>
      </c>
      <c r="L189" s="46"/>
      <c r="M189" s="206" t="s">
        <v>19</v>
      </c>
      <c r="N189" s="207" t="s">
        <v>44</v>
      </c>
      <c r="O189" s="86"/>
      <c r="P189" s="208">
        <f>O189*H189</f>
        <v>0</v>
      </c>
      <c r="Q189" s="208">
        <v>0</v>
      </c>
      <c r="R189" s="208">
        <f>Q189*H189</f>
        <v>0</v>
      </c>
      <c r="S189" s="208">
        <v>0.0070000000000000001</v>
      </c>
      <c r="T189" s="209">
        <f>S189*H189</f>
        <v>0.37752400000000003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0" t="s">
        <v>187</v>
      </c>
      <c r="AT189" s="210" t="s">
        <v>116</v>
      </c>
      <c r="AU189" s="210" t="s">
        <v>121</v>
      </c>
      <c r="AY189" s="19" t="s">
        <v>113</v>
      </c>
      <c r="BE189" s="211">
        <f>IF(N189="základní",J189,0)</f>
        <v>0</v>
      </c>
      <c r="BF189" s="211">
        <f>IF(N189="snížená",J189,0)</f>
        <v>0</v>
      </c>
      <c r="BG189" s="211">
        <f>IF(N189="zákl. přenesená",J189,0)</f>
        <v>0</v>
      </c>
      <c r="BH189" s="211">
        <f>IF(N189="sníž. přenesená",J189,0)</f>
        <v>0</v>
      </c>
      <c r="BI189" s="211">
        <f>IF(N189="nulová",J189,0)</f>
        <v>0</v>
      </c>
      <c r="BJ189" s="19" t="s">
        <v>121</v>
      </c>
      <c r="BK189" s="211">
        <f>ROUND(I189*H189,2)</f>
        <v>0</v>
      </c>
      <c r="BL189" s="19" t="s">
        <v>187</v>
      </c>
      <c r="BM189" s="210" t="s">
        <v>336</v>
      </c>
    </row>
    <row r="190" s="2" customFormat="1">
      <c r="A190" s="40"/>
      <c r="B190" s="41"/>
      <c r="C190" s="42"/>
      <c r="D190" s="224" t="s">
        <v>129</v>
      </c>
      <c r="E190" s="42"/>
      <c r="F190" s="225" t="s">
        <v>337</v>
      </c>
      <c r="G190" s="42"/>
      <c r="H190" s="42"/>
      <c r="I190" s="226"/>
      <c r="J190" s="42"/>
      <c r="K190" s="42"/>
      <c r="L190" s="46"/>
      <c r="M190" s="227"/>
      <c r="N190" s="228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129</v>
      </c>
      <c r="AU190" s="19" t="s">
        <v>121</v>
      </c>
    </row>
    <row r="191" s="13" customFormat="1">
      <c r="A191" s="13"/>
      <c r="B191" s="212"/>
      <c r="C191" s="213"/>
      <c r="D191" s="214" t="s">
        <v>123</v>
      </c>
      <c r="E191" s="215" t="s">
        <v>19</v>
      </c>
      <c r="F191" s="216" t="s">
        <v>137</v>
      </c>
      <c r="G191" s="213"/>
      <c r="H191" s="217">
        <v>7.9489999999999998</v>
      </c>
      <c r="I191" s="218"/>
      <c r="J191" s="213"/>
      <c r="K191" s="213"/>
      <c r="L191" s="219"/>
      <c r="M191" s="220"/>
      <c r="N191" s="221"/>
      <c r="O191" s="221"/>
      <c r="P191" s="221"/>
      <c r="Q191" s="221"/>
      <c r="R191" s="221"/>
      <c r="S191" s="221"/>
      <c r="T191" s="22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23" t="s">
        <v>123</v>
      </c>
      <c r="AU191" s="223" t="s">
        <v>121</v>
      </c>
      <c r="AV191" s="13" t="s">
        <v>121</v>
      </c>
      <c r="AW191" s="13" t="s">
        <v>33</v>
      </c>
      <c r="AX191" s="13" t="s">
        <v>72</v>
      </c>
      <c r="AY191" s="223" t="s">
        <v>113</v>
      </c>
    </row>
    <row r="192" s="13" customFormat="1">
      <c r="A192" s="13"/>
      <c r="B192" s="212"/>
      <c r="C192" s="213"/>
      <c r="D192" s="214" t="s">
        <v>123</v>
      </c>
      <c r="E192" s="215" t="s">
        <v>19</v>
      </c>
      <c r="F192" s="216" t="s">
        <v>138</v>
      </c>
      <c r="G192" s="213"/>
      <c r="H192" s="217">
        <v>0.64500000000000002</v>
      </c>
      <c r="I192" s="218"/>
      <c r="J192" s="213"/>
      <c r="K192" s="213"/>
      <c r="L192" s="219"/>
      <c r="M192" s="220"/>
      <c r="N192" s="221"/>
      <c r="O192" s="221"/>
      <c r="P192" s="221"/>
      <c r="Q192" s="221"/>
      <c r="R192" s="221"/>
      <c r="S192" s="221"/>
      <c r="T192" s="22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23" t="s">
        <v>123</v>
      </c>
      <c r="AU192" s="223" t="s">
        <v>121</v>
      </c>
      <c r="AV192" s="13" t="s">
        <v>121</v>
      </c>
      <c r="AW192" s="13" t="s">
        <v>33</v>
      </c>
      <c r="AX192" s="13" t="s">
        <v>72</v>
      </c>
      <c r="AY192" s="223" t="s">
        <v>113</v>
      </c>
    </row>
    <row r="193" s="13" customFormat="1">
      <c r="A193" s="13"/>
      <c r="B193" s="212"/>
      <c r="C193" s="213"/>
      <c r="D193" s="214" t="s">
        <v>123</v>
      </c>
      <c r="E193" s="215" t="s">
        <v>19</v>
      </c>
      <c r="F193" s="216" t="s">
        <v>139</v>
      </c>
      <c r="G193" s="213"/>
      <c r="H193" s="217">
        <v>11.455</v>
      </c>
      <c r="I193" s="218"/>
      <c r="J193" s="213"/>
      <c r="K193" s="213"/>
      <c r="L193" s="219"/>
      <c r="M193" s="220"/>
      <c r="N193" s="221"/>
      <c r="O193" s="221"/>
      <c r="P193" s="221"/>
      <c r="Q193" s="221"/>
      <c r="R193" s="221"/>
      <c r="S193" s="221"/>
      <c r="T193" s="22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23" t="s">
        <v>123</v>
      </c>
      <c r="AU193" s="223" t="s">
        <v>121</v>
      </c>
      <c r="AV193" s="13" t="s">
        <v>121</v>
      </c>
      <c r="AW193" s="13" t="s">
        <v>33</v>
      </c>
      <c r="AX193" s="13" t="s">
        <v>72</v>
      </c>
      <c r="AY193" s="223" t="s">
        <v>113</v>
      </c>
    </row>
    <row r="194" s="13" customFormat="1">
      <c r="A194" s="13"/>
      <c r="B194" s="212"/>
      <c r="C194" s="213"/>
      <c r="D194" s="214" t="s">
        <v>123</v>
      </c>
      <c r="E194" s="215" t="s">
        <v>19</v>
      </c>
      <c r="F194" s="216" t="s">
        <v>140</v>
      </c>
      <c r="G194" s="213"/>
      <c r="H194" s="217">
        <v>19.527999999999999</v>
      </c>
      <c r="I194" s="218"/>
      <c r="J194" s="213"/>
      <c r="K194" s="213"/>
      <c r="L194" s="219"/>
      <c r="M194" s="220"/>
      <c r="N194" s="221"/>
      <c r="O194" s="221"/>
      <c r="P194" s="221"/>
      <c r="Q194" s="221"/>
      <c r="R194" s="221"/>
      <c r="S194" s="221"/>
      <c r="T194" s="22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23" t="s">
        <v>123</v>
      </c>
      <c r="AU194" s="223" t="s">
        <v>121</v>
      </c>
      <c r="AV194" s="13" t="s">
        <v>121</v>
      </c>
      <c r="AW194" s="13" t="s">
        <v>33</v>
      </c>
      <c r="AX194" s="13" t="s">
        <v>72</v>
      </c>
      <c r="AY194" s="223" t="s">
        <v>113</v>
      </c>
    </row>
    <row r="195" s="13" customFormat="1">
      <c r="A195" s="13"/>
      <c r="B195" s="212"/>
      <c r="C195" s="213"/>
      <c r="D195" s="214" t="s">
        <v>123</v>
      </c>
      <c r="E195" s="215" t="s">
        <v>19</v>
      </c>
      <c r="F195" s="216" t="s">
        <v>141</v>
      </c>
      <c r="G195" s="213"/>
      <c r="H195" s="217">
        <v>14.355</v>
      </c>
      <c r="I195" s="218"/>
      <c r="J195" s="213"/>
      <c r="K195" s="213"/>
      <c r="L195" s="219"/>
      <c r="M195" s="220"/>
      <c r="N195" s="221"/>
      <c r="O195" s="221"/>
      <c r="P195" s="221"/>
      <c r="Q195" s="221"/>
      <c r="R195" s="221"/>
      <c r="S195" s="221"/>
      <c r="T195" s="22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23" t="s">
        <v>123</v>
      </c>
      <c r="AU195" s="223" t="s">
        <v>121</v>
      </c>
      <c r="AV195" s="13" t="s">
        <v>121</v>
      </c>
      <c r="AW195" s="13" t="s">
        <v>33</v>
      </c>
      <c r="AX195" s="13" t="s">
        <v>72</v>
      </c>
      <c r="AY195" s="223" t="s">
        <v>113</v>
      </c>
    </row>
    <row r="196" s="15" customFormat="1">
      <c r="A196" s="15"/>
      <c r="B196" s="239"/>
      <c r="C196" s="240"/>
      <c r="D196" s="214" t="s">
        <v>123</v>
      </c>
      <c r="E196" s="241" t="s">
        <v>19</v>
      </c>
      <c r="F196" s="242" t="s">
        <v>144</v>
      </c>
      <c r="G196" s="240"/>
      <c r="H196" s="243">
        <v>53.932000000000002</v>
      </c>
      <c r="I196" s="244"/>
      <c r="J196" s="240"/>
      <c r="K196" s="240"/>
      <c r="L196" s="245"/>
      <c r="M196" s="246"/>
      <c r="N196" s="247"/>
      <c r="O196" s="247"/>
      <c r="P196" s="247"/>
      <c r="Q196" s="247"/>
      <c r="R196" s="247"/>
      <c r="S196" s="247"/>
      <c r="T196" s="248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49" t="s">
        <v>123</v>
      </c>
      <c r="AU196" s="249" t="s">
        <v>121</v>
      </c>
      <c r="AV196" s="15" t="s">
        <v>120</v>
      </c>
      <c r="AW196" s="15" t="s">
        <v>33</v>
      </c>
      <c r="AX196" s="15" t="s">
        <v>77</v>
      </c>
      <c r="AY196" s="249" t="s">
        <v>113</v>
      </c>
    </row>
    <row r="197" s="12" customFormat="1" ht="22.8" customHeight="1">
      <c r="A197" s="12"/>
      <c r="B197" s="183"/>
      <c r="C197" s="184"/>
      <c r="D197" s="185" t="s">
        <v>71</v>
      </c>
      <c r="E197" s="197" t="s">
        <v>338</v>
      </c>
      <c r="F197" s="197" t="s">
        <v>339</v>
      </c>
      <c r="G197" s="184"/>
      <c r="H197" s="184"/>
      <c r="I197" s="187"/>
      <c r="J197" s="198">
        <f>BK197</f>
        <v>0</v>
      </c>
      <c r="K197" s="184"/>
      <c r="L197" s="189"/>
      <c r="M197" s="190"/>
      <c r="N197" s="191"/>
      <c r="O197" s="191"/>
      <c r="P197" s="192">
        <f>SUM(P198:P249)</f>
        <v>0</v>
      </c>
      <c r="Q197" s="191"/>
      <c r="R197" s="192">
        <f>SUM(R198:R249)</f>
        <v>1.0398778</v>
      </c>
      <c r="S197" s="191"/>
      <c r="T197" s="193">
        <f>SUM(T198:T249)</f>
        <v>0.17676600000000003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194" t="s">
        <v>121</v>
      </c>
      <c r="AT197" s="195" t="s">
        <v>71</v>
      </c>
      <c r="AU197" s="195" t="s">
        <v>77</v>
      </c>
      <c r="AY197" s="194" t="s">
        <v>113</v>
      </c>
      <c r="BK197" s="196">
        <f>SUM(BK198:BK249)</f>
        <v>0</v>
      </c>
    </row>
    <row r="198" s="2" customFormat="1" ht="16.5" customHeight="1">
      <c r="A198" s="40"/>
      <c r="B198" s="41"/>
      <c r="C198" s="199" t="s">
        <v>340</v>
      </c>
      <c r="D198" s="199" t="s">
        <v>116</v>
      </c>
      <c r="E198" s="200" t="s">
        <v>341</v>
      </c>
      <c r="F198" s="201" t="s">
        <v>342</v>
      </c>
      <c r="G198" s="202" t="s">
        <v>119</v>
      </c>
      <c r="H198" s="203">
        <v>53.932000000000002</v>
      </c>
      <c r="I198" s="204"/>
      <c r="J198" s="205">
        <f>ROUND(I198*H198,2)</f>
        <v>0</v>
      </c>
      <c r="K198" s="201" t="s">
        <v>127</v>
      </c>
      <c r="L198" s="46"/>
      <c r="M198" s="206" t="s">
        <v>19</v>
      </c>
      <c r="N198" s="207" t="s">
        <v>44</v>
      </c>
      <c r="O198" s="86"/>
      <c r="P198" s="208">
        <f>O198*H198</f>
        <v>0</v>
      </c>
      <c r="Q198" s="208">
        <v>0</v>
      </c>
      <c r="R198" s="208">
        <f>Q198*H198</f>
        <v>0</v>
      </c>
      <c r="S198" s="208">
        <v>0.0030000000000000001</v>
      </c>
      <c r="T198" s="209">
        <f>S198*H198</f>
        <v>0.16179600000000002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0" t="s">
        <v>187</v>
      </c>
      <c r="AT198" s="210" t="s">
        <v>116</v>
      </c>
      <c r="AU198" s="210" t="s">
        <v>121</v>
      </c>
      <c r="AY198" s="19" t="s">
        <v>113</v>
      </c>
      <c r="BE198" s="211">
        <f>IF(N198="základní",J198,0)</f>
        <v>0</v>
      </c>
      <c r="BF198" s="211">
        <f>IF(N198="snížená",J198,0)</f>
        <v>0</v>
      </c>
      <c r="BG198" s="211">
        <f>IF(N198="zákl. přenesená",J198,0)</f>
        <v>0</v>
      </c>
      <c r="BH198" s="211">
        <f>IF(N198="sníž. přenesená",J198,0)</f>
        <v>0</v>
      </c>
      <c r="BI198" s="211">
        <f>IF(N198="nulová",J198,0)</f>
        <v>0</v>
      </c>
      <c r="BJ198" s="19" t="s">
        <v>121</v>
      </c>
      <c r="BK198" s="211">
        <f>ROUND(I198*H198,2)</f>
        <v>0</v>
      </c>
      <c r="BL198" s="19" t="s">
        <v>187</v>
      </c>
      <c r="BM198" s="210" t="s">
        <v>343</v>
      </c>
    </row>
    <row r="199" s="2" customFormat="1">
      <c r="A199" s="40"/>
      <c r="B199" s="41"/>
      <c r="C199" s="42"/>
      <c r="D199" s="224" t="s">
        <v>129</v>
      </c>
      <c r="E199" s="42"/>
      <c r="F199" s="225" t="s">
        <v>344</v>
      </c>
      <c r="G199" s="42"/>
      <c r="H199" s="42"/>
      <c r="I199" s="226"/>
      <c r="J199" s="42"/>
      <c r="K199" s="42"/>
      <c r="L199" s="46"/>
      <c r="M199" s="227"/>
      <c r="N199" s="228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129</v>
      </c>
      <c r="AU199" s="19" t="s">
        <v>121</v>
      </c>
    </row>
    <row r="200" s="14" customFormat="1">
      <c r="A200" s="14"/>
      <c r="B200" s="229"/>
      <c r="C200" s="230"/>
      <c r="D200" s="214" t="s">
        <v>123</v>
      </c>
      <c r="E200" s="231" t="s">
        <v>19</v>
      </c>
      <c r="F200" s="232" t="s">
        <v>345</v>
      </c>
      <c r="G200" s="230"/>
      <c r="H200" s="231" t="s">
        <v>19</v>
      </c>
      <c r="I200" s="233"/>
      <c r="J200" s="230"/>
      <c r="K200" s="230"/>
      <c r="L200" s="234"/>
      <c r="M200" s="235"/>
      <c r="N200" s="236"/>
      <c r="O200" s="236"/>
      <c r="P200" s="236"/>
      <c r="Q200" s="236"/>
      <c r="R200" s="236"/>
      <c r="S200" s="236"/>
      <c r="T200" s="23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38" t="s">
        <v>123</v>
      </c>
      <c r="AU200" s="238" t="s">
        <v>121</v>
      </c>
      <c r="AV200" s="14" t="s">
        <v>77</v>
      </c>
      <c r="AW200" s="14" t="s">
        <v>33</v>
      </c>
      <c r="AX200" s="14" t="s">
        <v>72</v>
      </c>
      <c r="AY200" s="238" t="s">
        <v>113</v>
      </c>
    </row>
    <row r="201" s="13" customFormat="1">
      <c r="A201" s="13"/>
      <c r="B201" s="212"/>
      <c r="C201" s="213"/>
      <c r="D201" s="214" t="s">
        <v>123</v>
      </c>
      <c r="E201" s="215" t="s">
        <v>19</v>
      </c>
      <c r="F201" s="216" t="s">
        <v>137</v>
      </c>
      <c r="G201" s="213"/>
      <c r="H201" s="217">
        <v>7.9489999999999998</v>
      </c>
      <c r="I201" s="218"/>
      <c r="J201" s="213"/>
      <c r="K201" s="213"/>
      <c r="L201" s="219"/>
      <c r="M201" s="220"/>
      <c r="N201" s="221"/>
      <c r="O201" s="221"/>
      <c r="P201" s="221"/>
      <c r="Q201" s="221"/>
      <c r="R201" s="221"/>
      <c r="S201" s="221"/>
      <c r="T201" s="22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23" t="s">
        <v>123</v>
      </c>
      <c r="AU201" s="223" t="s">
        <v>121</v>
      </c>
      <c r="AV201" s="13" t="s">
        <v>121</v>
      </c>
      <c r="AW201" s="13" t="s">
        <v>33</v>
      </c>
      <c r="AX201" s="13" t="s">
        <v>72</v>
      </c>
      <c r="AY201" s="223" t="s">
        <v>113</v>
      </c>
    </row>
    <row r="202" s="13" customFormat="1">
      <c r="A202" s="13"/>
      <c r="B202" s="212"/>
      <c r="C202" s="213"/>
      <c r="D202" s="214" t="s">
        <v>123</v>
      </c>
      <c r="E202" s="215" t="s">
        <v>19</v>
      </c>
      <c r="F202" s="216" t="s">
        <v>138</v>
      </c>
      <c r="G202" s="213"/>
      <c r="H202" s="217">
        <v>0.64500000000000002</v>
      </c>
      <c r="I202" s="218"/>
      <c r="J202" s="213"/>
      <c r="K202" s="213"/>
      <c r="L202" s="219"/>
      <c r="M202" s="220"/>
      <c r="N202" s="221"/>
      <c r="O202" s="221"/>
      <c r="P202" s="221"/>
      <c r="Q202" s="221"/>
      <c r="R202" s="221"/>
      <c r="S202" s="221"/>
      <c r="T202" s="22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23" t="s">
        <v>123</v>
      </c>
      <c r="AU202" s="223" t="s">
        <v>121</v>
      </c>
      <c r="AV202" s="13" t="s">
        <v>121</v>
      </c>
      <c r="AW202" s="13" t="s">
        <v>33</v>
      </c>
      <c r="AX202" s="13" t="s">
        <v>72</v>
      </c>
      <c r="AY202" s="223" t="s">
        <v>113</v>
      </c>
    </row>
    <row r="203" s="13" customFormat="1">
      <c r="A203" s="13"/>
      <c r="B203" s="212"/>
      <c r="C203" s="213"/>
      <c r="D203" s="214" t="s">
        <v>123</v>
      </c>
      <c r="E203" s="215" t="s">
        <v>19</v>
      </c>
      <c r="F203" s="216" t="s">
        <v>139</v>
      </c>
      <c r="G203" s="213"/>
      <c r="H203" s="217">
        <v>11.455</v>
      </c>
      <c r="I203" s="218"/>
      <c r="J203" s="213"/>
      <c r="K203" s="213"/>
      <c r="L203" s="219"/>
      <c r="M203" s="220"/>
      <c r="N203" s="221"/>
      <c r="O203" s="221"/>
      <c r="P203" s="221"/>
      <c r="Q203" s="221"/>
      <c r="R203" s="221"/>
      <c r="S203" s="221"/>
      <c r="T203" s="22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23" t="s">
        <v>123</v>
      </c>
      <c r="AU203" s="223" t="s">
        <v>121</v>
      </c>
      <c r="AV203" s="13" t="s">
        <v>121</v>
      </c>
      <c r="AW203" s="13" t="s">
        <v>33</v>
      </c>
      <c r="AX203" s="13" t="s">
        <v>72</v>
      </c>
      <c r="AY203" s="223" t="s">
        <v>113</v>
      </c>
    </row>
    <row r="204" s="13" customFormat="1">
      <c r="A204" s="13"/>
      <c r="B204" s="212"/>
      <c r="C204" s="213"/>
      <c r="D204" s="214" t="s">
        <v>123</v>
      </c>
      <c r="E204" s="215" t="s">
        <v>19</v>
      </c>
      <c r="F204" s="216" t="s">
        <v>140</v>
      </c>
      <c r="G204" s="213"/>
      <c r="H204" s="217">
        <v>19.527999999999999</v>
      </c>
      <c r="I204" s="218"/>
      <c r="J204" s="213"/>
      <c r="K204" s="213"/>
      <c r="L204" s="219"/>
      <c r="M204" s="220"/>
      <c r="N204" s="221"/>
      <c r="O204" s="221"/>
      <c r="P204" s="221"/>
      <c r="Q204" s="221"/>
      <c r="R204" s="221"/>
      <c r="S204" s="221"/>
      <c r="T204" s="22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23" t="s">
        <v>123</v>
      </c>
      <c r="AU204" s="223" t="s">
        <v>121</v>
      </c>
      <c r="AV204" s="13" t="s">
        <v>121</v>
      </c>
      <c r="AW204" s="13" t="s">
        <v>33</v>
      </c>
      <c r="AX204" s="13" t="s">
        <v>72</v>
      </c>
      <c r="AY204" s="223" t="s">
        <v>113</v>
      </c>
    </row>
    <row r="205" s="13" customFormat="1">
      <c r="A205" s="13"/>
      <c r="B205" s="212"/>
      <c r="C205" s="213"/>
      <c r="D205" s="214" t="s">
        <v>123</v>
      </c>
      <c r="E205" s="215" t="s">
        <v>19</v>
      </c>
      <c r="F205" s="216" t="s">
        <v>141</v>
      </c>
      <c r="G205" s="213"/>
      <c r="H205" s="217">
        <v>14.355</v>
      </c>
      <c r="I205" s="218"/>
      <c r="J205" s="213"/>
      <c r="K205" s="213"/>
      <c r="L205" s="219"/>
      <c r="M205" s="220"/>
      <c r="N205" s="221"/>
      <c r="O205" s="221"/>
      <c r="P205" s="221"/>
      <c r="Q205" s="221"/>
      <c r="R205" s="221"/>
      <c r="S205" s="221"/>
      <c r="T205" s="22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23" t="s">
        <v>123</v>
      </c>
      <c r="AU205" s="223" t="s">
        <v>121</v>
      </c>
      <c r="AV205" s="13" t="s">
        <v>121</v>
      </c>
      <c r="AW205" s="13" t="s">
        <v>33</v>
      </c>
      <c r="AX205" s="13" t="s">
        <v>72</v>
      </c>
      <c r="AY205" s="223" t="s">
        <v>113</v>
      </c>
    </row>
    <row r="206" s="15" customFormat="1">
      <c r="A206" s="15"/>
      <c r="B206" s="239"/>
      <c r="C206" s="240"/>
      <c r="D206" s="214" t="s">
        <v>123</v>
      </c>
      <c r="E206" s="241" t="s">
        <v>19</v>
      </c>
      <c r="F206" s="242" t="s">
        <v>144</v>
      </c>
      <c r="G206" s="240"/>
      <c r="H206" s="243">
        <v>53.932000000000002</v>
      </c>
      <c r="I206" s="244"/>
      <c r="J206" s="240"/>
      <c r="K206" s="240"/>
      <c r="L206" s="245"/>
      <c r="M206" s="246"/>
      <c r="N206" s="247"/>
      <c r="O206" s="247"/>
      <c r="P206" s="247"/>
      <c r="Q206" s="247"/>
      <c r="R206" s="247"/>
      <c r="S206" s="247"/>
      <c r="T206" s="248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49" t="s">
        <v>123</v>
      </c>
      <c r="AU206" s="249" t="s">
        <v>121</v>
      </c>
      <c r="AV206" s="15" t="s">
        <v>120</v>
      </c>
      <c r="AW206" s="15" t="s">
        <v>33</v>
      </c>
      <c r="AX206" s="15" t="s">
        <v>77</v>
      </c>
      <c r="AY206" s="249" t="s">
        <v>113</v>
      </c>
    </row>
    <row r="207" s="2" customFormat="1" ht="16.5" customHeight="1">
      <c r="A207" s="40"/>
      <c r="B207" s="41"/>
      <c r="C207" s="199" t="s">
        <v>346</v>
      </c>
      <c r="D207" s="199" t="s">
        <v>116</v>
      </c>
      <c r="E207" s="200" t="s">
        <v>347</v>
      </c>
      <c r="F207" s="201" t="s">
        <v>348</v>
      </c>
      <c r="G207" s="202" t="s">
        <v>349</v>
      </c>
      <c r="H207" s="203">
        <v>49.899999999999999</v>
      </c>
      <c r="I207" s="204"/>
      <c r="J207" s="205">
        <f>ROUND(I207*H207,2)</f>
        <v>0</v>
      </c>
      <c r="K207" s="201" t="s">
        <v>19</v>
      </c>
      <c r="L207" s="46"/>
      <c r="M207" s="206" t="s">
        <v>19</v>
      </c>
      <c r="N207" s="207" t="s">
        <v>44</v>
      </c>
      <c r="O207" s="86"/>
      <c r="P207" s="208">
        <f>O207*H207</f>
        <v>0</v>
      </c>
      <c r="Q207" s="208">
        <v>0</v>
      </c>
      <c r="R207" s="208">
        <f>Q207*H207</f>
        <v>0</v>
      </c>
      <c r="S207" s="208">
        <v>0.00029999999999999997</v>
      </c>
      <c r="T207" s="209">
        <f>S207*H207</f>
        <v>0.014969999999999999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0" t="s">
        <v>187</v>
      </c>
      <c r="AT207" s="210" t="s">
        <v>116</v>
      </c>
      <c r="AU207" s="210" t="s">
        <v>121</v>
      </c>
      <c r="AY207" s="19" t="s">
        <v>113</v>
      </c>
      <c r="BE207" s="211">
        <f>IF(N207="základní",J207,0)</f>
        <v>0</v>
      </c>
      <c r="BF207" s="211">
        <f>IF(N207="snížená",J207,0)</f>
        <v>0</v>
      </c>
      <c r="BG207" s="211">
        <f>IF(N207="zákl. přenesená",J207,0)</f>
        <v>0</v>
      </c>
      <c r="BH207" s="211">
        <f>IF(N207="sníž. přenesená",J207,0)</f>
        <v>0</v>
      </c>
      <c r="BI207" s="211">
        <f>IF(N207="nulová",J207,0)</f>
        <v>0</v>
      </c>
      <c r="BJ207" s="19" t="s">
        <v>121</v>
      </c>
      <c r="BK207" s="211">
        <f>ROUND(I207*H207,2)</f>
        <v>0</v>
      </c>
      <c r="BL207" s="19" t="s">
        <v>187</v>
      </c>
      <c r="BM207" s="210" t="s">
        <v>350</v>
      </c>
    </row>
    <row r="208" s="13" customFormat="1">
      <c r="A208" s="13"/>
      <c r="B208" s="212"/>
      <c r="C208" s="213"/>
      <c r="D208" s="214" t="s">
        <v>123</v>
      </c>
      <c r="E208" s="215" t="s">
        <v>19</v>
      </c>
      <c r="F208" s="216" t="s">
        <v>351</v>
      </c>
      <c r="G208" s="213"/>
      <c r="H208" s="217">
        <v>49.899999999999999</v>
      </c>
      <c r="I208" s="218"/>
      <c r="J208" s="213"/>
      <c r="K208" s="213"/>
      <c r="L208" s="219"/>
      <c r="M208" s="220"/>
      <c r="N208" s="221"/>
      <c r="O208" s="221"/>
      <c r="P208" s="221"/>
      <c r="Q208" s="221"/>
      <c r="R208" s="221"/>
      <c r="S208" s="221"/>
      <c r="T208" s="22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23" t="s">
        <v>123</v>
      </c>
      <c r="AU208" s="223" t="s">
        <v>121</v>
      </c>
      <c r="AV208" s="13" t="s">
        <v>121</v>
      </c>
      <c r="AW208" s="13" t="s">
        <v>33</v>
      </c>
      <c r="AX208" s="13" t="s">
        <v>77</v>
      </c>
      <c r="AY208" s="223" t="s">
        <v>113</v>
      </c>
    </row>
    <row r="209" s="2" customFormat="1" ht="24.15" customHeight="1">
      <c r="A209" s="40"/>
      <c r="B209" s="41"/>
      <c r="C209" s="199" t="s">
        <v>352</v>
      </c>
      <c r="D209" s="199" t="s">
        <v>116</v>
      </c>
      <c r="E209" s="200" t="s">
        <v>353</v>
      </c>
      <c r="F209" s="201" t="s">
        <v>354</v>
      </c>
      <c r="G209" s="202" t="s">
        <v>119</v>
      </c>
      <c r="H209" s="203">
        <v>53.932000000000002</v>
      </c>
      <c r="I209" s="204"/>
      <c r="J209" s="205">
        <f>ROUND(I209*H209,2)</f>
        <v>0</v>
      </c>
      <c r="K209" s="201" t="s">
        <v>127</v>
      </c>
      <c r="L209" s="46"/>
      <c r="M209" s="206" t="s">
        <v>19</v>
      </c>
      <c r="N209" s="207" t="s">
        <v>44</v>
      </c>
      <c r="O209" s="86"/>
      <c r="P209" s="208">
        <f>O209*H209</f>
        <v>0</v>
      </c>
      <c r="Q209" s="208">
        <v>0</v>
      </c>
      <c r="R209" s="208">
        <f>Q209*H209</f>
        <v>0</v>
      </c>
      <c r="S209" s="208">
        <v>0</v>
      </c>
      <c r="T209" s="20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0" t="s">
        <v>187</v>
      </c>
      <c r="AT209" s="210" t="s">
        <v>116</v>
      </c>
      <c r="AU209" s="210" t="s">
        <v>121</v>
      </c>
      <c r="AY209" s="19" t="s">
        <v>113</v>
      </c>
      <c r="BE209" s="211">
        <f>IF(N209="základní",J209,0)</f>
        <v>0</v>
      </c>
      <c r="BF209" s="211">
        <f>IF(N209="snížená",J209,0)</f>
        <v>0</v>
      </c>
      <c r="BG209" s="211">
        <f>IF(N209="zákl. přenesená",J209,0)</f>
        <v>0</v>
      </c>
      <c r="BH209" s="211">
        <f>IF(N209="sníž. přenesená",J209,0)</f>
        <v>0</v>
      </c>
      <c r="BI209" s="211">
        <f>IF(N209="nulová",J209,0)</f>
        <v>0</v>
      </c>
      <c r="BJ209" s="19" t="s">
        <v>121</v>
      </c>
      <c r="BK209" s="211">
        <f>ROUND(I209*H209,2)</f>
        <v>0</v>
      </c>
      <c r="BL209" s="19" t="s">
        <v>187</v>
      </c>
      <c r="BM209" s="210" t="s">
        <v>355</v>
      </c>
    </row>
    <row r="210" s="2" customFormat="1">
      <c r="A210" s="40"/>
      <c r="B210" s="41"/>
      <c r="C210" s="42"/>
      <c r="D210" s="224" t="s">
        <v>129</v>
      </c>
      <c r="E210" s="42"/>
      <c r="F210" s="225" t="s">
        <v>356</v>
      </c>
      <c r="G210" s="42"/>
      <c r="H210" s="42"/>
      <c r="I210" s="226"/>
      <c r="J210" s="42"/>
      <c r="K210" s="42"/>
      <c r="L210" s="46"/>
      <c r="M210" s="227"/>
      <c r="N210" s="228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129</v>
      </c>
      <c r="AU210" s="19" t="s">
        <v>121</v>
      </c>
    </row>
    <row r="211" s="14" customFormat="1">
      <c r="A211" s="14"/>
      <c r="B211" s="229"/>
      <c r="C211" s="230"/>
      <c r="D211" s="214" t="s">
        <v>123</v>
      </c>
      <c r="E211" s="231" t="s">
        <v>19</v>
      </c>
      <c r="F211" s="232" t="s">
        <v>357</v>
      </c>
      <c r="G211" s="230"/>
      <c r="H211" s="231" t="s">
        <v>19</v>
      </c>
      <c r="I211" s="233"/>
      <c r="J211" s="230"/>
      <c r="K211" s="230"/>
      <c r="L211" s="234"/>
      <c r="M211" s="235"/>
      <c r="N211" s="236"/>
      <c r="O211" s="236"/>
      <c r="P211" s="236"/>
      <c r="Q211" s="236"/>
      <c r="R211" s="236"/>
      <c r="S211" s="236"/>
      <c r="T211" s="23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38" t="s">
        <v>123</v>
      </c>
      <c r="AU211" s="238" t="s">
        <v>121</v>
      </c>
      <c r="AV211" s="14" t="s">
        <v>77</v>
      </c>
      <c r="AW211" s="14" t="s">
        <v>33</v>
      </c>
      <c r="AX211" s="14" t="s">
        <v>72</v>
      </c>
      <c r="AY211" s="238" t="s">
        <v>113</v>
      </c>
    </row>
    <row r="212" s="13" customFormat="1">
      <c r="A212" s="13"/>
      <c r="B212" s="212"/>
      <c r="C212" s="213"/>
      <c r="D212" s="214" t="s">
        <v>123</v>
      </c>
      <c r="E212" s="215" t="s">
        <v>19</v>
      </c>
      <c r="F212" s="216" t="s">
        <v>137</v>
      </c>
      <c r="G212" s="213"/>
      <c r="H212" s="217">
        <v>7.9489999999999998</v>
      </c>
      <c r="I212" s="218"/>
      <c r="J212" s="213"/>
      <c r="K212" s="213"/>
      <c r="L212" s="219"/>
      <c r="M212" s="220"/>
      <c r="N212" s="221"/>
      <c r="O212" s="221"/>
      <c r="P212" s="221"/>
      <c r="Q212" s="221"/>
      <c r="R212" s="221"/>
      <c r="S212" s="221"/>
      <c r="T212" s="22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23" t="s">
        <v>123</v>
      </c>
      <c r="AU212" s="223" t="s">
        <v>121</v>
      </c>
      <c r="AV212" s="13" t="s">
        <v>121</v>
      </c>
      <c r="AW212" s="13" t="s">
        <v>33</v>
      </c>
      <c r="AX212" s="13" t="s">
        <v>72</v>
      </c>
      <c r="AY212" s="223" t="s">
        <v>113</v>
      </c>
    </row>
    <row r="213" s="13" customFormat="1">
      <c r="A213" s="13"/>
      <c r="B213" s="212"/>
      <c r="C213" s="213"/>
      <c r="D213" s="214" t="s">
        <v>123</v>
      </c>
      <c r="E213" s="215" t="s">
        <v>19</v>
      </c>
      <c r="F213" s="216" t="s">
        <v>138</v>
      </c>
      <c r="G213" s="213"/>
      <c r="H213" s="217">
        <v>0.64500000000000002</v>
      </c>
      <c r="I213" s="218"/>
      <c r="J213" s="213"/>
      <c r="K213" s="213"/>
      <c r="L213" s="219"/>
      <c r="M213" s="220"/>
      <c r="N213" s="221"/>
      <c r="O213" s="221"/>
      <c r="P213" s="221"/>
      <c r="Q213" s="221"/>
      <c r="R213" s="221"/>
      <c r="S213" s="221"/>
      <c r="T213" s="22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23" t="s">
        <v>123</v>
      </c>
      <c r="AU213" s="223" t="s">
        <v>121</v>
      </c>
      <c r="AV213" s="13" t="s">
        <v>121</v>
      </c>
      <c r="AW213" s="13" t="s">
        <v>33</v>
      </c>
      <c r="AX213" s="13" t="s">
        <v>72</v>
      </c>
      <c r="AY213" s="223" t="s">
        <v>113</v>
      </c>
    </row>
    <row r="214" s="13" customFormat="1">
      <c r="A214" s="13"/>
      <c r="B214" s="212"/>
      <c r="C214" s="213"/>
      <c r="D214" s="214" t="s">
        <v>123</v>
      </c>
      <c r="E214" s="215" t="s">
        <v>19</v>
      </c>
      <c r="F214" s="216" t="s">
        <v>139</v>
      </c>
      <c r="G214" s="213"/>
      <c r="H214" s="217">
        <v>11.455</v>
      </c>
      <c r="I214" s="218"/>
      <c r="J214" s="213"/>
      <c r="K214" s="213"/>
      <c r="L214" s="219"/>
      <c r="M214" s="220"/>
      <c r="N214" s="221"/>
      <c r="O214" s="221"/>
      <c r="P214" s="221"/>
      <c r="Q214" s="221"/>
      <c r="R214" s="221"/>
      <c r="S214" s="221"/>
      <c r="T214" s="22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23" t="s">
        <v>123</v>
      </c>
      <c r="AU214" s="223" t="s">
        <v>121</v>
      </c>
      <c r="AV214" s="13" t="s">
        <v>121</v>
      </c>
      <c r="AW214" s="13" t="s">
        <v>33</v>
      </c>
      <c r="AX214" s="13" t="s">
        <v>72</v>
      </c>
      <c r="AY214" s="223" t="s">
        <v>113</v>
      </c>
    </row>
    <row r="215" s="13" customFormat="1">
      <c r="A215" s="13"/>
      <c r="B215" s="212"/>
      <c r="C215" s="213"/>
      <c r="D215" s="214" t="s">
        <v>123</v>
      </c>
      <c r="E215" s="215" t="s">
        <v>19</v>
      </c>
      <c r="F215" s="216" t="s">
        <v>140</v>
      </c>
      <c r="G215" s="213"/>
      <c r="H215" s="217">
        <v>19.527999999999999</v>
      </c>
      <c r="I215" s="218"/>
      <c r="J215" s="213"/>
      <c r="K215" s="213"/>
      <c r="L215" s="219"/>
      <c r="M215" s="220"/>
      <c r="N215" s="221"/>
      <c r="O215" s="221"/>
      <c r="P215" s="221"/>
      <c r="Q215" s="221"/>
      <c r="R215" s="221"/>
      <c r="S215" s="221"/>
      <c r="T215" s="22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23" t="s">
        <v>123</v>
      </c>
      <c r="AU215" s="223" t="s">
        <v>121</v>
      </c>
      <c r="AV215" s="13" t="s">
        <v>121</v>
      </c>
      <c r="AW215" s="13" t="s">
        <v>33</v>
      </c>
      <c r="AX215" s="13" t="s">
        <v>72</v>
      </c>
      <c r="AY215" s="223" t="s">
        <v>113</v>
      </c>
    </row>
    <row r="216" s="13" customFormat="1">
      <c r="A216" s="13"/>
      <c r="B216" s="212"/>
      <c r="C216" s="213"/>
      <c r="D216" s="214" t="s">
        <v>123</v>
      </c>
      <c r="E216" s="215" t="s">
        <v>19</v>
      </c>
      <c r="F216" s="216" t="s">
        <v>141</v>
      </c>
      <c r="G216" s="213"/>
      <c r="H216" s="217">
        <v>14.355</v>
      </c>
      <c r="I216" s="218"/>
      <c r="J216" s="213"/>
      <c r="K216" s="213"/>
      <c r="L216" s="219"/>
      <c r="M216" s="220"/>
      <c r="N216" s="221"/>
      <c r="O216" s="221"/>
      <c r="P216" s="221"/>
      <c r="Q216" s="221"/>
      <c r="R216" s="221"/>
      <c r="S216" s="221"/>
      <c r="T216" s="22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23" t="s">
        <v>123</v>
      </c>
      <c r="AU216" s="223" t="s">
        <v>121</v>
      </c>
      <c r="AV216" s="13" t="s">
        <v>121</v>
      </c>
      <c r="AW216" s="13" t="s">
        <v>33</v>
      </c>
      <c r="AX216" s="13" t="s">
        <v>72</v>
      </c>
      <c r="AY216" s="223" t="s">
        <v>113</v>
      </c>
    </row>
    <row r="217" s="15" customFormat="1">
      <c r="A217" s="15"/>
      <c r="B217" s="239"/>
      <c r="C217" s="240"/>
      <c r="D217" s="214" t="s">
        <v>123</v>
      </c>
      <c r="E217" s="241" t="s">
        <v>19</v>
      </c>
      <c r="F217" s="242" t="s">
        <v>144</v>
      </c>
      <c r="G217" s="240"/>
      <c r="H217" s="243">
        <v>53.932000000000002</v>
      </c>
      <c r="I217" s="244"/>
      <c r="J217" s="240"/>
      <c r="K217" s="240"/>
      <c r="L217" s="245"/>
      <c r="M217" s="246"/>
      <c r="N217" s="247"/>
      <c r="O217" s="247"/>
      <c r="P217" s="247"/>
      <c r="Q217" s="247"/>
      <c r="R217" s="247"/>
      <c r="S217" s="247"/>
      <c r="T217" s="248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49" t="s">
        <v>123</v>
      </c>
      <c r="AU217" s="249" t="s">
        <v>121</v>
      </c>
      <c r="AV217" s="15" t="s">
        <v>120</v>
      </c>
      <c r="AW217" s="15" t="s">
        <v>33</v>
      </c>
      <c r="AX217" s="15" t="s">
        <v>77</v>
      </c>
      <c r="AY217" s="249" t="s">
        <v>113</v>
      </c>
    </row>
    <row r="218" s="2" customFormat="1" ht="16.5" customHeight="1">
      <c r="A218" s="40"/>
      <c r="B218" s="41"/>
      <c r="C218" s="199" t="s">
        <v>358</v>
      </c>
      <c r="D218" s="199" t="s">
        <v>116</v>
      </c>
      <c r="E218" s="200" t="s">
        <v>359</v>
      </c>
      <c r="F218" s="201" t="s">
        <v>360</v>
      </c>
      <c r="G218" s="202" t="s">
        <v>119</v>
      </c>
      <c r="H218" s="203">
        <v>107.864</v>
      </c>
      <c r="I218" s="204"/>
      <c r="J218" s="205">
        <f>ROUND(I218*H218,2)</f>
        <v>0</v>
      </c>
      <c r="K218" s="201" t="s">
        <v>127</v>
      </c>
      <c r="L218" s="46"/>
      <c r="M218" s="206" t="s">
        <v>19</v>
      </c>
      <c r="N218" s="207" t="s">
        <v>44</v>
      </c>
      <c r="O218" s="86"/>
      <c r="P218" s="208">
        <f>O218*H218</f>
        <v>0</v>
      </c>
      <c r="Q218" s="208">
        <v>0</v>
      </c>
      <c r="R218" s="208">
        <f>Q218*H218</f>
        <v>0</v>
      </c>
      <c r="S218" s="208">
        <v>0</v>
      </c>
      <c r="T218" s="20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0" t="s">
        <v>187</v>
      </c>
      <c r="AT218" s="210" t="s">
        <v>116</v>
      </c>
      <c r="AU218" s="210" t="s">
        <v>121</v>
      </c>
      <c r="AY218" s="19" t="s">
        <v>113</v>
      </c>
      <c r="BE218" s="211">
        <f>IF(N218="základní",J218,0)</f>
        <v>0</v>
      </c>
      <c r="BF218" s="211">
        <f>IF(N218="snížená",J218,0)</f>
        <v>0</v>
      </c>
      <c r="BG218" s="211">
        <f>IF(N218="zákl. přenesená",J218,0)</f>
        <v>0</v>
      </c>
      <c r="BH218" s="211">
        <f>IF(N218="sníž. přenesená",J218,0)</f>
        <v>0</v>
      </c>
      <c r="BI218" s="211">
        <f>IF(N218="nulová",J218,0)</f>
        <v>0</v>
      </c>
      <c r="BJ218" s="19" t="s">
        <v>121</v>
      </c>
      <c r="BK218" s="211">
        <f>ROUND(I218*H218,2)</f>
        <v>0</v>
      </c>
      <c r="BL218" s="19" t="s">
        <v>187</v>
      </c>
      <c r="BM218" s="210" t="s">
        <v>361</v>
      </c>
    </row>
    <row r="219" s="2" customFormat="1">
      <c r="A219" s="40"/>
      <c r="B219" s="41"/>
      <c r="C219" s="42"/>
      <c r="D219" s="224" t="s">
        <v>129</v>
      </c>
      <c r="E219" s="42"/>
      <c r="F219" s="225" t="s">
        <v>362</v>
      </c>
      <c r="G219" s="42"/>
      <c r="H219" s="42"/>
      <c r="I219" s="226"/>
      <c r="J219" s="42"/>
      <c r="K219" s="42"/>
      <c r="L219" s="46"/>
      <c r="M219" s="227"/>
      <c r="N219" s="228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129</v>
      </c>
      <c r="AU219" s="19" t="s">
        <v>121</v>
      </c>
    </row>
    <row r="220" s="14" customFormat="1">
      <c r="A220" s="14"/>
      <c r="B220" s="229"/>
      <c r="C220" s="230"/>
      <c r="D220" s="214" t="s">
        <v>123</v>
      </c>
      <c r="E220" s="231" t="s">
        <v>19</v>
      </c>
      <c r="F220" s="232" t="s">
        <v>363</v>
      </c>
      <c r="G220" s="230"/>
      <c r="H220" s="231" t="s">
        <v>19</v>
      </c>
      <c r="I220" s="233"/>
      <c r="J220" s="230"/>
      <c r="K220" s="230"/>
      <c r="L220" s="234"/>
      <c r="M220" s="235"/>
      <c r="N220" s="236"/>
      <c r="O220" s="236"/>
      <c r="P220" s="236"/>
      <c r="Q220" s="236"/>
      <c r="R220" s="236"/>
      <c r="S220" s="236"/>
      <c r="T220" s="23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38" t="s">
        <v>123</v>
      </c>
      <c r="AU220" s="238" t="s">
        <v>121</v>
      </c>
      <c r="AV220" s="14" t="s">
        <v>77</v>
      </c>
      <c r="AW220" s="14" t="s">
        <v>33</v>
      </c>
      <c r="AX220" s="14" t="s">
        <v>72</v>
      </c>
      <c r="AY220" s="238" t="s">
        <v>113</v>
      </c>
    </row>
    <row r="221" s="13" customFormat="1">
      <c r="A221" s="13"/>
      <c r="B221" s="212"/>
      <c r="C221" s="213"/>
      <c r="D221" s="214" t="s">
        <v>123</v>
      </c>
      <c r="E221" s="215" t="s">
        <v>19</v>
      </c>
      <c r="F221" s="216" t="s">
        <v>364</v>
      </c>
      <c r="G221" s="213"/>
      <c r="H221" s="217">
        <v>53.932000000000002</v>
      </c>
      <c r="I221" s="218"/>
      <c r="J221" s="213"/>
      <c r="K221" s="213"/>
      <c r="L221" s="219"/>
      <c r="M221" s="220"/>
      <c r="N221" s="221"/>
      <c r="O221" s="221"/>
      <c r="P221" s="221"/>
      <c r="Q221" s="221"/>
      <c r="R221" s="221"/>
      <c r="S221" s="221"/>
      <c r="T221" s="22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23" t="s">
        <v>123</v>
      </c>
      <c r="AU221" s="223" t="s">
        <v>121</v>
      </c>
      <c r="AV221" s="13" t="s">
        <v>121</v>
      </c>
      <c r="AW221" s="13" t="s">
        <v>33</v>
      </c>
      <c r="AX221" s="13" t="s">
        <v>72</v>
      </c>
      <c r="AY221" s="223" t="s">
        <v>113</v>
      </c>
    </row>
    <row r="222" s="14" customFormat="1">
      <c r="A222" s="14"/>
      <c r="B222" s="229"/>
      <c r="C222" s="230"/>
      <c r="D222" s="214" t="s">
        <v>123</v>
      </c>
      <c r="E222" s="231" t="s">
        <v>19</v>
      </c>
      <c r="F222" s="232" t="s">
        <v>365</v>
      </c>
      <c r="G222" s="230"/>
      <c r="H222" s="231" t="s">
        <v>19</v>
      </c>
      <c r="I222" s="233"/>
      <c r="J222" s="230"/>
      <c r="K222" s="230"/>
      <c r="L222" s="234"/>
      <c r="M222" s="235"/>
      <c r="N222" s="236"/>
      <c r="O222" s="236"/>
      <c r="P222" s="236"/>
      <c r="Q222" s="236"/>
      <c r="R222" s="236"/>
      <c r="S222" s="236"/>
      <c r="T222" s="23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38" t="s">
        <v>123</v>
      </c>
      <c r="AU222" s="238" t="s">
        <v>121</v>
      </c>
      <c r="AV222" s="14" t="s">
        <v>77</v>
      </c>
      <c r="AW222" s="14" t="s">
        <v>33</v>
      </c>
      <c r="AX222" s="14" t="s">
        <v>72</v>
      </c>
      <c r="AY222" s="238" t="s">
        <v>113</v>
      </c>
    </row>
    <row r="223" s="13" customFormat="1">
      <c r="A223" s="13"/>
      <c r="B223" s="212"/>
      <c r="C223" s="213"/>
      <c r="D223" s="214" t="s">
        <v>123</v>
      </c>
      <c r="E223" s="215" t="s">
        <v>19</v>
      </c>
      <c r="F223" s="216" t="s">
        <v>364</v>
      </c>
      <c r="G223" s="213"/>
      <c r="H223" s="217">
        <v>53.932000000000002</v>
      </c>
      <c r="I223" s="218"/>
      <c r="J223" s="213"/>
      <c r="K223" s="213"/>
      <c r="L223" s="219"/>
      <c r="M223" s="220"/>
      <c r="N223" s="221"/>
      <c r="O223" s="221"/>
      <c r="P223" s="221"/>
      <c r="Q223" s="221"/>
      <c r="R223" s="221"/>
      <c r="S223" s="221"/>
      <c r="T223" s="22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23" t="s">
        <v>123</v>
      </c>
      <c r="AU223" s="223" t="s">
        <v>121</v>
      </c>
      <c r="AV223" s="13" t="s">
        <v>121</v>
      </c>
      <c r="AW223" s="13" t="s">
        <v>33</v>
      </c>
      <c r="AX223" s="13" t="s">
        <v>72</v>
      </c>
      <c r="AY223" s="223" t="s">
        <v>113</v>
      </c>
    </row>
    <row r="224" s="15" customFormat="1">
      <c r="A224" s="15"/>
      <c r="B224" s="239"/>
      <c r="C224" s="240"/>
      <c r="D224" s="214" t="s">
        <v>123</v>
      </c>
      <c r="E224" s="241" t="s">
        <v>19</v>
      </c>
      <c r="F224" s="242" t="s">
        <v>144</v>
      </c>
      <c r="G224" s="240"/>
      <c r="H224" s="243">
        <v>107.864</v>
      </c>
      <c r="I224" s="244"/>
      <c r="J224" s="240"/>
      <c r="K224" s="240"/>
      <c r="L224" s="245"/>
      <c r="M224" s="246"/>
      <c r="N224" s="247"/>
      <c r="O224" s="247"/>
      <c r="P224" s="247"/>
      <c r="Q224" s="247"/>
      <c r="R224" s="247"/>
      <c r="S224" s="247"/>
      <c r="T224" s="248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49" t="s">
        <v>123</v>
      </c>
      <c r="AU224" s="249" t="s">
        <v>121</v>
      </c>
      <c r="AV224" s="15" t="s">
        <v>120</v>
      </c>
      <c r="AW224" s="15" t="s">
        <v>33</v>
      </c>
      <c r="AX224" s="15" t="s">
        <v>77</v>
      </c>
      <c r="AY224" s="249" t="s">
        <v>113</v>
      </c>
    </row>
    <row r="225" s="2" customFormat="1" ht="16.5" customHeight="1">
      <c r="A225" s="40"/>
      <c r="B225" s="41"/>
      <c r="C225" s="199" t="s">
        <v>366</v>
      </c>
      <c r="D225" s="199" t="s">
        <v>116</v>
      </c>
      <c r="E225" s="200" t="s">
        <v>367</v>
      </c>
      <c r="F225" s="201" t="s">
        <v>368</v>
      </c>
      <c r="G225" s="202" t="s">
        <v>119</v>
      </c>
      <c r="H225" s="203">
        <v>107.864</v>
      </c>
      <c r="I225" s="204"/>
      <c r="J225" s="205">
        <f>ROUND(I225*H225,2)</f>
        <v>0</v>
      </c>
      <c r="K225" s="201" t="s">
        <v>127</v>
      </c>
      <c r="L225" s="46"/>
      <c r="M225" s="206" t="s">
        <v>19</v>
      </c>
      <c r="N225" s="207" t="s">
        <v>44</v>
      </c>
      <c r="O225" s="86"/>
      <c r="P225" s="208">
        <f>O225*H225</f>
        <v>0</v>
      </c>
      <c r="Q225" s="208">
        <v>3.0000000000000001E-05</v>
      </c>
      <c r="R225" s="208">
        <f>Q225*H225</f>
        <v>0.0032359200000000002</v>
      </c>
      <c r="S225" s="208">
        <v>0</v>
      </c>
      <c r="T225" s="20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0" t="s">
        <v>187</v>
      </c>
      <c r="AT225" s="210" t="s">
        <v>116</v>
      </c>
      <c r="AU225" s="210" t="s">
        <v>121</v>
      </c>
      <c r="AY225" s="19" t="s">
        <v>113</v>
      </c>
      <c r="BE225" s="211">
        <f>IF(N225="základní",J225,0)</f>
        <v>0</v>
      </c>
      <c r="BF225" s="211">
        <f>IF(N225="snížená",J225,0)</f>
        <v>0</v>
      </c>
      <c r="BG225" s="211">
        <f>IF(N225="zákl. přenesená",J225,0)</f>
        <v>0</v>
      </c>
      <c r="BH225" s="211">
        <f>IF(N225="sníž. přenesená",J225,0)</f>
        <v>0</v>
      </c>
      <c r="BI225" s="211">
        <f>IF(N225="nulová",J225,0)</f>
        <v>0</v>
      </c>
      <c r="BJ225" s="19" t="s">
        <v>121</v>
      </c>
      <c r="BK225" s="211">
        <f>ROUND(I225*H225,2)</f>
        <v>0</v>
      </c>
      <c r="BL225" s="19" t="s">
        <v>187</v>
      </c>
      <c r="BM225" s="210" t="s">
        <v>369</v>
      </c>
    </row>
    <row r="226" s="2" customFormat="1">
      <c r="A226" s="40"/>
      <c r="B226" s="41"/>
      <c r="C226" s="42"/>
      <c r="D226" s="224" t="s">
        <v>129</v>
      </c>
      <c r="E226" s="42"/>
      <c r="F226" s="225" t="s">
        <v>370</v>
      </c>
      <c r="G226" s="42"/>
      <c r="H226" s="42"/>
      <c r="I226" s="226"/>
      <c r="J226" s="42"/>
      <c r="K226" s="42"/>
      <c r="L226" s="46"/>
      <c r="M226" s="227"/>
      <c r="N226" s="228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129</v>
      </c>
      <c r="AU226" s="19" t="s">
        <v>121</v>
      </c>
    </row>
    <row r="227" s="14" customFormat="1">
      <c r="A227" s="14"/>
      <c r="B227" s="229"/>
      <c r="C227" s="230"/>
      <c r="D227" s="214" t="s">
        <v>123</v>
      </c>
      <c r="E227" s="231" t="s">
        <v>19</v>
      </c>
      <c r="F227" s="232" t="s">
        <v>363</v>
      </c>
      <c r="G227" s="230"/>
      <c r="H227" s="231" t="s">
        <v>19</v>
      </c>
      <c r="I227" s="233"/>
      <c r="J227" s="230"/>
      <c r="K227" s="230"/>
      <c r="L227" s="234"/>
      <c r="M227" s="235"/>
      <c r="N227" s="236"/>
      <c r="O227" s="236"/>
      <c r="P227" s="236"/>
      <c r="Q227" s="236"/>
      <c r="R227" s="236"/>
      <c r="S227" s="236"/>
      <c r="T227" s="23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38" t="s">
        <v>123</v>
      </c>
      <c r="AU227" s="238" t="s">
        <v>121</v>
      </c>
      <c r="AV227" s="14" t="s">
        <v>77</v>
      </c>
      <c r="AW227" s="14" t="s">
        <v>33</v>
      </c>
      <c r="AX227" s="14" t="s">
        <v>72</v>
      </c>
      <c r="AY227" s="238" t="s">
        <v>113</v>
      </c>
    </row>
    <row r="228" s="13" customFormat="1">
      <c r="A228" s="13"/>
      <c r="B228" s="212"/>
      <c r="C228" s="213"/>
      <c r="D228" s="214" t="s">
        <v>123</v>
      </c>
      <c r="E228" s="215" t="s">
        <v>19</v>
      </c>
      <c r="F228" s="216" t="s">
        <v>364</v>
      </c>
      <c r="G228" s="213"/>
      <c r="H228" s="217">
        <v>53.932000000000002</v>
      </c>
      <c r="I228" s="218"/>
      <c r="J228" s="213"/>
      <c r="K228" s="213"/>
      <c r="L228" s="219"/>
      <c r="M228" s="220"/>
      <c r="N228" s="221"/>
      <c r="O228" s="221"/>
      <c r="P228" s="221"/>
      <c r="Q228" s="221"/>
      <c r="R228" s="221"/>
      <c r="S228" s="221"/>
      <c r="T228" s="22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23" t="s">
        <v>123</v>
      </c>
      <c r="AU228" s="223" t="s">
        <v>121</v>
      </c>
      <c r="AV228" s="13" t="s">
        <v>121</v>
      </c>
      <c r="AW228" s="13" t="s">
        <v>33</v>
      </c>
      <c r="AX228" s="13" t="s">
        <v>72</v>
      </c>
      <c r="AY228" s="223" t="s">
        <v>113</v>
      </c>
    </row>
    <row r="229" s="14" customFormat="1">
      <c r="A229" s="14"/>
      <c r="B229" s="229"/>
      <c r="C229" s="230"/>
      <c r="D229" s="214" t="s">
        <v>123</v>
      </c>
      <c r="E229" s="231" t="s">
        <v>19</v>
      </c>
      <c r="F229" s="232" t="s">
        <v>371</v>
      </c>
      <c r="G229" s="230"/>
      <c r="H229" s="231" t="s">
        <v>19</v>
      </c>
      <c r="I229" s="233"/>
      <c r="J229" s="230"/>
      <c r="K229" s="230"/>
      <c r="L229" s="234"/>
      <c r="M229" s="235"/>
      <c r="N229" s="236"/>
      <c r="O229" s="236"/>
      <c r="P229" s="236"/>
      <c r="Q229" s="236"/>
      <c r="R229" s="236"/>
      <c r="S229" s="236"/>
      <c r="T229" s="23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38" t="s">
        <v>123</v>
      </c>
      <c r="AU229" s="238" t="s">
        <v>121</v>
      </c>
      <c r="AV229" s="14" t="s">
        <v>77</v>
      </c>
      <c r="AW229" s="14" t="s">
        <v>33</v>
      </c>
      <c r="AX229" s="14" t="s">
        <v>72</v>
      </c>
      <c r="AY229" s="238" t="s">
        <v>113</v>
      </c>
    </row>
    <row r="230" s="13" customFormat="1">
      <c r="A230" s="13"/>
      <c r="B230" s="212"/>
      <c r="C230" s="213"/>
      <c r="D230" s="214" t="s">
        <v>123</v>
      </c>
      <c r="E230" s="215" t="s">
        <v>19</v>
      </c>
      <c r="F230" s="216" t="s">
        <v>364</v>
      </c>
      <c r="G230" s="213"/>
      <c r="H230" s="217">
        <v>53.932000000000002</v>
      </c>
      <c r="I230" s="218"/>
      <c r="J230" s="213"/>
      <c r="K230" s="213"/>
      <c r="L230" s="219"/>
      <c r="M230" s="220"/>
      <c r="N230" s="221"/>
      <c r="O230" s="221"/>
      <c r="P230" s="221"/>
      <c r="Q230" s="221"/>
      <c r="R230" s="221"/>
      <c r="S230" s="221"/>
      <c r="T230" s="22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23" t="s">
        <v>123</v>
      </c>
      <c r="AU230" s="223" t="s">
        <v>121</v>
      </c>
      <c r="AV230" s="13" t="s">
        <v>121</v>
      </c>
      <c r="AW230" s="13" t="s">
        <v>33</v>
      </c>
      <c r="AX230" s="13" t="s">
        <v>72</v>
      </c>
      <c r="AY230" s="223" t="s">
        <v>113</v>
      </c>
    </row>
    <row r="231" s="15" customFormat="1">
      <c r="A231" s="15"/>
      <c r="B231" s="239"/>
      <c r="C231" s="240"/>
      <c r="D231" s="214" t="s">
        <v>123</v>
      </c>
      <c r="E231" s="241" t="s">
        <v>19</v>
      </c>
      <c r="F231" s="242" t="s">
        <v>144</v>
      </c>
      <c r="G231" s="240"/>
      <c r="H231" s="243">
        <v>107.864</v>
      </c>
      <c r="I231" s="244"/>
      <c r="J231" s="240"/>
      <c r="K231" s="240"/>
      <c r="L231" s="245"/>
      <c r="M231" s="246"/>
      <c r="N231" s="247"/>
      <c r="O231" s="247"/>
      <c r="P231" s="247"/>
      <c r="Q231" s="247"/>
      <c r="R231" s="247"/>
      <c r="S231" s="247"/>
      <c r="T231" s="248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49" t="s">
        <v>123</v>
      </c>
      <c r="AU231" s="249" t="s">
        <v>121</v>
      </c>
      <c r="AV231" s="15" t="s">
        <v>120</v>
      </c>
      <c r="AW231" s="15" t="s">
        <v>33</v>
      </c>
      <c r="AX231" s="15" t="s">
        <v>77</v>
      </c>
      <c r="AY231" s="249" t="s">
        <v>113</v>
      </c>
    </row>
    <row r="232" s="2" customFormat="1" ht="24.15" customHeight="1">
      <c r="A232" s="40"/>
      <c r="B232" s="41"/>
      <c r="C232" s="199" t="s">
        <v>372</v>
      </c>
      <c r="D232" s="199" t="s">
        <v>116</v>
      </c>
      <c r="E232" s="200" t="s">
        <v>373</v>
      </c>
      <c r="F232" s="201" t="s">
        <v>374</v>
      </c>
      <c r="G232" s="202" t="s">
        <v>119</v>
      </c>
      <c r="H232" s="203">
        <v>53.932000000000002</v>
      </c>
      <c r="I232" s="204"/>
      <c r="J232" s="205">
        <f>ROUND(I232*H232,2)</f>
        <v>0</v>
      </c>
      <c r="K232" s="201" t="s">
        <v>19</v>
      </c>
      <c r="L232" s="46"/>
      <c r="M232" s="206" t="s">
        <v>19</v>
      </c>
      <c r="N232" s="207" t="s">
        <v>44</v>
      </c>
      <c r="O232" s="86"/>
      <c r="P232" s="208">
        <f>O232*H232</f>
        <v>0</v>
      </c>
      <c r="Q232" s="208">
        <v>0.014999999999999999</v>
      </c>
      <c r="R232" s="208">
        <f>Q232*H232</f>
        <v>0.80898000000000003</v>
      </c>
      <c r="S232" s="208">
        <v>0</v>
      </c>
      <c r="T232" s="20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0" t="s">
        <v>187</v>
      </c>
      <c r="AT232" s="210" t="s">
        <v>116</v>
      </c>
      <c r="AU232" s="210" t="s">
        <v>121</v>
      </c>
      <c r="AY232" s="19" t="s">
        <v>113</v>
      </c>
      <c r="BE232" s="211">
        <f>IF(N232="základní",J232,0)</f>
        <v>0</v>
      </c>
      <c r="BF232" s="211">
        <f>IF(N232="snížená",J232,0)</f>
        <v>0</v>
      </c>
      <c r="BG232" s="211">
        <f>IF(N232="zákl. přenesená",J232,0)</f>
        <v>0</v>
      </c>
      <c r="BH232" s="211">
        <f>IF(N232="sníž. přenesená",J232,0)</f>
        <v>0</v>
      </c>
      <c r="BI232" s="211">
        <f>IF(N232="nulová",J232,0)</f>
        <v>0</v>
      </c>
      <c r="BJ232" s="19" t="s">
        <v>121</v>
      </c>
      <c r="BK232" s="211">
        <f>ROUND(I232*H232,2)</f>
        <v>0</v>
      </c>
      <c r="BL232" s="19" t="s">
        <v>187</v>
      </c>
      <c r="BM232" s="210" t="s">
        <v>375</v>
      </c>
    </row>
    <row r="233" s="2" customFormat="1" ht="16.5" customHeight="1">
      <c r="A233" s="40"/>
      <c r="B233" s="41"/>
      <c r="C233" s="199" t="s">
        <v>376</v>
      </c>
      <c r="D233" s="199" t="s">
        <v>116</v>
      </c>
      <c r="E233" s="200" t="s">
        <v>377</v>
      </c>
      <c r="F233" s="201" t="s">
        <v>378</v>
      </c>
      <c r="G233" s="202" t="s">
        <v>119</v>
      </c>
      <c r="H233" s="203">
        <v>53.932000000000002</v>
      </c>
      <c r="I233" s="204"/>
      <c r="J233" s="205">
        <f>ROUND(I233*H233,2)</f>
        <v>0</v>
      </c>
      <c r="K233" s="201" t="s">
        <v>127</v>
      </c>
      <c r="L233" s="46"/>
      <c r="M233" s="206" t="s">
        <v>19</v>
      </c>
      <c r="N233" s="207" t="s">
        <v>44</v>
      </c>
      <c r="O233" s="86"/>
      <c r="P233" s="208">
        <f>O233*H233</f>
        <v>0</v>
      </c>
      <c r="Q233" s="208">
        <v>0.00029999999999999997</v>
      </c>
      <c r="R233" s="208">
        <f>Q233*H233</f>
        <v>0.016179599999999999</v>
      </c>
      <c r="S233" s="208">
        <v>0</v>
      </c>
      <c r="T233" s="20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0" t="s">
        <v>187</v>
      </c>
      <c r="AT233" s="210" t="s">
        <v>116</v>
      </c>
      <c r="AU233" s="210" t="s">
        <v>121</v>
      </c>
      <c r="AY233" s="19" t="s">
        <v>113</v>
      </c>
      <c r="BE233" s="211">
        <f>IF(N233="základní",J233,0)</f>
        <v>0</v>
      </c>
      <c r="BF233" s="211">
        <f>IF(N233="snížená",J233,0)</f>
        <v>0</v>
      </c>
      <c r="BG233" s="211">
        <f>IF(N233="zákl. přenesená",J233,0)</f>
        <v>0</v>
      </c>
      <c r="BH233" s="211">
        <f>IF(N233="sníž. přenesená",J233,0)</f>
        <v>0</v>
      </c>
      <c r="BI233" s="211">
        <f>IF(N233="nulová",J233,0)</f>
        <v>0</v>
      </c>
      <c r="BJ233" s="19" t="s">
        <v>121</v>
      </c>
      <c r="BK233" s="211">
        <f>ROUND(I233*H233,2)</f>
        <v>0</v>
      </c>
      <c r="BL233" s="19" t="s">
        <v>187</v>
      </c>
      <c r="BM233" s="210" t="s">
        <v>379</v>
      </c>
    </row>
    <row r="234" s="2" customFormat="1">
      <c r="A234" s="40"/>
      <c r="B234" s="41"/>
      <c r="C234" s="42"/>
      <c r="D234" s="224" t="s">
        <v>129</v>
      </c>
      <c r="E234" s="42"/>
      <c r="F234" s="225" t="s">
        <v>380</v>
      </c>
      <c r="G234" s="42"/>
      <c r="H234" s="42"/>
      <c r="I234" s="226"/>
      <c r="J234" s="42"/>
      <c r="K234" s="42"/>
      <c r="L234" s="46"/>
      <c r="M234" s="227"/>
      <c r="N234" s="228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129</v>
      </c>
      <c r="AU234" s="19" t="s">
        <v>121</v>
      </c>
    </row>
    <row r="235" s="2" customFormat="1" ht="16.5" customHeight="1">
      <c r="A235" s="40"/>
      <c r="B235" s="41"/>
      <c r="C235" s="251" t="s">
        <v>381</v>
      </c>
      <c r="D235" s="251" t="s">
        <v>285</v>
      </c>
      <c r="E235" s="252" t="s">
        <v>382</v>
      </c>
      <c r="F235" s="253" t="s">
        <v>383</v>
      </c>
      <c r="G235" s="254" t="s">
        <v>119</v>
      </c>
      <c r="H235" s="255">
        <v>62.021999999999998</v>
      </c>
      <c r="I235" s="256"/>
      <c r="J235" s="257">
        <f>ROUND(I235*H235,2)</f>
        <v>0</v>
      </c>
      <c r="K235" s="253" t="s">
        <v>19</v>
      </c>
      <c r="L235" s="258"/>
      <c r="M235" s="259" t="s">
        <v>19</v>
      </c>
      <c r="N235" s="260" t="s">
        <v>44</v>
      </c>
      <c r="O235" s="86"/>
      <c r="P235" s="208">
        <f>O235*H235</f>
        <v>0</v>
      </c>
      <c r="Q235" s="208">
        <v>0.0032000000000000002</v>
      </c>
      <c r="R235" s="208">
        <f>Q235*H235</f>
        <v>0.19847039999999999</v>
      </c>
      <c r="S235" s="208">
        <v>0</v>
      </c>
      <c r="T235" s="20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0" t="s">
        <v>288</v>
      </c>
      <c r="AT235" s="210" t="s">
        <v>285</v>
      </c>
      <c r="AU235" s="210" t="s">
        <v>121</v>
      </c>
      <c r="AY235" s="19" t="s">
        <v>113</v>
      </c>
      <c r="BE235" s="211">
        <f>IF(N235="základní",J235,0)</f>
        <v>0</v>
      </c>
      <c r="BF235" s="211">
        <f>IF(N235="snížená",J235,0)</f>
        <v>0</v>
      </c>
      <c r="BG235" s="211">
        <f>IF(N235="zákl. přenesená",J235,0)</f>
        <v>0</v>
      </c>
      <c r="BH235" s="211">
        <f>IF(N235="sníž. přenesená",J235,0)</f>
        <v>0</v>
      </c>
      <c r="BI235" s="211">
        <f>IF(N235="nulová",J235,0)</f>
        <v>0</v>
      </c>
      <c r="BJ235" s="19" t="s">
        <v>121</v>
      </c>
      <c r="BK235" s="211">
        <f>ROUND(I235*H235,2)</f>
        <v>0</v>
      </c>
      <c r="BL235" s="19" t="s">
        <v>187</v>
      </c>
      <c r="BM235" s="210" t="s">
        <v>384</v>
      </c>
    </row>
    <row r="236" s="13" customFormat="1">
      <c r="A236" s="13"/>
      <c r="B236" s="212"/>
      <c r="C236" s="213"/>
      <c r="D236" s="214" t="s">
        <v>123</v>
      </c>
      <c r="E236" s="213"/>
      <c r="F236" s="216" t="s">
        <v>385</v>
      </c>
      <c r="G236" s="213"/>
      <c r="H236" s="217">
        <v>62.021999999999998</v>
      </c>
      <c r="I236" s="218"/>
      <c r="J236" s="213"/>
      <c r="K236" s="213"/>
      <c r="L236" s="219"/>
      <c r="M236" s="220"/>
      <c r="N236" s="221"/>
      <c r="O236" s="221"/>
      <c r="P236" s="221"/>
      <c r="Q236" s="221"/>
      <c r="R236" s="221"/>
      <c r="S236" s="221"/>
      <c r="T236" s="22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23" t="s">
        <v>123</v>
      </c>
      <c r="AU236" s="223" t="s">
        <v>121</v>
      </c>
      <c r="AV236" s="13" t="s">
        <v>121</v>
      </c>
      <c r="AW236" s="13" t="s">
        <v>4</v>
      </c>
      <c r="AX236" s="13" t="s">
        <v>77</v>
      </c>
      <c r="AY236" s="223" t="s">
        <v>113</v>
      </c>
    </row>
    <row r="237" s="2" customFormat="1" ht="16.5" customHeight="1">
      <c r="A237" s="40"/>
      <c r="B237" s="41"/>
      <c r="C237" s="199" t="s">
        <v>386</v>
      </c>
      <c r="D237" s="199" t="s">
        <v>116</v>
      </c>
      <c r="E237" s="200" t="s">
        <v>387</v>
      </c>
      <c r="F237" s="201" t="s">
        <v>388</v>
      </c>
      <c r="G237" s="202" t="s">
        <v>349</v>
      </c>
      <c r="H237" s="203">
        <v>49.899999999999999</v>
      </c>
      <c r="I237" s="204"/>
      <c r="J237" s="205">
        <f>ROUND(I237*H237,2)</f>
        <v>0</v>
      </c>
      <c r="K237" s="201" t="s">
        <v>127</v>
      </c>
      <c r="L237" s="46"/>
      <c r="M237" s="206" t="s">
        <v>19</v>
      </c>
      <c r="N237" s="207" t="s">
        <v>44</v>
      </c>
      <c r="O237" s="86"/>
      <c r="P237" s="208">
        <f>O237*H237</f>
        <v>0</v>
      </c>
      <c r="Q237" s="208">
        <v>1.0000000000000001E-05</v>
      </c>
      <c r="R237" s="208">
        <f>Q237*H237</f>
        <v>0.00049899999999999999</v>
      </c>
      <c r="S237" s="208">
        <v>0</v>
      </c>
      <c r="T237" s="20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0" t="s">
        <v>187</v>
      </c>
      <c r="AT237" s="210" t="s">
        <v>116</v>
      </c>
      <c r="AU237" s="210" t="s">
        <v>121</v>
      </c>
      <c r="AY237" s="19" t="s">
        <v>113</v>
      </c>
      <c r="BE237" s="211">
        <f>IF(N237="základní",J237,0)</f>
        <v>0</v>
      </c>
      <c r="BF237" s="211">
        <f>IF(N237="snížená",J237,0)</f>
        <v>0</v>
      </c>
      <c r="BG237" s="211">
        <f>IF(N237="zákl. přenesená",J237,0)</f>
        <v>0</v>
      </c>
      <c r="BH237" s="211">
        <f>IF(N237="sníž. přenesená",J237,0)</f>
        <v>0</v>
      </c>
      <c r="BI237" s="211">
        <f>IF(N237="nulová",J237,0)</f>
        <v>0</v>
      </c>
      <c r="BJ237" s="19" t="s">
        <v>121</v>
      </c>
      <c r="BK237" s="211">
        <f>ROUND(I237*H237,2)</f>
        <v>0</v>
      </c>
      <c r="BL237" s="19" t="s">
        <v>187</v>
      </c>
      <c r="BM237" s="210" t="s">
        <v>389</v>
      </c>
    </row>
    <row r="238" s="2" customFormat="1">
      <c r="A238" s="40"/>
      <c r="B238" s="41"/>
      <c r="C238" s="42"/>
      <c r="D238" s="224" t="s">
        <v>129</v>
      </c>
      <c r="E238" s="42"/>
      <c r="F238" s="225" t="s">
        <v>390</v>
      </c>
      <c r="G238" s="42"/>
      <c r="H238" s="42"/>
      <c r="I238" s="226"/>
      <c r="J238" s="42"/>
      <c r="K238" s="42"/>
      <c r="L238" s="46"/>
      <c r="M238" s="227"/>
      <c r="N238" s="228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129</v>
      </c>
      <c r="AU238" s="19" t="s">
        <v>121</v>
      </c>
    </row>
    <row r="239" s="13" customFormat="1">
      <c r="A239" s="13"/>
      <c r="B239" s="212"/>
      <c r="C239" s="213"/>
      <c r="D239" s="214" t="s">
        <v>123</v>
      </c>
      <c r="E239" s="215" t="s">
        <v>19</v>
      </c>
      <c r="F239" s="216" t="s">
        <v>351</v>
      </c>
      <c r="G239" s="213"/>
      <c r="H239" s="217">
        <v>49.899999999999999</v>
      </c>
      <c r="I239" s="218"/>
      <c r="J239" s="213"/>
      <c r="K239" s="213"/>
      <c r="L239" s="219"/>
      <c r="M239" s="220"/>
      <c r="N239" s="221"/>
      <c r="O239" s="221"/>
      <c r="P239" s="221"/>
      <c r="Q239" s="221"/>
      <c r="R239" s="221"/>
      <c r="S239" s="221"/>
      <c r="T239" s="22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23" t="s">
        <v>123</v>
      </c>
      <c r="AU239" s="223" t="s">
        <v>121</v>
      </c>
      <c r="AV239" s="13" t="s">
        <v>121</v>
      </c>
      <c r="AW239" s="13" t="s">
        <v>33</v>
      </c>
      <c r="AX239" s="13" t="s">
        <v>77</v>
      </c>
      <c r="AY239" s="223" t="s">
        <v>113</v>
      </c>
    </row>
    <row r="240" s="2" customFormat="1" ht="16.5" customHeight="1">
      <c r="A240" s="40"/>
      <c r="B240" s="41"/>
      <c r="C240" s="251" t="s">
        <v>391</v>
      </c>
      <c r="D240" s="251" t="s">
        <v>285</v>
      </c>
      <c r="E240" s="252" t="s">
        <v>392</v>
      </c>
      <c r="F240" s="253" t="s">
        <v>393</v>
      </c>
      <c r="G240" s="254" t="s">
        <v>349</v>
      </c>
      <c r="H240" s="255">
        <v>53.892000000000003</v>
      </c>
      <c r="I240" s="256"/>
      <c r="J240" s="257">
        <f>ROUND(I240*H240,2)</f>
        <v>0</v>
      </c>
      <c r="K240" s="253" t="s">
        <v>127</v>
      </c>
      <c r="L240" s="258"/>
      <c r="M240" s="259" t="s">
        <v>19</v>
      </c>
      <c r="N240" s="260" t="s">
        <v>44</v>
      </c>
      <c r="O240" s="86"/>
      <c r="P240" s="208">
        <f>O240*H240</f>
        <v>0</v>
      </c>
      <c r="Q240" s="208">
        <v>0.00022000000000000001</v>
      </c>
      <c r="R240" s="208">
        <f>Q240*H240</f>
        <v>0.011856240000000001</v>
      </c>
      <c r="S240" s="208">
        <v>0</v>
      </c>
      <c r="T240" s="20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0" t="s">
        <v>288</v>
      </c>
      <c r="AT240" s="210" t="s">
        <v>285</v>
      </c>
      <c r="AU240" s="210" t="s">
        <v>121</v>
      </c>
      <c r="AY240" s="19" t="s">
        <v>113</v>
      </c>
      <c r="BE240" s="211">
        <f>IF(N240="základní",J240,0)</f>
        <v>0</v>
      </c>
      <c r="BF240" s="211">
        <f>IF(N240="snížená",J240,0)</f>
        <v>0</v>
      </c>
      <c r="BG240" s="211">
        <f>IF(N240="zákl. přenesená",J240,0)</f>
        <v>0</v>
      </c>
      <c r="BH240" s="211">
        <f>IF(N240="sníž. přenesená",J240,0)</f>
        <v>0</v>
      </c>
      <c r="BI240" s="211">
        <f>IF(N240="nulová",J240,0)</f>
        <v>0</v>
      </c>
      <c r="BJ240" s="19" t="s">
        <v>121</v>
      </c>
      <c r="BK240" s="211">
        <f>ROUND(I240*H240,2)</f>
        <v>0</v>
      </c>
      <c r="BL240" s="19" t="s">
        <v>187</v>
      </c>
      <c r="BM240" s="210" t="s">
        <v>394</v>
      </c>
    </row>
    <row r="241" s="2" customFormat="1">
      <c r="A241" s="40"/>
      <c r="B241" s="41"/>
      <c r="C241" s="42"/>
      <c r="D241" s="214" t="s">
        <v>290</v>
      </c>
      <c r="E241" s="42"/>
      <c r="F241" s="261" t="s">
        <v>291</v>
      </c>
      <c r="G241" s="42"/>
      <c r="H241" s="42"/>
      <c r="I241" s="226"/>
      <c r="J241" s="42"/>
      <c r="K241" s="42"/>
      <c r="L241" s="46"/>
      <c r="M241" s="227"/>
      <c r="N241" s="228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290</v>
      </c>
      <c r="AU241" s="19" t="s">
        <v>121</v>
      </c>
    </row>
    <row r="242" s="13" customFormat="1">
      <c r="A242" s="13"/>
      <c r="B242" s="212"/>
      <c r="C242" s="213"/>
      <c r="D242" s="214" t="s">
        <v>123</v>
      </c>
      <c r="E242" s="213"/>
      <c r="F242" s="216" t="s">
        <v>395</v>
      </c>
      <c r="G242" s="213"/>
      <c r="H242" s="217">
        <v>53.892000000000003</v>
      </c>
      <c r="I242" s="218"/>
      <c r="J242" s="213"/>
      <c r="K242" s="213"/>
      <c r="L242" s="219"/>
      <c r="M242" s="220"/>
      <c r="N242" s="221"/>
      <c r="O242" s="221"/>
      <c r="P242" s="221"/>
      <c r="Q242" s="221"/>
      <c r="R242" s="221"/>
      <c r="S242" s="221"/>
      <c r="T242" s="22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23" t="s">
        <v>123</v>
      </c>
      <c r="AU242" s="223" t="s">
        <v>121</v>
      </c>
      <c r="AV242" s="13" t="s">
        <v>121</v>
      </c>
      <c r="AW242" s="13" t="s">
        <v>4</v>
      </c>
      <c r="AX242" s="13" t="s">
        <v>77</v>
      </c>
      <c r="AY242" s="223" t="s">
        <v>113</v>
      </c>
    </row>
    <row r="243" s="2" customFormat="1" ht="16.5" customHeight="1">
      <c r="A243" s="40"/>
      <c r="B243" s="41"/>
      <c r="C243" s="199" t="s">
        <v>396</v>
      </c>
      <c r="D243" s="199" t="s">
        <v>116</v>
      </c>
      <c r="E243" s="200" t="s">
        <v>397</v>
      </c>
      <c r="F243" s="201" t="s">
        <v>398</v>
      </c>
      <c r="G243" s="202" t="s">
        <v>349</v>
      </c>
      <c r="H243" s="203">
        <v>3.7999999999999998</v>
      </c>
      <c r="I243" s="204"/>
      <c r="J243" s="205">
        <f>ROUND(I243*H243,2)</f>
        <v>0</v>
      </c>
      <c r="K243" s="201" t="s">
        <v>127</v>
      </c>
      <c r="L243" s="46"/>
      <c r="M243" s="206" t="s">
        <v>19</v>
      </c>
      <c r="N243" s="207" t="s">
        <v>44</v>
      </c>
      <c r="O243" s="86"/>
      <c r="P243" s="208">
        <f>O243*H243</f>
        <v>0</v>
      </c>
      <c r="Q243" s="208">
        <v>0</v>
      </c>
      <c r="R243" s="208">
        <f>Q243*H243</f>
        <v>0</v>
      </c>
      <c r="S243" s="208">
        <v>0</v>
      </c>
      <c r="T243" s="20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0" t="s">
        <v>187</v>
      </c>
      <c r="AT243" s="210" t="s">
        <v>116</v>
      </c>
      <c r="AU243" s="210" t="s">
        <v>121</v>
      </c>
      <c r="AY243" s="19" t="s">
        <v>113</v>
      </c>
      <c r="BE243" s="211">
        <f>IF(N243="základní",J243,0)</f>
        <v>0</v>
      </c>
      <c r="BF243" s="211">
        <f>IF(N243="snížená",J243,0)</f>
        <v>0</v>
      </c>
      <c r="BG243" s="211">
        <f>IF(N243="zákl. přenesená",J243,0)</f>
        <v>0</v>
      </c>
      <c r="BH243" s="211">
        <f>IF(N243="sníž. přenesená",J243,0)</f>
        <v>0</v>
      </c>
      <c r="BI243" s="211">
        <f>IF(N243="nulová",J243,0)</f>
        <v>0</v>
      </c>
      <c r="BJ243" s="19" t="s">
        <v>121</v>
      </c>
      <c r="BK243" s="211">
        <f>ROUND(I243*H243,2)</f>
        <v>0</v>
      </c>
      <c r="BL243" s="19" t="s">
        <v>187</v>
      </c>
      <c r="BM243" s="210" t="s">
        <v>399</v>
      </c>
    </row>
    <row r="244" s="2" customFormat="1">
      <c r="A244" s="40"/>
      <c r="B244" s="41"/>
      <c r="C244" s="42"/>
      <c r="D244" s="224" t="s">
        <v>129</v>
      </c>
      <c r="E244" s="42"/>
      <c r="F244" s="225" t="s">
        <v>400</v>
      </c>
      <c r="G244" s="42"/>
      <c r="H244" s="42"/>
      <c r="I244" s="226"/>
      <c r="J244" s="42"/>
      <c r="K244" s="42"/>
      <c r="L244" s="46"/>
      <c r="M244" s="227"/>
      <c r="N244" s="228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129</v>
      </c>
      <c r="AU244" s="19" t="s">
        <v>121</v>
      </c>
    </row>
    <row r="245" s="13" customFormat="1">
      <c r="A245" s="13"/>
      <c r="B245" s="212"/>
      <c r="C245" s="213"/>
      <c r="D245" s="214" t="s">
        <v>123</v>
      </c>
      <c r="E245" s="215" t="s">
        <v>19</v>
      </c>
      <c r="F245" s="216" t="s">
        <v>401</v>
      </c>
      <c r="G245" s="213"/>
      <c r="H245" s="217">
        <v>3.7999999999999998</v>
      </c>
      <c r="I245" s="218"/>
      <c r="J245" s="213"/>
      <c r="K245" s="213"/>
      <c r="L245" s="219"/>
      <c r="M245" s="220"/>
      <c r="N245" s="221"/>
      <c r="O245" s="221"/>
      <c r="P245" s="221"/>
      <c r="Q245" s="221"/>
      <c r="R245" s="221"/>
      <c r="S245" s="221"/>
      <c r="T245" s="22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23" t="s">
        <v>123</v>
      </c>
      <c r="AU245" s="223" t="s">
        <v>121</v>
      </c>
      <c r="AV245" s="13" t="s">
        <v>121</v>
      </c>
      <c r="AW245" s="13" t="s">
        <v>33</v>
      </c>
      <c r="AX245" s="13" t="s">
        <v>77</v>
      </c>
      <c r="AY245" s="223" t="s">
        <v>113</v>
      </c>
    </row>
    <row r="246" s="2" customFormat="1" ht="16.5" customHeight="1">
      <c r="A246" s="40"/>
      <c r="B246" s="41"/>
      <c r="C246" s="251" t="s">
        <v>402</v>
      </c>
      <c r="D246" s="251" t="s">
        <v>285</v>
      </c>
      <c r="E246" s="252" t="s">
        <v>403</v>
      </c>
      <c r="F246" s="253" t="s">
        <v>404</v>
      </c>
      <c r="G246" s="254" t="s">
        <v>349</v>
      </c>
      <c r="H246" s="255">
        <v>4.1040000000000001</v>
      </c>
      <c r="I246" s="256"/>
      <c r="J246" s="257">
        <f>ROUND(I246*H246,2)</f>
        <v>0</v>
      </c>
      <c r="K246" s="253" t="s">
        <v>19</v>
      </c>
      <c r="L246" s="258"/>
      <c r="M246" s="259" t="s">
        <v>19</v>
      </c>
      <c r="N246" s="260" t="s">
        <v>44</v>
      </c>
      <c r="O246" s="86"/>
      <c r="P246" s="208">
        <f>O246*H246</f>
        <v>0</v>
      </c>
      <c r="Q246" s="208">
        <v>0.00016000000000000001</v>
      </c>
      <c r="R246" s="208">
        <f>Q246*H246</f>
        <v>0.00065664000000000011</v>
      </c>
      <c r="S246" s="208">
        <v>0</v>
      </c>
      <c r="T246" s="20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0" t="s">
        <v>288</v>
      </c>
      <c r="AT246" s="210" t="s">
        <v>285</v>
      </c>
      <c r="AU246" s="210" t="s">
        <v>121</v>
      </c>
      <c r="AY246" s="19" t="s">
        <v>113</v>
      </c>
      <c r="BE246" s="211">
        <f>IF(N246="základní",J246,0)</f>
        <v>0</v>
      </c>
      <c r="BF246" s="211">
        <f>IF(N246="snížená",J246,0)</f>
        <v>0</v>
      </c>
      <c r="BG246" s="211">
        <f>IF(N246="zákl. přenesená",J246,0)</f>
        <v>0</v>
      </c>
      <c r="BH246" s="211">
        <f>IF(N246="sníž. přenesená",J246,0)</f>
        <v>0</v>
      </c>
      <c r="BI246" s="211">
        <f>IF(N246="nulová",J246,0)</f>
        <v>0</v>
      </c>
      <c r="BJ246" s="19" t="s">
        <v>121</v>
      </c>
      <c r="BK246" s="211">
        <f>ROUND(I246*H246,2)</f>
        <v>0</v>
      </c>
      <c r="BL246" s="19" t="s">
        <v>187</v>
      </c>
      <c r="BM246" s="210" t="s">
        <v>405</v>
      </c>
    </row>
    <row r="247" s="13" customFormat="1">
      <c r="A247" s="13"/>
      <c r="B247" s="212"/>
      <c r="C247" s="213"/>
      <c r="D247" s="214" t="s">
        <v>123</v>
      </c>
      <c r="E247" s="213"/>
      <c r="F247" s="216" t="s">
        <v>406</v>
      </c>
      <c r="G247" s="213"/>
      <c r="H247" s="217">
        <v>4.1040000000000001</v>
      </c>
      <c r="I247" s="218"/>
      <c r="J247" s="213"/>
      <c r="K247" s="213"/>
      <c r="L247" s="219"/>
      <c r="M247" s="220"/>
      <c r="N247" s="221"/>
      <c r="O247" s="221"/>
      <c r="P247" s="221"/>
      <c r="Q247" s="221"/>
      <c r="R247" s="221"/>
      <c r="S247" s="221"/>
      <c r="T247" s="22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23" t="s">
        <v>123</v>
      </c>
      <c r="AU247" s="223" t="s">
        <v>121</v>
      </c>
      <c r="AV247" s="13" t="s">
        <v>121</v>
      </c>
      <c r="AW247" s="13" t="s">
        <v>4</v>
      </c>
      <c r="AX247" s="13" t="s">
        <v>77</v>
      </c>
      <c r="AY247" s="223" t="s">
        <v>113</v>
      </c>
    </row>
    <row r="248" s="2" customFormat="1" ht="24.15" customHeight="1">
      <c r="A248" s="40"/>
      <c r="B248" s="41"/>
      <c r="C248" s="199" t="s">
        <v>407</v>
      </c>
      <c r="D248" s="199" t="s">
        <v>116</v>
      </c>
      <c r="E248" s="200" t="s">
        <v>408</v>
      </c>
      <c r="F248" s="201" t="s">
        <v>409</v>
      </c>
      <c r="G248" s="202" t="s">
        <v>217</v>
      </c>
      <c r="H248" s="250"/>
      <c r="I248" s="204"/>
      <c r="J248" s="205">
        <f>ROUND(I248*H248,2)</f>
        <v>0</v>
      </c>
      <c r="K248" s="201" t="s">
        <v>127</v>
      </c>
      <c r="L248" s="46"/>
      <c r="M248" s="206" t="s">
        <v>19</v>
      </c>
      <c r="N248" s="207" t="s">
        <v>44</v>
      </c>
      <c r="O248" s="86"/>
      <c r="P248" s="208">
        <f>O248*H248</f>
        <v>0</v>
      </c>
      <c r="Q248" s="208">
        <v>0</v>
      </c>
      <c r="R248" s="208">
        <f>Q248*H248</f>
        <v>0</v>
      </c>
      <c r="S248" s="208">
        <v>0</v>
      </c>
      <c r="T248" s="20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0" t="s">
        <v>187</v>
      </c>
      <c r="AT248" s="210" t="s">
        <v>116</v>
      </c>
      <c r="AU248" s="210" t="s">
        <v>121</v>
      </c>
      <c r="AY248" s="19" t="s">
        <v>113</v>
      </c>
      <c r="BE248" s="211">
        <f>IF(N248="základní",J248,0)</f>
        <v>0</v>
      </c>
      <c r="BF248" s="211">
        <f>IF(N248="snížená",J248,0)</f>
        <v>0</v>
      </c>
      <c r="BG248" s="211">
        <f>IF(N248="zákl. přenesená",J248,0)</f>
        <v>0</v>
      </c>
      <c r="BH248" s="211">
        <f>IF(N248="sníž. přenesená",J248,0)</f>
        <v>0</v>
      </c>
      <c r="BI248" s="211">
        <f>IF(N248="nulová",J248,0)</f>
        <v>0</v>
      </c>
      <c r="BJ248" s="19" t="s">
        <v>121</v>
      </c>
      <c r="BK248" s="211">
        <f>ROUND(I248*H248,2)</f>
        <v>0</v>
      </c>
      <c r="BL248" s="19" t="s">
        <v>187</v>
      </c>
      <c r="BM248" s="210" t="s">
        <v>410</v>
      </c>
    </row>
    <row r="249" s="2" customFormat="1">
      <c r="A249" s="40"/>
      <c r="B249" s="41"/>
      <c r="C249" s="42"/>
      <c r="D249" s="224" t="s">
        <v>129</v>
      </c>
      <c r="E249" s="42"/>
      <c r="F249" s="225" t="s">
        <v>411</v>
      </c>
      <c r="G249" s="42"/>
      <c r="H249" s="42"/>
      <c r="I249" s="226"/>
      <c r="J249" s="42"/>
      <c r="K249" s="42"/>
      <c r="L249" s="46"/>
      <c r="M249" s="227"/>
      <c r="N249" s="228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129</v>
      </c>
      <c r="AU249" s="19" t="s">
        <v>121</v>
      </c>
    </row>
    <row r="250" s="12" customFormat="1" ht="22.8" customHeight="1">
      <c r="A250" s="12"/>
      <c r="B250" s="183"/>
      <c r="C250" s="184"/>
      <c r="D250" s="185" t="s">
        <v>71</v>
      </c>
      <c r="E250" s="197" t="s">
        <v>412</v>
      </c>
      <c r="F250" s="197" t="s">
        <v>413</v>
      </c>
      <c r="G250" s="184"/>
      <c r="H250" s="184"/>
      <c r="I250" s="187"/>
      <c r="J250" s="198">
        <f>BK250</f>
        <v>0</v>
      </c>
      <c r="K250" s="184"/>
      <c r="L250" s="189"/>
      <c r="M250" s="190"/>
      <c r="N250" s="191"/>
      <c r="O250" s="191"/>
      <c r="P250" s="192">
        <f>SUM(P251:P259)</f>
        <v>0</v>
      </c>
      <c r="Q250" s="191"/>
      <c r="R250" s="192">
        <f>SUM(R251:R259)</f>
        <v>0.0032144000000000001</v>
      </c>
      <c r="S250" s="191"/>
      <c r="T250" s="193">
        <f>SUM(T251:T259)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194" t="s">
        <v>121</v>
      </c>
      <c r="AT250" s="195" t="s">
        <v>71</v>
      </c>
      <c r="AU250" s="195" t="s">
        <v>77</v>
      </c>
      <c r="AY250" s="194" t="s">
        <v>113</v>
      </c>
      <c r="BK250" s="196">
        <f>SUM(BK251:BK259)</f>
        <v>0</v>
      </c>
    </row>
    <row r="251" s="2" customFormat="1" ht="16.5" customHeight="1">
      <c r="A251" s="40"/>
      <c r="B251" s="41"/>
      <c r="C251" s="199" t="s">
        <v>414</v>
      </c>
      <c r="D251" s="199" t="s">
        <v>116</v>
      </c>
      <c r="E251" s="200" t="s">
        <v>415</v>
      </c>
      <c r="F251" s="201" t="s">
        <v>416</v>
      </c>
      <c r="G251" s="202" t="s">
        <v>119</v>
      </c>
      <c r="H251" s="203">
        <v>10.045</v>
      </c>
      <c r="I251" s="204"/>
      <c r="J251" s="205">
        <f>ROUND(I251*H251,2)</f>
        <v>0</v>
      </c>
      <c r="K251" s="201" t="s">
        <v>127</v>
      </c>
      <c r="L251" s="46"/>
      <c r="M251" s="206" t="s">
        <v>19</v>
      </c>
      <c r="N251" s="207" t="s">
        <v>44</v>
      </c>
      <c r="O251" s="86"/>
      <c r="P251" s="208">
        <f>O251*H251</f>
        <v>0</v>
      </c>
      <c r="Q251" s="208">
        <v>6.0000000000000002E-05</v>
      </c>
      <c r="R251" s="208">
        <f>Q251*H251</f>
        <v>0.00060269999999999996</v>
      </c>
      <c r="S251" s="208">
        <v>0</v>
      </c>
      <c r="T251" s="20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0" t="s">
        <v>187</v>
      </c>
      <c r="AT251" s="210" t="s">
        <v>116</v>
      </c>
      <c r="AU251" s="210" t="s">
        <v>121</v>
      </c>
      <c r="AY251" s="19" t="s">
        <v>113</v>
      </c>
      <c r="BE251" s="211">
        <f>IF(N251="základní",J251,0)</f>
        <v>0</v>
      </c>
      <c r="BF251" s="211">
        <f>IF(N251="snížená",J251,0)</f>
        <v>0</v>
      </c>
      <c r="BG251" s="211">
        <f>IF(N251="zákl. přenesená",J251,0)</f>
        <v>0</v>
      </c>
      <c r="BH251" s="211">
        <f>IF(N251="sníž. přenesená",J251,0)</f>
        <v>0</v>
      </c>
      <c r="BI251" s="211">
        <f>IF(N251="nulová",J251,0)</f>
        <v>0</v>
      </c>
      <c r="BJ251" s="19" t="s">
        <v>121</v>
      </c>
      <c r="BK251" s="211">
        <f>ROUND(I251*H251,2)</f>
        <v>0</v>
      </c>
      <c r="BL251" s="19" t="s">
        <v>187</v>
      </c>
      <c r="BM251" s="210" t="s">
        <v>417</v>
      </c>
    </row>
    <row r="252" s="2" customFormat="1">
      <c r="A252" s="40"/>
      <c r="B252" s="41"/>
      <c r="C252" s="42"/>
      <c r="D252" s="224" t="s">
        <v>129</v>
      </c>
      <c r="E252" s="42"/>
      <c r="F252" s="225" t="s">
        <v>418</v>
      </c>
      <c r="G252" s="42"/>
      <c r="H252" s="42"/>
      <c r="I252" s="226"/>
      <c r="J252" s="42"/>
      <c r="K252" s="42"/>
      <c r="L252" s="46"/>
      <c r="M252" s="227"/>
      <c r="N252" s="228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129</v>
      </c>
      <c r="AU252" s="19" t="s">
        <v>121</v>
      </c>
    </row>
    <row r="253" s="14" customFormat="1">
      <c r="A253" s="14"/>
      <c r="B253" s="229"/>
      <c r="C253" s="230"/>
      <c r="D253" s="214" t="s">
        <v>123</v>
      </c>
      <c r="E253" s="231" t="s">
        <v>19</v>
      </c>
      <c r="F253" s="232" t="s">
        <v>419</v>
      </c>
      <c r="G253" s="230"/>
      <c r="H253" s="231" t="s">
        <v>19</v>
      </c>
      <c r="I253" s="233"/>
      <c r="J253" s="230"/>
      <c r="K253" s="230"/>
      <c r="L253" s="234"/>
      <c r="M253" s="235"/>
      <c r="N253" s="236"/>
      <c r="O253" s="236"/>
      <c r="P253" s="236"/>
      <c r="Q253" s="236"/>
      <c r="R253" s="236"/>
      <c r="S253" s="236"/>
      <c r="T253" s="237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38" t="s">
        <v>123</v>
      </c>
      <c r="AU253" s="238" t="s">
        <v>121</v>
      </c>
      <c r="AV253" s="14" t="s">
        <v>77</v>
      </c>
      <c r="AW253" s="14" t="s">
        <v>33</v>
      </c>
      <c r="AX253" s="14" t="s">
        <v>72</v>
      </c>
      <c r="AY253" s="238" t="s">
        <v>113</v>
      </c>
    </row>
    <row r="254" s="13" customFormat="1">
      <c r="A254" s="13"/>
      <c r="B254" s="212"/>
      <c r="C254" s="213"/>
      <c r="D254" s="214" t="s">
        <v>123</v>
      </c>
      <c r="E254" s="215" t="s">
        <v>19</v>
      </c>
      <c r="F254" s="216" t="s">
        <v>420</v>
      </c>
      <c r="G254" s="213"/>
      <c r="H254" s="217">
        <v>10.045</v>
      </c>
      <c r="I254" s="218"/>
      <c r="J254" s="213"/>
      <c r="K254" s="213"/>
      <c r="L254" s="219"/>
      <c r="M254" s="220"/>
      <c r="N254" s="221"/>
      <c r="O254" s="221"/>
      <c r="P254" s="221"/>
      <c r="Q254" s="221"/>
      <c r="R254" s="221"/>
      <c r="S254" s="221"/>
      <c r="T254" s="22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23" t="s">
        <v>123</v>
      </c>
      <c r="AU254" s="223" t="s">
        <v>121</v>
      </c>
      <c r="AV254" s="13" t="s">
        <v>121</v>
      </c>
      <c r="AW254" s="13" t="s">
        <v>33</v>
      </c>
      <c r="AX254" s="13" t="s">
        <v>77</v>
      </c>
      <c r="AY254" s="223" t="s">
        <v>113</v>
      </c>
    </row>
    <row r="255" s="2" customFormat="1" ht="16.5" customHeight="1">
      <c r="A255" s="40"/>
      <c r="B255" s="41"/>
      <c r="C255" s="199" t="s">
        <v>421</v>
      </c>
      <c r="D255" s="199" t="s">
        <v>116</v>
      </c>
      <c r="E255" s="200" t="s">
        <v>422</v>
      </c>
      <c r="F255" s="201" t="s">
        <v>423</v>
      </c>
      <c r="G255" s="202" t="s">
        <v>119</v>
      </c>
      <c r="H255" s="203">
        <v>10.045</v>
      </c>
      <c r="I255" s="204"/>
      <c r="J255" s="205">
        <f>ROUND(I255*H255,2)</f>
        <v>0</v>
      </c>
      <c r="K255" s="201" t="s">
        <v>127</v>
      </c>
      <c r="L255" s="46"/>
      <c r="M255" s="206" t="s">
        <v>19</v>
      </c>
      <c r="N255" s="207" t="s">
        <v>44</v>
      </c>
      <c r="O255" s="86"/>
      <c r="P255" s="208">
        <f>O255*H255</f>
        <v>0</v>
      </c>
      <c r="Q255" s="208">
        <v>0.00013999999999999999</v>
      </c>
      <c r="R255" s="208">
        <f>Q255*H255</f>
        <v>0.0014062999999999999</v>
      </c>
      <c r="S255" s="208">
        <v>0</v>
      </c>
      <c r="T255" s="20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0" t="s">
        <v>187</v>
      </c>
      <c r="AT255" s="210" t="s">
        <v>116</v>
      </c>
      <c r="AU255" s="210" t="s">
        <v>121</v>
      </c>
      <c r="AY255" s="19" t="s">
        <v>113</v>
      </c>
      <c r="BE255" s="211">
        <f>IF(N255="základní",J255,0)</f>
        <v>0</v>
      </c>
      <c r="BF255" s="211">
        <f>IF(N255="snížená",J255,0)</f>
        <v>0</v>
      </c>
      <c r="BG255" s="211">
        <f>IF(N255="zákl. přenesená",J255,0)</f>
        <v>0</v>
      </c>
      <c r="BH255" s="211">
        <f>IF(N255="sníž. přenesená",J255,0)</f>
        <v>0</v>
      </c>
      <c r="BI255" s="211">
        <f>IF(N255="nulová",J255,0)</f>
        <v>0</v>
      </c>
      <c r="BJ255" s="19" t="s">
        <v>121</v>
      </c>
      <c r="BK255" s="211">
        <f>ROUND(I255*H255,2)</f>
        <v>0</v>
      </c>
      <c r="BL255" s="19" t="s">
        <v>187</v>
      </c>
      <c r="BM255" s="210" t="s">
        <v>424</v>
      </c>
    </row>
    <row r="256" s="2" customFormat="1">
      <c r="A256" s="40"/>
      <c r="B256" s="41"/>
      <c r="C256" s="42"/>
      <c r="D256" s="224" t="s">
        <v>129</v>
      </c>
      <c r="E256" s="42"/>
      <c r="F256" s="225" t="s">
        <v>425</v>
      </c>
      <c r="G256" s="42"/>
      <c r="H256" s="42"/>
      <c r="I256" s="226"/>
      <c r="J256" s="42"/>
      <c r="K256" s="42"/>
      <c r="L256" s="46"/>
      <c r="M256" s="227"/>
      <c r="N256" s="228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129</v>
      </c>
      <c r="AU256" s="19" t="s">
        <v>121</v>
      </c>
    </row>
    <row r="257" s="13" customFormat="1">
      <c r="A257" s="13"/>
      <c r="B257" s="212"/>
      <c r="C257" s="213"/>
      <c r="D257" s="214" t="s">
        <v>123</v>
      </c>
      <c r="E257" s="215" t="s">
        <v>19</v>
      </c>
      <c r="F257" s="216" t="s">
        <v>426</v>
      </c>
      <c r="G257" s="213"/>
      <c r="H257" s="217">
        <v>10.045</v>
      </c>
      <c r="I257" s="218"/>
      <c r="J257" s="213"/>
      <c r="K257" s="213"/>
      <c r="L257" s="219"/>
      <c r="M257" s="220"/>
      <c r="N257" s="221"/>
      <c r="O257" s="221"/>
      <c r="P257" s="221"/>
      <c r="Q257" s="221"/>
      <c r="R257" s="221"/>
      <c r="S257" s="221"/>
      <c r="T257" s="22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23" t="s">
        <v>123</v>
      </c>
      <c r="AU257" s="223" t="s">
        <v>121</v>
      </c>
      <c r="AV257" s="13" t="s">
        <v>121</v>
      </c>
      <c r="AW257" s="13" t="s">
        <v>33</v>
      </c>
      <c r="AX257" s="13" t="s">
        <v>77</v>
      </c>
      <c r="AY257" s="223" t="s">
        <v>113</v>
      </c>
    </row>
    <row r="258" s="2" customFormat="1" ht="16.5" customHeight="1">
      <c r="A258" s="40"/>
      <c r="B258" s="41"/>
      <c r="C258" s="199" t="s">
        <v>427</v>
      </c>
      <c r="D258" s="199" t="s">
        <v>116</v>
      </c>
      <c r="E258" s="200" t="s">
        <v>428</v>
      </c>
      <c r="F258" s="201" t="s">
        <v>429</v>
      </c>
      <c r="G258" s="202" t="s">
        <v>119</v>
      </c>
      <c r="H258" s="203">
        <v>10.045</v>
      </c>
      <c r="I258" s="204"/>
      <c r="J258" s="205">
        <f>ROUND(I258*H258,2)</f>
        <v>0</v>
      </c>
      <c r="K258" s="201" t="s">
        <v>127</v>
      </c>
      <c r="L258" s="46"/>
      <c r="M258" s="206" t="s">
        <v>19</v>
      </c>
      <c r="N258" s="207" t="s">
        <v>44</v>
      </c>
      <c r="O258" s="86"/>
      <c r="P258" s="208">
        <f>O258*H258</f>
        <v>0</v>
      </c>
      <c r="Q258" s="208">
        <v>0.00012</v>
      </c>
      <c r="R258" s="208">
        <f>Q258*H258</f>
        <v>0.0012053999999999999</v>
      </c>
      <c r="S258" s="208">
        <v>0</v>
      </c>
      <c r="T258" s="20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0" t="s">
        <v>187</v>
      </c>
      <c r="AT258" s="210" t="s">
        <v>116</v>
      </c>
      <c r="AU258" s="210" t="s">
        <v>121</v>
      </c>
      <c r="AY258" s="19" t="s">
        <v>113</v>
      </c>
      <c r="BE258" s="211">
        <f>IF(N258="základní",J258,0)</f>
        <v>0</v>
      </c>
      <c r="BF258" s="211">
        <f>IF(N258="snížená",J258,0)</f>
        <v>0</v>
      </c>
      <c r="BG258" s="211">
        <f>IF(N258="zákl. přenesená",J258,0)</f>
        <v>0</v>
      </c>
      <c r="BH258" s="211">
        <f>IF(N258="sníž. přenesená",J258,0)</f>
        <v>0</v>
      </c>
      <c r="BI258" s="211">
        <f>IF(N258="nulová",J258,0)</f>
        <v>0</v>
      </c>
      <c r="BJ258" s="19" t="s">
        <v>121</v>
      </c>
      <c r="BK258" s="211">
        <f>ROUND(I258*H258,2)</f>
        <v>0</v>
      </c>
      <c r="BL258" s="19" t="s">
        <v>187</v>
      </c>
      <c r="BM258" s="210" t="s">
        <v>430</v>
      </c>
    </row>
    <row r="259" s="2" customFormat="1">
      <c r="A259" s="40"/>
      <c r="B259" s="41"/>
      <c r="C259" s="42"/>
      <c r="D259" s="224" t="s">
        <v>129</v>
      </c>
      <c r="E259" s="42"/>
      <c r="F259" s="225" t="s">
        <v>431</v>
      </c>
      <c r="G259" s="42"/>
      <c r="H259" s="42"/>
      <c r="I259" s="226"/>
      <c r="J259" s="42"/>
      <c r="K259" s="42"/>
      <c r="L259" s="46"/>
      <c r="M259" s="227"/>
      <c r="N259" s="228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129</v>
      </c>
      <c r="AU259" s="19" t="s">
        <v>121</v>
      </c>
    </row>
    <row r="260" s="12" customFormat="1" ht="22.8" customHeight="1">
      <c r="A260" s="12"/>
      <c r="B260" s="183"/>
      <c r="C260" s="184"/>
      <c r="D260" s="185" t="s">
        <v>71</v>
      </c>
      <c r="E260" s="197" t="s">
        <v>432</v>
      </c>
      <c r="F260" s="197" t="s">
        <v>433</v>
      </c>
      <c r="G260" s="184"/>
      <c r="H260" s="184"/>
      <c r="I260" s="187"/>
      <c r="J260" s="198">
        <f>BK260</f>
        <v>0</v>
      </c>
      <c r="K260" s="184"/>
      <c r="L260" s="189"/>
      <c r="M260" s="190"/>
      <c r="N260" s="191"/>
      <c r="O260" s="191"/>
      <c r="P260" s="192">
        <f>SUM(P261:P325)</f>
        <v>0</v>
      </c>
      <c r="Q260" s="191"/>
      <c r="R260" s="192">
        <f>SUM(R261:R325)</f>
        <v>0.15304791000000001</v>
      </c>
      <c r="S260" s="191"/>
      <c r="T260" s="193">
        <f>SUM(T261:T325)</f>
        <v>0.00017298000000000001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194" t="s">
        <v>121</v>
      </c>
      <c r="AT260" s="195" t="s">
        <v>71</v>
      </c>
      <c r="AU260" s="195" t="s">
        <v>77</v>
      </c>
      <c r="AY260" s="194" t="s">
        <v>113</v>
      </c>
      <c r="BK260" s="196">
        <f>SUM(BK261:BK325)</f>
        <v>0</v>
      </c>
    </row>
    <row r="261" s="2" customFormat="1" ht="16.5" customHeight="1">
      <c r="A261" s="40"/>
      <c r="B261" s="41"/>
      <c r="C261" s="199" t="s">
        <v>434</v>
      </c>
      <c r="D261" s="199" t="s">
        <v>116</v>
      </c>
      <c r="E261" s="200" t="s">
        <v>435</v>
      </c>
      <c r="F261" s="201" t="s">
        <v>436</v>
      </c>
      <c r="G261" s="202" t="s">
        <v>119</v>
      </c>
      <c r="H261" s="203">
        <v>203.54900000000001</v>
      </c>
      <c r="I261" s="204"/>
      <c r="J261" s="205">
        <f>ROUND(I261*H261,2)</f>
        <v>0</v>
      </c>
      <c r="K261" s="201" t="s">
        <v>127</v>
      </c>
      <c r="L261" s="46"/>
      <c r="M261" s="206" t="s">
        <v>19</v>
      </c>
      <c r="N261" s="207" t="s">
        <v>44</v>
      </c>
      <c r="O261" s="86"/>
      <c r="P261" s="208">
        <f>O261*H261</f>
        <v>0</v>
      </c>
      <c r="Q261" s="208">
        <v>0</v>
      </c>
      <c r="R261" s="208">
        <f>Q261*H261</f>
        <v>0</v>
      </c>
      <c r="S261" s="208">
        <v>0</v>
      </c>
      <c r="T261" s="20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0" t="s">
        <v>187</v>
      </c>
      <c r="AT261" s="210" t="s">
        <v>116</v>
      </c>
      <c r="AU261" s="210" t="s">
        <v>121</v>
      </c>
      <c r="AY261" s="19" t="s">
        <v>113</v>
      </c>
      <c r="BE261" s="211">
        <f>IF(N261="základní",J261,0)</f>
        <v>0</v>
      </c>
      <c r="BF261" s="211">
        <f>IF(N261="snížená",J261,0)</f>
        <v>0</v>
      </c>
      <c r="BG261" s="211">
        <f>IF(N261="zákl. přenesená",J261,0)</f>
        <v>0</v>
      </c>
      <c r="BH261" s="211">
        <f>IF(N261="sníž. přenesená",J261,0)</f>
        <v>0</v>
      </c>
      <c r="BI261" s="211">
        <f>IF(N261="nulová",J261,0)</f>
        <v>0</v>
      </c>
      <c r="BJ261" s="19" t="s">
        <v>121</v>
      </c>
      <c r="BK261" s="211">
        <f>ROUND(I261*H261,2)</f>
        <v>0</v>
      </c>
      <c r="BL261" s="19" t="s">
        <v>187</v>
      </c>
      <c r="BM261" s="210" t="s">
        <v>437</v>
      </c>
    </row>
    <row r="262" s="2" customFormat="1">
      <c r="A262" s="40"/>
      <c r="B262" s="41"/>
      <c r="C262" s="42"/>
      <c r="D262" s="224" t="s">
        <v>129</v>
      </c>
      <c r="E262" s="42"/>
      <c r="F262" s="225" t="s">
        <v>438</v>
      </c>
      <c r="G262" s="42"/>
      <c r="H262" s="42"/>
      <c r="I262" s="226"/>
      <c r="J262" s="42"/>
      <c r="K262" s="42"/>
      <c r="L262" s="46"/>
      <c r="M262" s="227"/>
      <c r="N262" s="228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129</v>
      </c>
      <c r="AU262" s="19" t="s">
        <v>121</v>
      </c>
    </row>
    <row r="263" s="13" customFormat="1">
      <c r="A263" s="13"/>
      <c r="B263" s="212"/>
      <c r="C263" s="213"/>
      <c r="D263" s="214" t="s">
        <v>123</v>
      </c>
      <c r="E263" s="215" t="s">
        <v>19</v>
      </c>
      <c r="F263" s="216" t="s">
        <v>439</v>
      </c>
      <c r="G263" s="213"/>
      <c r="H263" s="217">
        <v>7.5</v>
      </c>
      <c r="I263" s="218"/>
      <c r="J263" s="213"/>
      <c r="K263" s="213"/>
      <c r="L263" s="219"/>
      <c r="M263" s="220"/>
      <c r="N263" s="221"/>
      <c r="O263" s="221"/>
      <c r="P263" s="221"/>
      <c r="Q263" s="221"/>
      <c r="R263" s="221"/>
      <c r="S263" s="221"/>
      <c r="T263" s="22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23" t="s">
        <v>123</v>
      </c>
      <c r="AU263" s="223" t="s">
        <v>121</v>
      </c>
      <c r="AV263" s="13" t="s">
        <v>121</v>
      </c>
      <c r="AW263" s="13" t="s">
        <v>33</v>
      </c>
      <c r="AX263" s="13" t="s">
        <v>72</v>
      </c>
      <c r="AY263" s="223" t="s">
        <v>113</v>
      </c>
    </row>
    <row r="264" s="13" customFormat="1">
      <c r="A264" s="13"/>
      <c r="B264" s="212"/>
      <c r="C264" s="213"/>
      <c r="D264" s="214" t="s">
        <v>123</v>
      </c>
      <c r="E264" s="215" t="s">
        <v>19</v>
      </c>
      <c r="F264" s="216" t="s">
        <v>440</v>
      </c>
      <c r="G264" s="213"/>
      <c r="H264" s="217">
        <v>1.8400000000000001</v>
      </c>
      <c r="I264" s="218"/>
      <c r="J264" s="213"/>
      <c r="K264" s="213"/>
      <c r="L264" s="219"/>
      <c r="M264" s="220"/>
      <c r="N264" s="221"/>
      <c r="O264" s="221"/>
      <c r="P264" s="221"/>
      <c r="Q264" s="221"/>
      <c r="R264" s="221"/>
      <c r="S264" s="221"/>
      <c r="T264" s="22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23" t="s">
        <v>123</v>
      </c>
      <c r="AU264" s="223" t="s">
        <v>121</v>
      </c>
      <c r="AV264" s="13" t="s">
        <v>121</v>
      </c>
      <c r="AW264" s="13" t="s">
        <v>33</v>
      </c>
      <c r="AX264" s="13" t="s">
        <v>72</v>
      </c>
      <c r="AY264" s="223" t="s">
        <v>113</v>
      </c>
    </row>
    <row r="265" s="13" customFormat="1">
      <c r="A265" s="13"/>
      <c r="B265" s="212"/>
      <c r="C265" s="213"/>
      <c r="D265" s="214" t="s">
        <v>123</v>
      </c>
      <c r="E265" s="215" t="s">
        <v>19</v>
      </c>
      <c r="F265" s="216" t="s">
        <v>441</v>
      </c>
      <c r="G265" s="213"/>
      <c r="H265" s="217">
        <v>2.4660000000000002</v>
      </c>
      <c r="I265" s="218"/>
      <c r="J265" s="213"/>
      <c r="K265" s="213"/>
      <c r="L265" s="219"/>
      <c r="M265" s="220"/>
      <c r="N265" s="221"/>
      <c r="O265" s="221"/>
      <c r="P265" s="221"/>
      <c r="Q265" s="221"/>
      <c r="R265" s="221"/>
      <c r="S265" s="221"/>
      <c r="T265" s="22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23" t="s">
        <v>123</v>
      </c>
      <c r="AU265" s="223" t="s">
        <v>121</v>
      </c>
      <c r="AV265" s="13" t="s">
        <v>121</v>
      </c>
      <c r="AW265" s="13" t="s">
        <v>33</v>
      </c>
      <c r="AX265" s="13" t="s">
        <v>72</v>
      </c>
      <c r="AY265" s="223" t="s">
        <v>113</v>
      </c>
    </row>
    <row r="266" s="13" customFormat="1">
      <c r="A266" s="13"/>
      <c r="B266" s="212"/>
      <c r="C266" s="213"/>
      <c r="D266" s="214" t="s">
        <v>123</v>
      </c>
      <c r="E266" s="215" t="s">
        <v>19</v>
      </c>
      <c r="F266" s="216" t="s">
        <v>442</v>
      </c>
      <c r="G266" s="213"/>
      <c r="H266" s="217">
        <v>-0.216</v>
      </c>
      <c r="I266" s="218"/>
      <c r="J266" s="213"/>
      <c r="K266" s="213"/>
      <c r="L266" s="219"/>
      <c r="M266" s="220"/>
      <c r="N266" s="221"/>
      <c r="O266" s="221"/>
      <c r="P266" s="221"/>
      <c r="Q266" s="221"/>
      <c r="R266" s="221"/>
      <c r="S266" s="221"/>
      <c r="T266" s="22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23" t="s">
        <v>123</v>
      </c>
      <c r="AU266" s="223" t="s">
        <v>121</v>
      </c>
      <c r="AV266" s="13" t="s">
        <v>121</v>
      </c>
      <c r="AW266" s="13" t="s">
        <v>33</v>
      </c>
      <c r="AX266" s="13" t="s">
        <v>72</v>
      </c>
      <c r="AY266" s="223" t="s">
        <v>113</v>
      </c>
    </row>
    <row r="267" s="13" customFormat="1">
      <c r="A267" s="13"/>
      <c r="B267" s="212"/>
      <c r="C267" s="213"/>
      <c r="D267" s="214" t="s">
        <v>123</v>
      </c>
      <c r="E267" s="215" t="s">
        <v>19</v>
      </c>
      <c r="F267" s="216" t="s">
        <v>443</v>
      </c>
      <c r="G267" s="213"/>
      <c r="H267" s="217">
        <v>-0.68100000000000005</v>
      </c>
      <c r="I267" s="218"/>
      <c r="J267" s="213"/>
      <c r="K267" s="213"/>
      <c r="L267" s="219"/>
      <c r="M267" s="220"/>
      <c r="N267" s="221"/>
      <c r="O267" s="221"/>
      <c r="P267" s="221"/>
      <c r="Q267" s="221"/>
      <c r="R267" s="221"/>
      <c r="S267" s="221"/>
      <c r="T267" s="22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23" t="s">
        <v>123</v>
      </c>
      <c r="AU267" s="223" t="s">
        <v>121</v>
      </c>
      <c r="AV267" s="13" t="s">
        <v>121</v>
      </c>
      <c r="AW267" s="13" t="s">
        <v>33</v>
      </c>
      <c r="AX267" s="13" t="s">
        <v>72</v>
      </c>
      <c r="AY267" s="223" t="s">
        <v>113</v>
      </c>
    </row>
    <row r="268" s="13" customFormat="1">
      <c r="A268" s="13"/>
      <c r="B268" s="212"/>
      <c r="C268" s="213"/>
      <c r="D268" s="214" t="s">
        <v>123</v>
      </c>
      <c r="E268" s="215" t="s">
        <v>19</v>
      </c>
      <c r="F268" s="216" t="s">
        <v>444</v>
      </c>
      <c r="G268" s="213"/>
      <c r="H268" s="217">
        <v>0.996</v>
      </c>
      <c r="I268" s="218"/>
      <c r="J268" s="213"/>
      <c r="K268" s="213"/>
      <c r="L268" s="219"/>
      <c r="M268" s="220"/>
      <c r="N268" s="221"/>
      <c r="O268" s="221"/>
      <c r="P268" s="221"/>
      <c r="Q268" s="221"/>
      <c r="R268" s="221"/>
      <c r="S268" s="221"/>
      <c r="T268" s="22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23" t="s">
        <v>123</v>
      </c>
      <c r="AU268" s="223" t="s">
        <v>121</v>
      </c>
      <c r="AV268" s="13" t="s">
        <v>121</v>
      </c>
      <c r="AW268" s="13" t="s">
        <v>33</v>
      </c>
      <c r="AX268" s="13" t="s">
        <v>72</v>
      </c>
      <c r="AY268" s="223" t="s">
        <v>113</v>
      </c>
    </row>
    <row r="269" s="13" customFormat="1">
      <c r="A269" s="13"/>
      <c r="B269" s="212"/>
      <c r="C269" s="213"/>
      <c r="D269" s="214" t="s">
        <v>123</v>
      </c>
      <c r="E269" s="215" t="s">
        <v>19</v>
      </c>
      <c r="F269" s="216" t="s">
        <v>445</v>
      </c>
      <c r="G269" s="213"/>
      <c r="H269" s="217">
        <v>0.47999999999999998</v>
      </c>
      <c r="I269" s="218"/>
      <c r="J269" s="213"/>
      <c r="K269" s="213"/>
      <c r="L269" s="219"/>
      <c r="M269" s="220"/>
      <c r="N269" s="221"/>
      <c r="O269" s="221"/>
      <c r="P269" s="221"/>
      <c r="Q269" s="221"/>
      <c r="R269" s="221"/>
      <c r="S269" s="221"/>
      <c r="T269" s="22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23" t="s">
        <v>123</v>
      </c>
      <c r="AU269" s="223" t="s">
        <v>121</v>
      </c>
      <c r="AV269" s="13" t="s">
        <v>121</v>
      </c>
      <c r="AW269" s="13" t="s">
        <v>33</v>
      </c>
      <c r="AX269" s="13" t="s">
        <v>72</v>
      </c>
      <c r="AY269" s="223" t="s">
        <v>113</v>
      </c>
    </row>
    <row r="270" s="13" customFormat="1">
      <c r="A270" s="13"/>
      <c r="B270" s="212"/>
      <c r="C270" s="213"/>
      <c r="D270" s="214" t="s">
        <v>123</v>
      </c>
      <c r="E270" s="215" t="s">
        <v>19</v>
      </c>
      <c r="F270" s="216" t="s">
        <v>446</v>
      </c>
      <c r="G270" s="213"/>
      <c r="H270" s="217">
        <v>1.8400000000000001</v>
      </c>
      <c r="I270" s="218"/>
      <c r="J270" s="213"/>
      <c r="K270" s="213"/>
      <c r="L270" s="219"/>
      <c r="M270" s="220"/>
      <c r="N270" s="221"/>
      <c r="O270" s="221"/>
      <c r="P270" s="221"/>
      <c r="Q270" s="221"/>
      <c r="R270" s="221"/>
      <c r="S270" s="221"/>
      <c r="T270" s="22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23" t="s">
        <v>123</v>
      </c>
      <c r="AU270" s="223" t="s">
        <v>121</v>
      </c>
      <c r="AV270" s="13" t="s">
        <v>121</v>
      </c>
      <c r="AW270" s="13" t="s">
        <v>33</v>
      </c>
      <c r="AX270" s="13" t="s">
        <v>72</v>
      </c>
      <c r="AY270" s="223" t="s">
        <v>113</v>
      </c>
    </row>
    <row r="271" s="13" customFormat="1">
      <c r="A271" s="13"/>
      <c r="B271" s="212"/>
      <c r="C271" s="213"/>
      <c r="D271" s="214" t="s">
        <v>123</v>
      </c>
      <c r="E271" s="215" t="s">
        <v>19</v>
      </c>
      <c r="F271" s="216" t="s">
        <v>447</v>
      </c>
      <c r="G271" s="213"/>
      <c r="H271" s="217">
        <v>2.181</v>
      </c>
      <c r="I271" s="218"/>
      <c r="J271" s="213"/>
      <c r="K271" s="213"/>
      <c r="L271" s="219"/>
      <c r="M271" s="220"/>
      <c r="N271" s="221"/>
      <c r="O271" s="221"/>
      <c r="P271" s="221"/>
      <c r="Q271" s="221"/>
      <c r="R271" s="221"/>
      <c r="S271" s="221"/>
      <c r="T271" s="22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23" t="s">
        <v>123</v>
      </c>
      <c r="AU271" s="223" t="s">
        <v>121</v>
      </c>
      <c r="AV271" s="13" t="s">
        <v>121</v>
      </c>
      <c r="AW271" s="13" t="s">
        <v>33</v>
      </c>
      <c r="AX271" s="13" t="s">
        <v>72</v>
      </c>
      <c r="AY271" s="223" t="s">
        <v>113</v>
      </c>
    </row>
    <row r="272" s="13" customFormat="1">
      <c r="A272" s="13"/>
      <c r="B272" s="212"/>
      <c r="C272" s="213"/>
      <c r="D272" s="214" t="s">
        <v>123</v>
      </c>
      <c r="E272" s="215" t="s">
        <v>19</v>
      </c>
      <c r="F272" s="216" t="s">
        <v>448</v>
      </c>
      <c r="G272" s="213"/>
      <c r="H272" s="217">
        <v>-0.16800000000000001</v>
      </c>
      <c r="I272" s="218"/>
      <c r="J272" s="213"/>
      <c r="K272" s="213"/>
      <c r="L272" s="219"/>
      <c r="M272" s="220"/>
      <c r="N272" s="221"/>
      <c r="O272" s="221"/>
      <c r="P272" s="221"/>
      <c r="Q272" s="221"/>
      <c r="R272" s="221"/>
      <c r="S272" s="221"/>
      <c r="T272" s="22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23" t="s">
        <v>123</v>
      </c>
      <c r="AU272" s="223" t="s">
        <v>121</v>
      </c>
      <c r="AV272" s="13" t="s">
        <v>121</v>
      </c>
      <c r="AW272" s="13" t="s">
        <v>33</v>
      </c>
      <c r="AX272" s="13" t="s">
        <v>72</v>
      </c>
      <c r="AY272" s="223" t="s">
        <v>113</v>
      </c>
    </row>
    <row r="273" s="13" customFormat="1">
      <c r="A273" s="13"/>
      <c r="B273" s="212"/>
      <c r="C273" s="213"/>
      <c r="D273" s="214" t="s">
        <v>123</v>
      </c>
      <c r="E273" s="215" t="s">
        <v>19</v>
      </c>
      <c r="F273" s="216" t="s">
        <v>137</v>
      </c>
      <c r="G273" s="213"/>
      <c r="H273" s="217">
        <v>7.9489999999999998</v>
      </c>
      <c r="I273" s="218"/>
      <c r="J273" s="213"/>
      <c r="K273" s="213"/>
      <c r="L273" s="219"/>
      <c r="M273" s="220"/>
      <c r="N273" s="221"/>
      <c r="O273" s="221"/>
      <c r="P273" s="221"/>
      <c r="Q273" s="221"/>
      <c r="R273" s="221"/>
      <c r="S273" s="221"/>
      <c r="T273" s="22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23" t="s">
        <v>123</v>
      </c>
      <c r="AU273" s="223" t="s">
        <v>121</v>
      </c>
      <c r="AV273" s="13" t="s">
        <v>121</v>
      </c>
      <c r="AW273" s="13" t="s">
        <v>33</v>
      </c>
      <c r="AX273" s="13" t="s">
        <v>72</v>
      </c>
      <c r="AY273" s="223" t="s">
        <v>113</v>
      </c>
    </row>
    <row r="274" s="13" customFormat="1">
      <c r="A274" s="13"/>
      <c r="B274" s="212"/>
      <c r="C274" s="213"/>
      <c r="D274" s="214" t="s">
        <v>123</v>
      </c>
      <c r="E274" s="215" t="s">
        <v>19</v>
      </c>
      <c r="F274" s="216" t="s">
        <v>449</v>
      </c>
      <c r="G274" s="213"/>
      <c r="H274" s="217">
        <v>21.861999999999998</v>
      </c>
      <c r="I274" s="218"/>
      <c r="J274" s="213"/>
      <c r="K274" s="213"/>
      <c r="L274" s="219"/>
      <c r="M274" s="220"/>
      <c r="N274" s="221"/>
      <c r="O274" s="221"/>
      <c r="P274" s="221"/>
      <c r="Q274" s="221"/>
      <c r="R274" s="221"/>
      <c r="S274" s="221"/>
      <c r="T274" s="22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23" t="s">
        <v>123</v>
      </c>
      <c r="AU274" s="223" t="s">
        <v>121</v>
      </c>
      <c r="AV274" s="13" t="s">
        <v>121</v>
      </c>
      <c r="AW274" s="13" t="s">
        <v>33</v>
      </c>
      <c r="AX274" s="13" t="s">
        <v>72</v>
      </c>
      <c r="AY274" s="223" t="s">
        <v>113</v>
      </c>
    </row>
    <row r="275" s="13" customFormat="1">
      <c r="A275" s="13"/>
      <c r="B275" s="212"/>
      <c r="C275" s="213"/>
      <c r="D275" s="214" t="s">
        <v>123</v>
      </c>
      <c r="E275" s="215" t="s">
        <v>19</v>
      </c>
      <c r="F275" s="216" t="s">
        <v>450</v>
      </c>
      <c r="G275" s="213"/>
      <c r="H275" s="217">
        <v>-1.3999999999999999</v>
      </c>
      <c r="I275" s="218"/>
      <c r="J275" s="213"/>
      <c r="K275" s="213"/>
      <c r="L275" s="219"/>
      <c r="M275" s="220"/>
      <c r="N275" s="221"/>
      <c r="O275" s="221"/>
      <c r="P275" s="221"/>
      <c r="Q275" s="221"/>
      <c r="R275" s="221"/>
      <c r="S275" s="221"/>
      <c r="T275" s="22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23" t="s">
        <v>123</v>
      </c>
      <c r="AU275" s="223" t="s">
        <v>121</v>
      </c>
      <c r="AV275" s="13" t="s">
        <v>121</v>
      </c>
      <c r="AW275" s="13" t="s">
        <v>33</v>
      </c>
      <c r="AX275" s="13" t="s">
        <v>72</v>
      </c>
      <c r="AY275" s="223" t="s">
        <v>113</v>
      </c>
    </row>
    <row r="276" s="13" customFormat="1">
      <c r="A276" s="13"/>
      <c r="B276" s="212"/>
      <c r="C276" s="213"/>
      <c r="D276" s="214" t="s">
        <v>123</v>
      </c>
      <c r="E276" s="215" t="s">
        <v>19</v>
      </c>
      <c r="F276" s="216" t="s">
        <v>451</v>
      </c>
      <c r="G276" s="213"/>
      <c r="H276" s="217">
        <v>-5.4000000000000004</v>
      </c>
      <c r="I276" s="218"/>
      <c r="J276" s="213"/>
      <c r="K276" s="213"/>
      <c r="L276" s="219"/>
      <c r="M276" s="220"/>
      <c r="N276" s="221"/>
      <c r="O276" s="221"/>
      <c r="P276" s="221"/>
      <c r="Q276" s="221"/>
      <c r="R276" s="221"/>
      <c r="S276" s="221"/>
      <c r="T276" s="22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23" t="s">
        <v>123</v>
      </c>
      <c r="AU276" s="223" t="s">
        <v>121</v>
      </c>
      <c r="AV276" s="13" t="s">
        <v>121</v>
      </c>
      <c r="AW276" s="13" t="s">
        <v>33</v>
      </c>
      <c r="AX276" s="13" t="s">
        <v>72</v>
      </c>
      <c r="AY276" s="223" t="s">
        <v>113</v>
      </c>
    </row>
    <row r="277" s="13" customFormat="1">
      <c r="A277" s="13"/>
      <c r="B277" s="212"/>
      <c r="C277" s="213"/>
      <c r="D277" s="214" t="s">
        <v>123</v>
      </c>
      <c r="E277" s="215" t="s">
        <v>19</v>
      </c>
      <c r="F277" s="216" t="s">
        <v>452</v>
      </c>
      <c r="G277" s="213"/>
      <c r="H277" s="217">
        <v>-2</v>
      </c>
      <c r="I277" s="218"/>
      <c r="J277" s="213"/>
      <c r="K277" s="213"/>
      <c r="L277" s="219"/>
      <c r="M277" s="220"/>
      <c r="N277" s="221"/>
      <c r="O277" s="221"/>
      <c r="P277" s="221"/>
      <c r="Q277" s="221"/>
      <c r="R277" s="221"/>
      <c r="S277" s="221"/>
      <c r="T277" s="22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23" t="s">
        <v>123</v>
      </c>
      <c r="AU277" s="223" t="s">
        <v>121</v>
      </c>
      <c r="AV277" s="13" t="s">
        <v>121</v>
      </c>
      <c r="AW277" s="13" t="s">
        <v>33</v>
      </c>
      <c r="AX277" s="13" t="s">
        <v>72</v>
      </c>
      <c r="AY277" s="223" t="s">
        <v>113</v>
      </c>
    </row>
    <row r="278" s="13" customFormat="1">
      <c r="A278" s="13"/>
      <c r="B278" s="212"/>
      <c r="C278" s="213"/>
      <c r="D278" s="214" t="s">
        <v>123</v>
      </c>
      <c r="E278" s="215" t="s">
        <v>19</v>
      </c>
      <c r="F278" s="216" t="s">
        <v>453</v>
      </c>
      <c r="G278" s="213"/>
      <c r="H278" s="217">
        <v>4.5670000000000002</v>
      </c>
      <c r="I278" s="218"/>
      <c r="J278" s="213"/>
      <c r="K278" s="213"/>
      <c r="L278" s="219"/>
      <c r="M278" s="220"/>
      <c r="N278" s="221"/>
      <c r="O278" s="221"/>
      <c r="P278" s="221"/>
      <c r="Q278" s="221"/>
      <c r="R278" s="221"/>
      <c r="S278" s="221"/>
      <c r="T278" s="22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23" t="s">
        <v>123</v>
      </c>
      <c r="AU278" s="223" t="s">
        <v>121</v>
      </c>
      <c r="AV278" s="13" t="s">
        <v>121</v>
      </c>
      <c r="AW278" s="13" t="s">
        <v>33</v>
      </c>
      <c r="AX278" s="13" t="s">
        <v>72</v>
      </c>
      <c r="AY278" s="223" t="s">
        <v>113</v>
      </c>
    </row>
    <row r="279" s="13" customFormat="1">
      <c r="A279" s="13"/>
      <c r="B279" s="212"/>
      <c r="C279" s="213"/>
      <c r="D279" s="214" t="s">
        <v>123</v>
      </c>
      <c r="E279" s="215" t="s">
        <v>19</v>
      </c>
      <c r="F279" s="216" t="s">
        <v>454</v>
      </c>
      <c r="G279" s="213"/>
      <c r="H279" s="217">
        <v>18.265000000000001</v>
      </c>
      <c r="I279" s="218"/>
      <c r="J279" s="213"/>
      <c r="K279" s="213"/>
      <c r="L279" s="219"/>
      <c r="M279" s="220"/>
      <c r="N279" s="221"/>
      <c r="O279" s="221"/>
      <c r="P279" s="221"/>
      <c r="Q279" s="221"/>
      <c r="R279" s="221"/>
      <c r="S279" s="221"/>
      <c r="T279" s="22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23" t="s">
        <v>123</v>
      </c>
      <c r="AU279" s="223" t="s">
        <v>121</v>
      </c>
      <c r="AV279" s="13" t="s">
        <v>121</v>
      </c>
      <c r="AW279" s="13" t="s">
        <v>33</v>
      </c>
      <c r="AX279" s="13" t="s">
        <v>72</v>
      </c>
      <c r="AY279" s="223" t="s">
        <v>113</v>
      </c>
    </row>
    <row r="280" s="13" customFormat="1">
      <c r="A280" s="13"/>
      <c r="B280" s="212"/>
      <c r="C280" s="213"/>
      <c r="D280" s="214" t="s">
        <v>123</v>
      </c>
      <c r="E280" s="215" t="s">
        <v>19</v>
      </c>
      <c r="F280" s="216" t="s">
        <v>455</v>
      </c>
      <c r="G280" s="213"/>
      <c r="H280" s="217">
        <v>11.358000000000001</v>
      </c>
      <c r="I280" s="218"/>
      <c r="J280" s="213"/>
      <c r="K280" s="213"/>
      <c r="L280" s="219"/>
      <c r="M280" s="220"/>
      <c r="N280" s="221"/>
      <c r="O280" s="221"/>
      <c r="P280" s="221"/>
      <c r="Q280" s="221"/>
      <c r="R280" s="221"/>
      <c r="S280" s="221"/>
      <c r="T280" s="22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23" t="s">
        <v>123</v>
      </c>
      <c r="AU280" s="223" t="s">
        <v>121</v>
      </c>
      <c r="AV280" s="13" t="s">
        <v>121</v>
      </c>
      <c r="AW280" s="13" t="s">
        <v>33</v>
      </c>
      <c r="AX280" s="13" t="s">
        <v>72</v>
      </c>
      <c r="AY280" s="223" t="s">
        <v>113</v>
      </c>
    </row>
    <row r="281" s="13" customFormat="1">
      <c r="A281" s="13"/>
      <c r="B281" s="212"/>
      <c r="C281" s="213"/>
      <c r="D281" s="214" t="s">
        <v>123</v>
      </c>
      <c r="E281" s="215" t="s">
        <v>19</v>
      </c>
      <c r="F281" s="216" t="s">
        <v>456</v>
      </c>
      <c r="G281" s="213"/>
      <c r="H281" s="217">
        <v>-3.6000000000000001</v>
      </c>
      <c r="I281" s="218"/>
      <c r="J281" s="213"/>
      <c r="K281" s="213"/>
      <c r="L281" s="219"/>
      <c r="M281" s="220"/>
      <c r="N281" s="221"/>
      <c r="O281" s="221"/>
      <c r="P281" s="221"/>
      <c r="Q281" s="221"/>
      <c r="R281" s="221"/>
      <c r="S281" s="221"/>
      <c r="T281" s="22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23" t="s">
        <v>123</v>
      </c>
      <c r="AU281" s="223" t="s">
        <v>121</v>
      </c>
      <c r="AV281" s="13" t="s">
        <v>121</v>
      </c>
      <c r="AW281" s="13" t="s">
        <v>33</v>
      </c>
      <c r="AX281" s="13" t="s">
        <v>72</v>
      </c>
      <c r="AY281" s="223" t="s">
        <v>113</v>
      </c>
    </row>
    <row r="282" s="13" customFormat="1">
      <c r="A282" s="13"/>
      <c r="B282" s="212"/>
      <c r="C282" s="213"/>
      <c r="D282" s="214" t="s">
        <v>123</v>
      </c>
      <c r="E282" s="215" t="s">
        <v>19</v>
      </c>
      <c r="F282" s="216" t="s">
        <v>457</v>
      </c>
      <c r="G282" s="213"/>
      <c r="H282" s="217">
        <v>-1.008</v>
      </c>
      <c r="I282" s="218"/>
      <c r="J282" s="213"/>
      <c r="K282" s="213"/>
      <c r="L282" s="219"/>
      <c r="M282" s="220"/>
      <c r="N282" s="221"/>
      <c r="O282" s="221"/>
      <c r="P282" s="221"/>
      <c r="Q282" s="221"/>
      <c r="R282" s="221"/>
      <c r="S282" s="221"/>
      <c r="T282" s="22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23" t="s">
        <v>123</v>
      </c>
      <c r="AU282" s="223" t="s">
        <v>121</v>
      </c>
      <c r="AV282" s="13" t="s">
        <v>121</v>
      </c>
      <c r="AW282" s="13" t="s">
        <v>33</v>
      </c>
      <c r="AX282" s="13" t="s">
        <v>72</v>
      </c>
      <c r="AY282" s="223" t="s">
        <v>113</v>
      </c>
    </row>
    <row r="283" s="13" customFormat="1">
      <c r="A283" s="13"/>
      <c r="B283" s="212"/>
      <c r="C283" s="213"/>
      <c r="D283" s="214" t="s">
        <v>123</v>
      </c>
      <c r="E283" s="215" t="s">
        <v>19</v>
      </c>
      <c r="F283" s="216" t="s">
        <v>458</v>
      </c>
      <c r="G283" s="213"/>
      <c r="H283" s="217">
        <v>1.272</v>
      </c>
      <c r="I283" s="218"/>
      <c r="J283" s="213"/>
      <c r="K283" s="213"/>
      <c r="L283" s="219"/>
      <c r="M283" s="220"/>
      <c r="N283" s="221"/>
      <c r="O283" s="221"/>
      <c r="P283" s="221"/>
      <c r="Q283" s="221"/>
      <c r="R283" s="221"/>
      <c r="S283" s="221"/>
      <c r="T283" s="22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23" t="s">
        <v>123</v>
      </c>
      <c r="AU283" s="223" t="s">
        <v>121</v>
      </c>
      <c r="AV283" s="13" t="s">
        <v>121</v>
      </c>
      <c r="AW283" s="13" t="s">
        <v>33</v>
      </c>
      <c r="AX283" s="13" t="s">
        <v>72</v>
      </c>
      <c r="AY283" s="223" t="s">
        <v>113</v>
      </c>
    </row>
    <row r="284" s="13" customFormat="1">
      <c r="A284" s="13"/>
      <c r="B284" s="212"/>
      <c r="C284" s="213"/>
      <c r="D284" s="214" t="s">
        <v>123</v>
      </c>
      <c r="E284" s="215" t="s">
        <v>19</v>
      </c>
      <c r="F284" s="216" t="s">
        <v>459</v>
      </c>
      <c r="G284" s="213"/>
      <c r="H284" s="217">
        <v>-1.0489999999999999</v>
      </c>
      <c r="I284" s="218"/>
      <c r="J284" s="213"/>
      <c r="K284" s="213"/>
      <c r="L284" s="219"/>
      <c r="M284" s="220"/>
      <c r="N284" s="221"/>
      <c r="O284" s="221"/>
      <c r="P284" s="221"/>
      <c r="Q284" s="221"/>
      <c r="R284" s="221"/>
      <c r="S284" s="221"/>
      <c r="T284" s="22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23" t="s">
        <v>123</v>
      </c>
      <c r="AU284" s="223" t="s">
        <v>121</v>
      </c>
      <c r="AV284" s="13" t="s">
        <v>121</v>
      </c>
      <c r="AW284" s="13" t="s">
        <v>33</v>
      </c>
      <c r="AX284" s="13" t="s">
        <v>72</v>
      </c>
      <c r="AY284" s="223" t="s">
        <v>113</v>
      </c>
    </row>
    <row r="285" s="13" customFormat="1">
      <c r="A285" s="13"/>
      <c r="B285" s="212"/>
      <c r="C285" s="213"/>
      <c r="D285" s="214" t="s">
        <v>123</v>
      </c>
      <c r="E285" s="215" t="s">
        <v>19</v>
      </c>
      <c r="F285" s="216" t="s">
        <v>460</v>
      </c>
      <c r="G285" s="213"/>
      <c r="H285" s="217">
        <v>0.32000000000000001</v>
      </c>
      <c r="I285" s="218"/>
      <c r="J285" s="213"/>
      <c r="K285" s="213"/>
      <c r="L285" s="219"/>
      <c r="M285" s="220"/>
      <c r="N285" s="221"/>
      <c r="O285" s="221"/>
      <c r="P285" s="221"/>
      <c r="Q285" s="221"/>
      <c r="R285" s="221"/>
      <c r="S285" s="221"/>
      <c r="T285" s="22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23" t="s">
        <v>123</v>
      </c>
      <c r="AU285" s="223" t="s">
        <v>121</v>
      </c>
      <c r="AV285" s="13" t="s">
        <v>121</v>
      </c>
      <c r="AW285" s="13" t="s">
        <v>33</v>
      </c>
      <c r="AX285" s="13" t="s">
        <v>72</v>
      </c>
      <c r="AY285" s="223" t="s">
        <v>113</v>
      </c>
    </row>
    <row r="286" s="13" customFormat="1">
      <c r="A286" s="13"/>
      <c r="B286" s="212"/>
      <c r="C286" s="213"/>
      <c r="D286" s="214" t="s">
        <v>123</v>
      </c>
      <c r="E286" s="215" t="s">
        <v>19</v>
      </c>
      <c r="F286" s="216" t="s">
        <v>461</v>
      </c>
      <c r="G286" s="213"/>
      <c r="H286" s="217">
        <v>45.494</v>
      </c>
      <c r="I286" s="218"/>
      <c r="J286" s="213"/>
      <c r="K286" s="213"/>
      <c r="L286" s="219"/>
      <c r="M286" s="220"/>
      <c r="N286" s="221"/>
      <c r="O286" s="221"/>
      <c r="P286" s="221"/>
      <c r="Q286" s="221"/>
      <c r="R286" s="221"/>
      <c r="S286" s="221"/>
      <c r="T286" s="22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23" t="s">
        <v>123</v>
      </c>
      <c r="AU286" s="223" t="s">
        <v>121</v>
      </c>
      <c r="AV286" s="13" t="s">
        <v>121</v>
      </c>
      <c r="AW286" s="13" t="s">
        <v>33</v>
      </c>
      <c r="AX286" s="13" t="s">
        <v>72</v>
      </c>
      <c r="AY286" s="223" t="s">
        <v>113</v>
      </c>
    </row>
    <row r="287" s="13" customFormat="1">
      <c r="A287" s="13"/>
      <c r="B287" s="212"/>
      <c r="C287" s="213"/>
      <c r="D287" s="214" t="s">
        <v>123</v>
      </c>
      <c r="E287" s="215" t="s">
        <v>19</v>
      </c>
      <c r="F287" s="216" t="s">
        <v>462</v>
      </c>
      <c r="G287" s="213"/>
      <c r="H287" s="217">
        <v>20.097999999999999</v>
      </c>
      <c r="I287" s="218"/>
      <c r="J287" s="213"/>
      <c r="K287" s="213"/>
      <c r="L287" s="219"/>
      <c r="M287" s="220"/>
      <c r="N287" s="221"/>
      <c r="O287" s="221"/>
      <c r="P287" s="221"/>
      <c r="Q287" s="221"/>
      <c r="R287" s="221"/>
      <c r="S287" s="221"/>
      <c r="T287" s="22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23" t="s">
        <v>123</v>
      </c>
      <c r="AU287" s="223" t="s">
        <v>121</v>
      </c>
      <c r="AV287" s="13" t="s">
        <v>121</v>
      </c>
      <c r="AW287" s="13" t="s">
        <v>33</v>
      </c>
      <c r="AX287" s="13" t="s">
        <v>72</v>
      </c>
      <c r="AY287" s="223" t="s">
        <v>113</v>
      </c>
    </row>
    <row r="288" s="13" customFormat="1">
      <c r="A288" s="13"/>
      <c r="B288" s="212"/>
      <c r="C288" s="213"/>
      <c r="D288" s="214" t="s">
        <v>123</v>
      </c>
      <c r="E288" s="215" t="s">
        <v>19</v>
      </c>
      <c r="F288" s="216" t="s">
        <v>463</v>
      </c>
      <c r="G288" s="213"/>
      <c r="H288" s="217">
        <v>10.911</v>
      </c>
      <c r="I288" s="218"/>
      <c r="J288" s="213"/>
      <c r="K288" s="213"/>
      <c r="L288" s="219"/>
      <c r="M288" s="220"/>
      <c r="N288" s="221"/>
      <c r="O288" s="221"/>
      <c r="P288" s="221"/>
      <c r="Q288" s="221"/>
      <c r="R288" s="221"/>
      <c r="S288" s="221"/>
      <c r="T288" s="22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23" t="s">
        <v>123</v>
      </c>
      <c r="AU288" s="223" t="s">
        <v>121</v>
      </c>
      <c r="AV288" s="13" t="s">
        <v>121</v>
      </c>
      <c r="AW288" s="13" t="s">
        <v>33</v>
      </c>
      <c r="AX288" s="13" t="s">
        <v>72</v>
      </c>
      <c r="AY288" s="223" t="s">
        <v>113</v>
      </c>
    </row>
    <row r="289" s="13" customFormat="1">
      <c r="A289" s="13"/>
      <c r="B289" s="212"/>
      <c r="C289" s="213"/>
      <c r="D289" s="214" t="s">
        <v>123</v>
      </c>
      <c r="E289" s="215" t="s">
        <v>19</v>
      </c>
      <c r="F289" s="216" t="s">
        <v>456</v>
      </c>
      <c r="G289" s="213"/>
      <c r="H289" s="217">
        <v>-3.6000000000000001</v>
      </c>
      <c r="I289" s="218"/>
      <c r="J289" s="213"/>
      <c r="K289" s="213"/>
      <c r="L289" s="219"/>
      <c r="M289" s="220"/>
      <c r="N289" s="221"/>
      <c r="O289" s="221"/>
      <c r="P289" s="221"/>
      <c r="Q289" s="221"/>
      <c r="R289" s="221"/>
      <c r="S289" s="221"/>
      <c r="T289" s="22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23" t="s">
        <v>123</v>
      </c>
      <c r="AU289" s="223" t="s">
        <v>121</v>
      </c>
      <c r="AV289" s="13" t="s">
        <v>121</v>
      </c>
      <c r="AW289" s="13" t="s">
        <v>33</v>
      </c>
      <c r="AX289" s="13" t="s">
        <v>72</v>
      </c>
      <c r="AY289" s="223" t="s">
        <v>113</v>
      </c>
    </row>
    <row r="290" s="13" customFormat="1">
      <c r="A290" s="13"/>
      <c r="B290" s="212"/>
      <c r="C290" s="213"/>
      <c r="D290" s="214" t="s">
        <v>123</v>
      </c>
      <c r="E290" s="215" t="s">
        <v>19</v>
      </c>
      <c r="F290" s="216" t="s">
        <v>464</v>
      </c>
      <c r="G290" s="213"/>
      <c r="H290" s="217">
        <v>-1.012</v>
      </c>
      <c r="I290" s="218"/>
      <c r="J290" s="213"/>
      <c r="K290" s="213"/>
      <c r="L290" s="219"/>
      <c r="M290" s="220"/>
      <c r="N290" s="221"/>
      <c r="O290" s="221"/>
      <c r="P290" s="221"/>
      <c r="Q290" s="221"/>
      <c r="R290" s="221"/>
      <c r="S290" s="221"/>
      <c r="T290" s="22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23" t="s">
        <v>123</v>
      </c>
      <c r="AU290" s="223" t="s">
        <v>121</v>
      </c>
      <c r="AV290" s="13" t="s">
        <v>121</v>
      </c>
      <c r="AW290" s="13" t="s">
        <v>33</v>
      </c>
      <c r="AX290" s="13" t="s">
        <v>72</v>
      </c>
      <c r="AY290" s="223" t="s">
        <v>113</v>
      </c>
    </row>
    <row r="291" s="13" customFormat="1">
      <c r="A291" s="13"/>
      <c r="B291" s="212"/>
      <c r="C291" s="213"/>
      <c r="D291" s="214" t="s">
        <v>123</v>
      </c>
      <c r="E291" s="215" t="s">
        <v>19</v>
      </c>
      <c r="F291" s="216" t="s">
        <v>465</v>
      </c>
      <c r="G291" s="213"/>
      <c r="H291" s="217">
        <v>0.318</v>
      </c>
      <c r="I291" s="218"/>
      <c r="J291" s="213"/>
      <c r="K291" s="213"/>
      <c r="L291" s="219"/>
      <c r="M291" s="220"/>
      <c r="N291" s="221"/>
      <c r="O291" s="221"/>
      <c r="P291" s="221"/>
      <c r="Q291" s="221"/>
      <c r="R291" s="221"/>
      <c r="S291" s="221"/>
      <c r="T291" s="22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23" t="s">
        <v>123</v>
      </c>
      <c r="AU291" s="223" t="s">
        <v>121</v>
      </c>
      <c r="AV291" s="13" t="s">
        <v>121</v>
      </c>
      <c r="AW291" s="13" t="s">
        <v>33</v>
      </c>
      <c r="AX291" s="13" t="s">
        <v>72</v>
      </c>
      <c r="AY291" s="223" t="s">
        <v>113</v>
      </c>
    </row>
    <row r="292" s="13" customFormat="1">
      <c r="A292" s="13"/>
      <c r="B292" s="212"/>
      <c r="C292" s="213"/>
      <c r="D292" s="214" t="s">
        <v>123</v>
      </c>
      <c r="E292" s="215" t="s">
        <v>19</v>
      </c>
      <c r="F292" s="216" t="s">
        <v>466</v>
      </c>
      <c r="G292" s="213"/>
      <c r="H292" s="217">
        <v>-2.016</v>
      </c>
      <c r="I292" s="218"/>
      <c r="J292" s="213"/>
      <c r="K292" s="213"/>
      <c r="L292" s="219"/>
      <c r="M292" s="220"/>
      <c r="N292" s="221"/>
      <c r="O292" s="221"/>
      <c r="P292" s="221"/>
      <c r="Q292" s="221"/>
      <c r="R292" s="221"/>
      <c r="S292" s="221"/>
      <c r="T292" s="22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23" t="s">
        <v>123</v>
      </c>
      <c r="AU292" s="223" t="s">
        <v>121</v>
      </c>
      <c r="AV292" s="13" t="s">
        <v>121</v>
      </c>
      <c r="AW292" s="13" t="s">
        <v>33</v>
      </c>
      <c r="AX292" s="13" t="s">
        <v>72</v>
      </c>
      <c r="AY292" s="223" t="s">
        <v>113</v>
      </c>
    </row>
    <row r="293" s="13" customFormat="1">
      <c r="A293" s="13"/>
      <c r="B293" s="212"/>
      <c r="C293" s="213"/>
      <c r="D293" s="214" t="s">
        <v>123</v>
      </c>
      <c r="E293" s="215" t="s">
        <v>19</v>
      </c>
      <c r="F293" s="216" t="s">
        <v>467</v>
      </c>
      <c r="G293" s="213"/>
      <c r="H293" s="217">
        <v>2.544</v>
      </c>
      <c r="I293" s="218"/>
      <c r="J293" s="213"/>
      <c r="K293" s="213"/>
      <c r="L293" s="219"/>
      <c r="M293" s="220"/>
      <c r="N293" s="221"/>
      <c r="O293" s="221"/>
      <c r="P293" s="221"/>
      <c r="Q293" s="221"/>
      <c r="R293" s="221"/>
      <c r="S293" s="221"/>
      <c r="T293" s="22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23" t="s">
        <v>123</v>
      </c>
      <c r="AU293" s="223" t="s">
        <v>121</v>
      </c>
      <c r="AV293" s="13" t="s">
        <v>121</v>
      </c>
      <c r="AW293" s="13" t="s">
        <v>33</v>
      </c>
      <c r="AX293" s="13" t="s">
        <v>72</v>
      </c>
      <c r="AY293" s="223" t="s">
        <v>113</v>
      </c>
    </row>
    <row r="294" s="13" customFormat="1">
      <c r="A294" s="13"/>
      <c r="B294" s="212"/>
      <c r="C294" s="213"/>
      <c r="D294" s="214" t="s">
        <v>123</v>
      </c>
      <c r="E294" s="215" t="s">
        <v>19</v>
      </c>
      <c r="F294" s="216" t="s">
        <v>137</v>
      </c>
      <c r="G294" s="213"/>
      <c r="H294" s="217">
        <v>7.9489999999999998</v>
      </c>
      <c r="I294" s="218"/>
      <c r="J294" s="213"/>
      <c r="K294" s="213"/>
      <c r="L294" s="219"/>
      <c r="M294" s="220"/>
      <c r="N294" s="221"/>
      <c r="O294" s="221"/>
      <c r="P294" s="221"/>
      <c r="Q294" s="221"/>
      <c r="R294" s="221"/>
      <c r="S294" s="221"/>
      <c r="T294" s="22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23" t="s">
        <v>123</v>
      </c>
      <c r="AU294" s="223" t="s">
        <v>121</v>
      </c>
      <c r="AV294" s="13" t="s">
        <v>121</v>
      </c>
      <c r="AW294" s="13" t="s">
        <v>33</v>
      </c>
      <c r="AX294" s="13" t="s">
        <v>72</v>
      </c>
      <c r="AY294" s="223" t="s">
        <v>113</v>
      </c>
    </row>
    <row r="295" s="13" customFormat="1">
      <c r="A295" s="13"/>
      <c r="B295" s="212"/>
      <c r="C295" s="213"/>
      <c r="D295" s="214" t="s">
        <v>123</v>
      </c>
      <c r="E295" s="215" t="s">
        <v>19</v>
      </c>
      <c r="F295" s="216" t="s">
        <v>468</v>
      </c>
      <c r="G295" s="213"/>
      <c r="H295" s="217">
        <v>5</v>
      </c>
      <c r="I295" s="218"/>
      <c r="J295" s="213"/>
      <c r="K295" s="213"/>
      <c r="L295" s="219"/>
      <c r="M295" s="220"/>
      <c r="N295" s="221"/>
      <c r="O295" s="221"/>
      <c r="P295" s="221"/>
      <c r="Q295" s="221"/>
      <c r="R295" s="221"/>
      <c r="S295" s="221"/>
      <c r="T295" s="22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23" t="s">
        <v>123</v>
      </c>
      <c r="AU295" s="223" t="s">
        <v>121</v>
      </c>
      <c r="AV295" s="13" t="s">
        <v>121</v>
      </c>
      <c r="AW295" s="13" t="s">
        <v>33</v>
      </c>
      <c r="AX295" s="13" t="s">
        <v>72</v>
      </c>
      <c r="AY295" s="223" t="s">
        <v>113</v>
      </c>
    </row>
    <row r="296" s="13" customFormat="1">
      <c r="A296" s="13"/>
      <c r="B296" s="212"/>
      <c r="C296" s="213"/>
      <c r="D296" s="214" t="s">
        <v>123</v>
      </c>
      <c r="E296" s="215" t="s">
        <v>19</v>
      </c>
      <c r="F296" s="216" t="s">
        <v>469</v>
      </c>
      <c r="G296" s="213"/>
      <c r="H296" s="217">
        <v>7.7400000000000002</v>
      </c>
      <c r="I296" s="218"/>
      <c r="J296" s="213"/>
      <c r="K296" s="213"/>
      <c r="L296" s="219"/>
      <c r="M296" s="220"/>
      <c r="N296" s="221"/>
      <c r="O296" s="221"/>
      <c r="P296" s="221"/>
      <c r="Q296" s="221"/>
      <c r="R296" s="221"/>
      <c r="S296" s="221"/>
      <c r="T296" s="22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23" t="s">
        <v>123</v>
      </c>
      <c r="AU296" s="223" t="s">
        <v>121</v>
      </c>
      <c r="AV296" s="13" t="s">
        <v>121</v>
      </c>
      <c r="AW296" s="13" t="s">
        <v>33</v>
      </c>
      <c r="AX296" s="13" t="s">
        <v>72</v>
      </c>
      <c r="AY296" s="223" t="s">
        <v>113</v>
      </c>
    </row>
    <row r="297" s="13" customFormat="1">
      <c r="A297" s="13"/>
      <c r="B297" s="212"/>
      <c r="C297" s="213"/>
      <c r="D297" s="214" t="s">
        <v>123</v>
      </c>
      <c r="E297" s="215" t="s">
        <v>19</v>
      </c>
      <c r="F297" s="216" t="s">
        <v>470</v>
      </c>
      <c r="G297" s="213"/>
      <c r="H297" s="217">
        <v>5.0570000000000004</v>
      </c>
      <c r="I297" s="218"/>
      <c r="J297" s="213"/>
      <c r="K297" s="213"/>
      <c r="L297" s="219"/>
      <c r="M297" s="220"/>
      <c r="N297" s="221"/>
      <c r="O297" s="221"/>
      <c r="P297" s="221"/>
      <c r="Q297" s="221"/>
      <c r="R297" s="221"/>
      <c r="S297" s="221"/>
      <c r="T297" s="22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23" t="s">
        <v>123</v>
      </c>
      <c r="AU297" s="223" t="s">
        <v>121</v>
      </c>
      <c r="AV297" s="13" t="s">
        <v>121</v>
      </c>
      <c r="AW297" s="13" t="s">
        <v>33</v>
      </c>
      <c r="AX297" s="13" t="s">
        <v>72</v>
      </c>
      <c r="AY297" s="223" t="s">
        <v>113</v>
      </c>
    </row>
    <row r="298" s="13" customFormat="1">
      <c r="A298" s="13"/>
      <c r="B298" s="212"/>
      <c r="C298" s="213"/>
      <c r="D298" s="214" t="s">
        <v>123</v>
      </c>
      <c r="E298" s="215" t="s">
        <v>19</v>
      </c>
      <c r="F298" s="216" t="s">
        <v>471</v>
      </c>
      <c r="G298" s="213"/>
      <c r="H298" s="217">
        <v>9.266</v>
      </c>
      <c r="I298" s="218"/>
      <c r="J298" s="213"/>
      <c r="K298" s="213"/>
      <c r="L298" s="219"/>
      <c r="M298" s="220"/>
      <c r="N298" s="221"/>
      <c r="O298" s="221"/>
      <c r="P298" s="221"/>
      <c r="Q298" s="221"/>
      <c r="R298" s="221"/>
      <c r="S298" s="221"/>
      <c r="T298" s="22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23" t="s">
        <v>123</v>
      </c>
      <c r="AU298" s="223" t="s">
        <v>121</v>
      </c>
      <c r="AV298" s="13" t="s">
        <v>121</v>
      </c>
      <c r="AW298" s="13" t="s">
        <v>33</v>
      </c>
      <c r="AX298" s="13" t="s">
        <v>72</v>
      </c>
      <c r="AY298" s="223" t="s">
        <v>113</v>
      </c>
    </row>
    <row r="299" s="13" customFormat="1">
      <c r="A299" s="13"/>
      <c r="B299" s="212"/>
      <c r="C299" s="213"/>
      <c r="D299" s="214" t="s">
        <v>123</v>
      </c>
      <c r="E299" s="215" t="s">
        <v>19</v>
      </c>
      <c r="F299" s="216" t="s">
        <v>124</v>
      </c>
      <c r="G299" s="213"/>
      <c r="H299" s="217">
        <v>7.0620000000000003</v>
      </c>
      <c r="I299" s="218"/>
      <c r="J299" s="213"/>
      <c r="K299" s="213"/>
      <c r="L299" s="219"/>
      <c r="M299" s="220"/>
      <c r="N299" s="221"/>
      <c r="O299" s="221"/>
      <c r="P299" s="221"/>
      <c r="Q299" s="221"/>
      <c r="R299" s="221"/>
      <c r="S299" s="221"/>
      <c r="T299" s="22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23" t="s">
        <v>123</v>
      </c>
      <c r="AU299" s="223" t="s">
        <v>121</v>
      </c>
      <c r="AV299" s="13" t="s">
        <v>121</v>
      </c>
      <c r="AW299" s="13" t="s">
        <v>33</v>
      </c>
      <c r="AX299" s="13" t="s">
        <v>72</v>
      </c>
      <c r="AY299" s="223" t="s">
        <v>113</v>
      </c>
    </row>
    <row r="300" s="13" customFormat="1">
      <c r="A300" s="13"/>
      <c r="B300" s="212"/>
      <c r="C300" s="213"/>
      <c r="D300" s="214" t="s">
        <v>123</v>
      </c>
      <c r="E300" s="215" t="s">
        <v>19</v>
      </c>
      <c r="F300" s="216" t="s">
        <v>472</v>
      </c>
      <c r="G300" s="213"/>
      <c r="H300" s="217">
        <v>12.124000000000001</v>
      </c>
      <c r="I300" s="218"/>
      <c r="J300" s="213"/>
      <c r="K300" s="213"/>
      <c r="L300" s="219"/>
      <c r="M300" s="220"/>
      <c r="N300" s="221"/>
      <c r="O300" s="221"/>
      <c r="P300" s="221"/>
      <c r="Q300" s="221"/>
      <c r="R300" s="221"/>
      <c r="S300" s="221"/>
      <c r="T300" s="22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23" t="s">
        <v>123</v>
      </c>
      <c r="AU300" s="223" t="s">
        <v>121</v>
      </c>
      <c r="AV300" s="13" t="s">
        <v>121</v>
      </c>
      <c r="AW300" s="13" t="s">
        <v>33</v>
      </c>
      <c r="AX300" s="13" t="s">
        <v>72</v>
      </c>
      <c r="AY300" s="223" t="s">
        <v>113</v>
      </c>
    </row>
    <row r="301" s="13" customFormat="1">
      <c r="A301" s="13"/>
      <c r="B301" s="212"/>
      <c r="C301" s="213"/>
      <c r="D301" s="214" t="s">
        <v>123</v>
      </c>
      <c r="E301" s="215" t="s">
        <v>19</v>
      </c>
      <c r="F301" s="216" t="s">
        <v>473</v>
      </c>
      <c r="G301" s="213"/>
      <c r="H301" s="217">
        <v>9.2400000000000002</v>
      </c>
      <c r="I301" s="218"/>
      <c r="J301" s="213"/>
      <c r="K301" s="213"/>
      <c r="L301" s="219"/>
      <c r="M301" s="220"/>
      <c r="N301" s="221"/>
      <c r="O301" s="221"/>
      <c r="P301" s="221"/>
      <c r="Q301" s="221"/>
      <c r="R301" s="221"/>
      <c r="S301" s="221"/>
      <c r="T301" s="22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23" t="s">
        <v>123</v>
      </c>
      <c r="AU301" s="223" t="s">
        <v>121</v>
      </c>
      <c r="AV301" s="13" t="s">
        <v>121</v>
      </c>
      <c r="AW301" s="13" t="s">
        <v>33</v>
      </c>
      <c r="AX301" s="13" t="s">
        <v>72</v>
      </c>
      <c r="AY301" s="223" t="s">
        <v>113</v>
      </c>
    </row>
    <row r="302" s="15" customFormat="1">
      <c r="A302" s="15"/>
      <c r="B302" s="239"/>
      <c r="C302" s="240"/>
      <c r="D302" s="214" t="s">
        <v>123</v>
      </c>
      <c r="E302" s="241" t="s">
        <v>19</v>
      </c>
      <c r="F302" s="242" t="s">
        <v>144</v>
      </c>
      <c r="G302" s="240"/>
      <c r="H302" s="243">
        <v>203.54900000000006</v>
      </c>
      <c r="I302" s="244"/>
      <c r="J302" s="240"/>
      <c r="K302" s="240"/>
      <c r="L302" s="245"/>
      <c r="M302" s="246"/>
      <c r="N302" s="247"/>
      <c r="O302" s="247"/>
      <c r="P302" s="247"/>
      <c r="Q302" s="247"/>
      <c r="R302" s="247"/>
      <c r="S302" s="247"/>
      <c r="T302" s="248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49" t="s">
        <v>123</v>
      </c>
      <c r="AU302" s="249" t="s">
        <v>121</v>
      </c>
      <c r="AV302" s="15" t="s">
        <v>120</v>
      </c>
      <c r="AW302" s="15" t="s">
        <v>33</v>
      </c>
      <c r="AX302" s="15" t="s">
        <v>77</v>
      </c>
      <c r="AY302" s="249" t="s">
        <v>113</v>
      </c>
    </row>
    <row r="303" s="2" customFormat="1" ht="16.5" customHeight="1">
      <c r="A303" s="40"/>
      <c r="B303" s="41"/>
      <c r="C303" s="199" t="s">
        <v>474</v>
      </c>
      <c r="D303" s="199" t="s">
        <v>116</v>
      </c>
      <c r="E303" s="200" t="s">
        <v>475</v>
      </c>
      <c r="F303" s="201" t="s">
        <v>476</v>
      </c>
      <c r="G303" s="202" t="s">
        <v>119</v>
      </c>
      <c r="H303" s="203">
        <v>203.54900000000001</v>
      </c>
      <c r="I303" s="204"/>
      <c r="J303" s="205">
        <f>ROUND(I303*H303,2)</f>
        <v>0</v>
      </c>
      <c r="K303" s="201" t="s">
        <v>127</v>
      </c>
      <c r="L303" s="46"/>
      <c r="M303" s="206" t="s">
        <v>19</v>
      </c>
      <c r="N303" s="207" t="s">
        <v>44</v>
      </c>
      <c r="O303" s="86"/>
      <c r="P303" s="208">
        <f>O303*H303</f>
        <v>0</v>
      </c>
      <c r="Q303" s="208">
        <v>0.00025000000000000001</v>
      </c>
      <c r="R303" s="208">
        <f>Q303*H303</f>
        <v>0.050887250000000002</v>
      </c>
      <c r="S303" s="208">
        <v>0</v>
      </c>
      <c r="T303" s="20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0" t="s">
        <v>187</v>
      </c>
      <c r="AT303" s="210" t="s">
        <v>116</v>
      </c>
      <c r="AU303" s="210" t="s">
        <v>121</v>
      </c>
      <c r="AY303" s="19" t="s">
        <v>113</v>
      </c>
      <c r="BE303" s="211">
        <f>IF(N303="základní",J303,0)</f>
        <v>0</v>
      </c>
      <c r="BF303" s="211">
        <f>IF(N303="snížená",J303,0)</f>
        <v>0</v>
      </c>
      <c r="BG303" s="211">
        <f>IF(N303="zákl. přenesená",J303,0)</f>
        <v>0</v>
      </c>
      <c r="BH303" s="211">
        <f>IF(N303="sníž. přenesená",J303,0)</f>
        <v>0</v>
      </c>
      <c r="BI303" s="211">
        <f>IF(N303="nulová",J303,0)</f>
        <v>0</v>
      </c>
      <c r="BJ303" s="19" t="s">
        <v>121</v>
      </c>
      <c r="BK303" s="211">
        <f>ROUND(I303*H303,2)</f>
        <v>0</v>
      </c>
      <c r="BL303" s="19" t="s">
        <v>187</v>
      </c>
      <c r="BM303" s="210" t="s">
        <v>477</v>
      </c>
    </row>
    <row r="304" s="2" customFormat="1">
      <c r="A304" s="40"/>
      <c r="B304" s="41"/>
      <c r="C304" s="42"/>
      <c r="D304" s="224" t="s">
        <v>129</v>
      </c>
      <c r="E304" s="42"/>
      <c r="F304" s="225" t="s">
        <v>478</v>
      </c>
      <c r="G304" s="42"/>
      <c r="H304" s="42"/>
      <c r="I304" s="226"/>
      <c r="J304" s="42"/>
      <c r="K304" s="42"/>
      <c r="L304" s="46"/>
      <c r="M304" s="227"/>
      <c r="N304" s="228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129</v>
      </c>
      <c r="AU304" s="19" t="s">
        <v>121</v>
      </c>
    </row>
    <row r="305" s="2" customFormat="1" ht="24.15" customHeight="1">
      <c r="A305" s="40"/>
      <c r="B305" s="41"/>
      <c r="C305" s="199" t="s">
        <v>479</v>
      </c>
      <c r="D305" s="199" t="s">
        <v>116</v>
      </c>
      <c r="E305" s="200" t="s">
        <v>480</v>
      </c>
      <c r="F305" s="201" t="s">
        <v>481</v>
      </c>
      <c r="G305" s="202" t="s">
        <v>349</v>
      </c>
      <c r="H305" s="203">
        <v>24.18</v>
      </c>
      <c r="I305" s="204"/>
      <c r="J305" s="205">
        <f>ROUND(I305*H305,2)</f>
        <v>0</v>
      </c>
      <c r="K305" s="201" t="s">
        <v>127</v>
      </c>
      <c r="L305" s="46"/>
      <c r="M305" s="206" t="s">
        <v>19</v>
      </c>
      <c r="N305" s="207" t="s">
        <v>44</v>
      </c>
      <c r="O305" s="86"/>
      <c r="P305" s="208">
        <f>O305*H305</f>
        <v>0</v>
      </c>
      <c r="Q305" s="208">
        <v>0</v>
      </c>
      <c r="R305" s="208">
        <f>Q305*H305</f>
        <v>0</v>
      </c>
      <c r="S305" s="208">
        <v>0</v>
      </c>
      <c r="T305" s="20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0" t="s">
        <v>187</v>
      </c>
      <c r="AT305" s="210" t="s">
        <v>116</v>
      </c>
      <c r="AU305" s="210" t="s">
        <v>121</v>
      </c>
      <c r="AY305" s="19" t="s">
        <v>113</v>
      </c>
      <c r="BE305" s="211">
        <f>IF(N305="základní",J305,0)</f>
        <v>0</v>
      </c>
      <c r="BF305" s="211">
        <f>IF(N305="snížená",J305,0)</f>
        <v>0</v>
      </c>
      <c r="BG305" s="211">
        <f>IF(N305="zákl. přenesená",J305,0)</f>
        <v>0</v>
      </c>
      <c r="BH305" s="211">
        <f>IF(N305="sníž. přenesená",J305,0)</f>
        <v>0</v>
      </c>
      <c r="BI305" s="211">
        <f>IF(N305="nulová",J305,0)</f>
        <v>0</v>
      </c>
      <c r="BJ305" s="19" t="s">
        <v>121</v>
      </c>
      <c r="BK305" s="211">
        <f>ROUND(I305*H305,2)</f>
        <v>0</v>
      </c>
      <c r="BL305" s="19" t="s">
        <v>187</v>
      </c>
      <c r="BM305" s="210" t="s">
        <v>482</v>
      </c>
    </row>
    <row r="306" s="2" customFormat="1">
      <c r="A306" s="40"/>
      <c r="B306" s="41"/>
      <c r="C306" s="42"/>
      <c r="D306" s="224" t="s">
        <v>129</v>
      </c>
      <c r="E306" s="42"/>
      <c r="F306" s="225" t="s">
        <v>483</v>
      </c>
      <c r="G306" s="42"/>
      <c r="H306" s="42"/>
      <c r="I306" s="226"/>
      <c r="J306" s="42"/>
      <c r="K306" s="42"/>
      <c r="L306" s="46"/>
      <c r="M306" s="227"/>
      <c r="N306" s="228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129</v>
      </c>
      <c r="AU306" s="19" t="s">
        <v>121</v>
      </c>
    </row>
    <row r="307" s="14" customFormat="1">
      <c r="A307" s="14"/>
      <c r="B307" s="229"/>
      <c r="C307" s="230"/>
      <c r="D307" s="214" t="s">
        <v>123</v>
      </c>
      <c r="E307" s="231" t="s">
        <v>19</v>
      </c>
      <c r="F307" s="232" t="s">
        <v>484</v>
      </c>
      <c r="G307" s="230"/>
      <c r="H307" s="231" t="s">
        <v>19</v>
      </c>
      <c r="I307" s="233"/>
      <c r="J307" s="230"/>
      <c r="K307" s="230"/>
      <c r="L307" s="234"/>
      <c r="M307" s="235"/>
      <c r="N307" s="236"/>
      <c r="O307" s="236"/>
      <c r="P307" s="236"/>
      <c r="Q307" s="236"/>
      <c r="R307" s="236"/>
      <c r="S307" s="236"/>
      <c r="T307" s="237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38" t="s">
        <v>123</v>
      </c>
      <c r="AU307" s="238" t="s">
        <v>121</v>
      </c>
      <c r="AV307" s="14" t="s">
        <v>77</v>
      </c>
      <c r="AW307" s="14" t="s">
        <v>33</v>
      </c>
      <c r="AX307" s="14" t="s">
        <v>72</v>
      </c>
      <c r="AY307" s="238" t="s">
        <v>113</v>
      </c>
    </row>
    <row r="308" s="13" customFormat="1">
      <c r="A308" s="13"/>
      <c r="B308" s="212"/>
      <c r="C308" s="213"/>
      <c r="D308" s="214" t="s">
        <v>123</v>
      </c>
      <c r="E308" s="215" t="s">
        <v>19</v>
      </c>
      <c r="F308" s="216" t="s">
        <v>485</v>
      </c>
      <c r="G308" s="213"/>
      <c r="H308" s="217">
        <v>24.18</v>
      </c>
      <c r="I308" s="218"/>
      <c r="J308" s="213"/>
      <c r="K308" s="213"/>
      <c r="L308" s="219"/>
      <c r="M308" s="220"/>
      <c r="N308" s="221"/>
      <c r="O308" s="221"/>
      <c r="P308" s="221"/>
      <c r="Q308" s="221"/>
      <c r="R308" s="221"/>
      <c r="S308" s="221"/>
      <c r="T308" s="22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23" t="s">
        <v>123</v>
      </c>
      <c r="AU308" s="223" t="s">
        <v>121</v>
      </c>
      <c r="AV308" s="13" t="s">
        <v>121</v>
      </c>
      <c r="AW308" s="13" t="s">
        <v>33</v>
      </c>
      <c r="AX308" s="13" t="s">
        <v>77</v>
      </c>
      <c r="AY308" s="223" t="s">
        <v>113</v>
      </c>
    </row>
    <row r="309" s="2" customFormat="1" ht="16.5" customHeight="1">
      <c r="A309" s="40"/>
      <c r="B309" s="41"/>
      <c r="C309" s="251" t="s">
        <v>486</v>
      </c>
      <c r="D309" s="251" t="s">
        <v>285</v>
      </c>
      <c r="E309" s="252" t="s">
        <v>487</v>
      </c>
      <c r="F309" s="253" t="s">
        <v>488</v>
      </c>
      <c r="G309" s="254" t="s">
        <v>349</v>
      </c>
      <c r="H309" s="255">
        <v>29.015999999999998</v>
      </c>
      <c r="I309" s="256"/>
      <c r="J309" s="257">
        <f>ROUND(I309*H309,2)</f>
        <v>0</v>
      </c>
      <c r="K309" s="253" t="s">
        <v>127</v>
      </c>
      <c r="L309" s="258"/>
      <c r="M309" s="259" t="s">
        <v>19</v>
      </c>
      <c r="N309" s="260" t="s">
        <v>44</v>
      </c>
      <c r="O309" s="86"/>
      <c r="P309" s="208">
        <f>O309*H309</f>
        <v>0</v>
      </c>
      <c r="Q309" s="208">
        <v>0</v>
      </c>
      <c r="R309" s="208">
        <f>Q309*H309</f>
        <v>0</v>
      </c>
      <c r="S309" s="208">
        <v>0</v>
      </c>
      <c r="T309" s="20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0" t="s">
        <v>288</v>
      </c>
      <c r="AT309" s="210" t="s">
        <v>285</v>
      </c>
      <c r="AU309" s="210" t="s">
        <v>121</v>
      </c>
      <c r="AY309" s="19" t="s">
        <v>113</v>
      </c>
      <c r="BE309" s="211">
        <f>IF(N309="základní",J309,0)</f>
        <v>0</v>
      </c>
      <c r="BF309" s="211">
        <f>IF(N309="snížená",J309,0)</f>
        <v>0</v>
      </c>
      <c r="BG309" s="211">
        <f>IF(N309="zákl. přenesená",J309,0)</f>
        <v>0</v>
      </c>
      <c r="BH309" s="211">
        <f>IF(N309="sníž. přenesená",J309,0)</f>
        <v>0</v>
      </c>
      <c r="BI309" s="211">
        <f>IF(N309="nulová",J309,0)</f>
        <v>0</v>
      </c>
      <c r="BJ309" s="19" t="s">
        <v>121</v>
      </c>
      <c r="BK309" s="211">
        <f>ROUND(I309*H309,2)</f>
        <v>0</v>
      </c>
      <c r="BL309" s="19" t="s">
        <v>187</v>
      </c>
      <c r="BM309" s="210" t="s">
        <v>489</v>
      </c>
    </row>
    <row r="310" s="13" customFormat="1">
      <c r="A310" s="13"/>
      <c r="B310" s="212"/>
      <c r="C310" s="213"/>
      <c r="D310" s="214" t="s">
        <v>123</v>
      </c>
      <c r="E310" s="213"/>
      <c r="F310" s="216" t="s">
        <v>490</v>
      </c>
      <c r="G310" s="213"/>
      <c r="H310" s="217">
        <v>29.015999999999998</v>
      </c>
      <c r="I310" s="218"/>
      <c r="J310" s="213"/>
      <c r="K310" s="213"/>
      <c r="L310" s="219"/>
      <c r="M310" s="220"/>
      <c r="N310" s="221"/>
      <c r="O310" s="221"/>
      <c r="P310" s="221"/>
      <c r="Q310" s="221"/>
      <c r="R310" s="221"/>
      <c r="S310" s="221"/>
      <c r="T310" s="22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23" t="s">
        <v>123</v>
      </c>
      <c r="AU310" s="223" t="s">
        <v>121</v>
      </c>
      <c r="AV310" s="13" t="s">
        <v>121</v>
      </c>
      <c r="AW310" s="13" t="s">
        <v>4</v>
      </c>
      <c r="AX310" s="13" t="s">
        <v>77</v>
      </c>
      <c r="AY310" s="223" t="s">
        <v>113</v>
      </c>
    </row>
    <row r="311" s="2" customFormat="1" ht="24.15" customHeight="1">
      <c r="A311" s="40"/>
      <c r="B311" s="41"/>
      <c r="C311" s="199" t="s">
        <v>491</v>
      </c>
      <c r="D311" s="199" t="s">
        <v>116</v>
      </c>
      <c r="E311" s="200" t="s">
        <v>492</v>
      </c>
      <c r="F311" s="201" t="s">
        <v>493</v>
      </c>
      <c r="G311" s="202" t="s">
        <v>119</v>
      </c>
      <c r="H311" s="203">
        <v>5.766</v>
      </c>
      <c r="I311" s="204"/>
      <c r="J311" s="205">
        <f>ROUND(I311*H311,2)</f>
        <v>0</v>
      </c>
      <c r="K311" s="201" t="s">
        <v>127</v>
      </c>
      <c r="L311" s="46"/>
      <c r="M311" s="206" t="s">
        <v>19</v>
      </c>
      <c r="N311" s="207" t="s">
        <v>44</v>
      </c>
      <c r="O311" s="86"/>
      <c r="P311" s="208">
        <f>O311*H311</f>
        <v>0</v>
      </c>
      <c r="Q311" s="208">
        <v>0</v>
      </c>
      <c r="R311" s="208">
        <f>Q311*H311</f>
        <v>0</v>
      </c>
      <c r="S311" s="208">
        <v>3.0000000000000001E-05</v>
      </c>
      <c r="T311" s="209">
        <f>S311*H311</f>
        <v>0.00017298000000000001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0" t="s">
        <v>187</v>
      </c>
      <c r="AT311" s="210" t="s">
        <v>116</v>
      </c>
      <c r="AU311" s="210" t="s">
        <v>121</v>
      </c>
      <c r="AY311" s="19" t="s">
        <v>113</v>
      </c>
      <c r="BE311" s="211">
        <f>IF(N311="základní",J311,0)</f>
        <v>0</v>
      </c>
      <c r="BF311" s="211">
        <f>IF(N311="snížená",J311,0)</f>
        <v>0</v>
      </c>
      <c r="BG311" s="211">
        <f>IF(N311="zákl. přenesená",J311,0)</f>
        <v>0</v>
      </c>
      <c r="BH311" s="211">
        <f>IF(N311="sníž. přenesená",J311,0)</f>
        <v>0</v>
      </c>
      <c r="BI311" s="211">
        <f>IF(N311="nulová",J311,0)</f>
        <v>0</v>
      </c>
      <c r="BJ311" s="19" t="s">
        <v>121</v>
      </c>
      <c r="BK311" s="211">
        <f>ROUND(I311*H311,2)</f>
        <v>0</v>
      </c>
      <c r="BL311" s="19" t="s">
        <v>187</v>
      </c>
      <c r="BM311" s="210" t="s">
        <v>494</v>
      </c>
    </row>
    <row r="312" s="2" customFormat="1">
      <c r="A312" s="40"/>
      <c r="B312" s="41"/>
      <c r="C312" s="42"/>
      <c r="D312" s="224" t="s">
        <v>129</v>
      </c>
      <c r="E312" s="42"/>
      <c r="F312" s="225" t="s">
        <v>495</v>
      </c>
      <c r="G312" s="42"/>
      <c r="H312" s="42"/>
      <c r="I312" s="226"/>
      <c r="J312" s="42"/>
      <c r="K312" s="42"/>
      <c r="L312" s="46"/>
      <c r="M312" s="227"/>
      <c r="N312" s="228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129</v>
      </c>
      <c r="AU312" s="19" t="s">
        <v>121</v>
      </c>
    </row>
    <row r="313" s="14" customFormat="1">
      <c r="A313" s="14"/>
      <c r="B313" s="229"/>
      <c r="C313" s="230"/>
      <c r="D313" s="214" t="s">
        <v>123</v>
      </c>
      <c r="E313" s="231" t="s">
        <v>19</v>
      </c>
      <c r="F313" s="232" t="s">
        <v>484</v>
      </c>
      <c r="G313" s="230"/>
      <c r="H313" s="231" t="s">
        <v>19</v>
      </c>
      <c r="I313" s="233"/>
      <c r="J313" s="230"/>
      <c r="K313" s="230"/>
      <c r="L313" s="234"/>
      <c r="M313" s="235"/>
      <c r="N313" s="236"/>
      <c r="O313" s="236"/>
      <c r="P313" s="236"/>
      <c r="Q313" s="236"/>
      <c r="R313" s="236"/>
      <c r="S313" s="236"/>
      <c r="T313" s="237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38" t="s">
        <v>123</v>
      </c>
      <c r="AU313" s="238" t="s">
        <v>121</v>
      </c>
      <c r="AV313" s="14" t="s">
        <v>77</v>
      </c>
      <c r="AW313" s="14" t="s">
        <v>33</v>
      </c>
      <c r="AX313" s="14" t="s">
        <v>72</v>
      </c>
      <c r="AY313" s="238" t="s">
        <v>113</v>
      </c>
    </row>
    <row r="314" s="13" customFormat="1">
      <c r="A314" s="13"/>
      <c r="B314" s="212"/>
      <c r="C314" s="213"/>
      <c r="D314" s="214" t="s">
        <v>123</v>
      </c>
      <c r="E314" s="215" t="s">
        <v>19</v>
      </c>
      <c r="F314" s="216" t="s">
        <v>496</v>
      </c>
      <c r="G314" s="213"/>
      <c r="H314" s="217">
        <v>1.0489999999999999</v>
      </c>
      <c r="I314" s="218"/>
      <c r="J314" s="213"/>
      <c r="K314" s="213"/>
      <c r="L314" s="219"/>
      <c r="M314" s="220"/>
      <c r="N314" s="221"/>
      <c r="O314" s="221"/>
      <c r="P314" s="221"/>
      <c r="Q314" s="221"/>
      <c r="R314" s="221"/>
      <c r="S314" s="221"/>
      <c r="T314" s="22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23" t="s">
        <v>123</v>
      </c>
      <c r="AU314" s="223" t="s">
        <v>121</v>
      </c>
      <c r="AV314" s="13" t="s">
        <v>121</v>
      </c>
      <c r="AW314" s="13" t="s">
        <v>33</v>
      </c>
      <c r="AX314" s="13" t="s">
        <v>72</v>
      </c>
      <c r="AY314" s="223" t="s">
        <v>113</v>
      </c>
    </row>
    <row r="315" s="13" customFormat="1">
      <c r="A315" s="13"/>
      <c r="B315" s="212"/>
      <c r="C315" s="213"/>
      <c r="D315" s="214" t="s">
        <v>123</v>
      </c>
      <c r="E315" s="215" t="s">
        <v>19</v>
      </c>
      <c r="F315" s="216" t="s">
        <v>497</v>
      </c>
      <c r="G315" s="213"/>
      <c r="H315" s="217">
        <v>1.012</v>
      </c>
      <c r="I315" s="218"/>
      <c r="J315" s="213"/>
      <c r="K315" s="213"/>
      <c r="L315" s="219"/>
      <c r="M315" s="220"/>
      <c r="N315" s="221"/>
      <c r="O315" s="221"/>
      <c r="P315" s="221"/>
      <c r="Q315" s="221"/>
      <c r="R315" s="221"/>
      <c r="S315" s="221"/>
      <c r="T315" s="22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23" t="s">
        <v>123</v>
      </c>
      <c r="AU315" s="223" t="s">
        <v>121</v>
      </c>
      <c r="AV315" s="13" t="s">
        <v>121</v>
      </c>
      <c r="AW315" s="13" t="s">
        <v>33</v>
      </c>
      <c r="AX315" s="13" t="s">
        <v>72</v>
      </c>
      <c r="AY315" s="223" t="s">
        <v>113</v>
      </c>
    </row>
    <row r="316" s="13" customFormat="1">
      <c r="A316" s="13"/>
      <c r="B316" s="212"/>
      <c r="C316" s="213"/>
      <c r="D316" s="214" t="s">
        <v>123</v>
      </c>
      <c r="E316" s="215" t="s">
        <v>19</v>
      </c>
      <c r="F316" s="216" t="s">
        <v>498</v>
      </c>
      <c r="G316" s="213"/>
      <c r="H316" s="217">
        <v>3.024</v>
      </c>
      <c r="I316" s="218"/>
      <c r="J316" s="213"/>
      <c r="K316" s="213"/>
      <c r="L316" s="219"/>
      <c r="M316" s="220"/>
      <c r="N316" s="221"/>
      <c r="O316" s="221"/>
      <c r="P316" s="221"/>
      <c r="Q316" s="221"/>
      <c r="R316" s="221"/>
      <c r="S316" s="221"/>
      <c r="T316" s="22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23" t="s">
        <v>123</v>
      </c>
      <c r="AU316" s="223" t="s">
        <v>121</v>
      </c>
      <c r="AV316" s="13" t="s">
        <v>121</v>
      </c>
      <c r="AW316" s="13" t="s">
        <v>33</v>
      </c>
      <c r="AX316" s="13" t="s">
        <v>72</v>
      </c>
      <c r="AY316" s="223" t="s">
        <v>113</v>
      </c>
    </row>
    <row r="317" s="13" customFormat="1">
      <c r="A317" s="13"/>
      <c r="B317" s="212"/>
      <c r="C317" s="213"/>
      <c r="D317" s="214" t="s">
        <v>123</v>
      </c>
      <c r="E317" s="215" t="s">
        <v>19</v>
      </c>
      <c r="F317" s="216" t="s">
        <v>499</v>
      </c>
      <c r="G317" s="213"/>
      <c r="H317" s="217">
        <v>0.68100000000000005</v>
      </c>
      <c r="I317" s="218"/>
      <c r="J317" s="213"/>
      <c r="K317" s="213"/>
      <c r="L317" s="219"/>
      <c r="M317" s="220"/>
      <c r="N317" s="221"/>
      <c r="O317" s="221"/>
      <c r="P317" s="221"/>
      <c r="Q317" s="221"/>
      <c r="R317" s="221"/>
      <c r="S317" s="221"/>
      <c r="T317" s="22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23" t="s">
        <v>123</v>
      </c>
      <c r="AU317" s="223" t="s">
        <v>121</v>
      </c>
      <c r="AV317" s="13" t="s">
        <v>121</v>
      </c>
      <c r="AW317" s="13" t="s">
        <v>33</v>
      </c>
      <c r="AX317" s="13" t="s">
        <v>72</v>
      </c>
      <c r="AY317" s="223" t="s">
        <v>113</v>
      </c>
    </row>
    <row r="318" s="15" customFormat="1">
      <c r="A318" s="15"/>
      <c r="B318" s="239"/>
      <c r="C318" s="240"/>
      <c r="D318" s="214" t="s">
        <v>123</v>
      </c>
      <c r="E318" s="241" t="s">
        <v>19</v>
      </c>
      <c r="F318" s="242" t="s">
        <v>144</v>
      </c>
      <c r="G318" s="240"/>
      <c r="H318" s="243">
        <v>5.766</v>
      </c>
      <c r="I318" s="244"/>
      <c r="J318" s="240"/>
      <c r="K318" s="240"/>
      <c r="L318" s="245"/>
      <c r="M318" s="246"/>
      <c r="N318" s="247"/>
      <c r="O318" s="247"/>
      <c r="P318" s="247"/>
      <c r="Q318" s="247"/>
      <c r="R318" s="247"/>
      <c r="S318" s="247"/>
      <c r="T318" s="248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49" t="s">
        <v>123</v>
      </c>
      <c r="AU318" s="249" t="s">
        <v>121</v>
      </c>
      <c r="AV318" s="15" t="s">
        <v>120</v>
      </c>
      <c r="AW318" s="15" t="s">
        <v>33</v>
      </c>
      <c r="AX318" s="15" t="s">
        <v>77</v>
      </c>
      <c r="AY318" s="249" t="s">
        <v>113</v>
      </c>
    </row>
    <row r="319" s="2" customFormat="1" ht="16.5" customHeight="1">
      <c r="A319" s="40"/>
      <c r="B319" s="41"/>
      <c r="C319" s="251" t="s">
        <v>500</v>
      </c>
      <c r="D319" s="251" t="s">
        <v>285</v>
      </c>
      <c r="E319" s="252" t="s">
        <v>501</v>
      </c>
      <c r="F319" s="253" t="s">
        <v>502</v>
      </c>
      <c r="G319" s="254" t="s">
        <v>119</v>
      </c>
      <c r="H319" s="255">
        <v>6.9189999999999996</v>
      </c>
      <c r="I319" s="256"/>
      <c r="J319" s="257">
        <f>ROUND(I319*H319,2)</f>
        <v>0</v>
      </c>
      <c r="K319" s="253" t="s">
        <v>127</v>
      </c>
      <c r="L319" s="258"/>
      <c r="M319" s="259" t="s">
        <v>19</v>
      </c>
      <c r="N319" s="260" t="s">
        <v>44</v>
      </c>
      <c r="O319" s="86"/>
      <c r="P319" s="208">
        <f>O319*H319</f>
        <v>0</v>
      </c>
      <c r="Q319" s="208">
        <v>0.00035</v>
      </c>
      <c r="R319" s="208">
        <f>Q319*H319</f>
        <v>0.00242165</v>
      </c>
      <c r="S319" s="208">
        <v>0</v>
      </c>
      <c r="T319" s="20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0" t="s">
        <v>288</v>
      </c>
      <c r="AT319" s="210" t="s">
        <v>285</v>
      </c>
      <c r="AU319" s="210" t="s">
        <v>121</v>
      </c>
      <c r="AY319" s="19" t="s">
        <v>113</v>
      </c>
      <c r="BE319" s="211">
        <f>IF(N319="základní",J319,0)</f>
        <v>0</v>
      </c>
      <c r="BF319" s="211">
        <f>IF(N319="snížená",J319,0)</f>
        <v>0</v>
      </c>
      <c r="BG319" s="211">
        <f>IF(N319="zákl. přenesená",J319,0)</f>
        <v>0</v>
      </c>
      <c r="BH319" s="211">
        <f>IF(N319="sníž. přenesená",J319,0)</f>
        <v>0</v>
      </c>
      <c r="BI319" s="211">
        <f>IF(N319="nulová",J319,0)</f>
        <v>0</v>
      </c>
      <c r="BJ319" s="19" t="s">
        <v>121</v>
      </c>
      <c r="BK319" s="211">
        <f>ROUND(I319*H319,2)</f>
        <v>0</v>
      </c>
      <c r="BL319" s="19" t="s">
        <v>187</v>
      </c>
      <c r="BM319" s="210" t="s">
        <v>503</v>
      </c>
    </row>
    <row r="320" s="13" customFormat="1">
      <c r="A320" s="13"/>
      <c r="B320" s="212"/>
      <c r="C320" s="213"/>
      <c r="D320" s="214" t="s">
        <v>123</v>
      </c>
      <c r="E320" s="213"/>
      <c r="F320" s="216" t="s">
        <v>504</v>
      </c>
      <c r="G320" s="213"/>
      <c r="H320" s="217">
        <v>6.9189999999999996</v>
      </c>
      <c r="I320" s="218"/>
      <c r="J320" s="213"/>
      <c r="K320" s="213"/>
      <c r="L320" s="219"/>
      <c r="M320" s="220"/>
      <c r="N320" s="221"/>
      <c r="O320" s="221"/>
      <c r="P320" s="221"/>
      <c r="Q320" s="221"/>
      <c r="R320" s="221"/>
      <c r="S320" s="221"/>
      <c r="T320" s="22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23" t="s">
        <v>123</v>
      </c>
      <c r="AU320" s="223" t="s">
        <v>121</v>
      </c>
      <c r="AV320" s="13" t="s">
        <v>121</v>
      </c>
      <c r="AW320" s="13" t="s">
        <v>4</v>
      </c>
      <c r="AX320" s="13" t="s">
        <v>77</v>
      </c>
      <c r="AY320" s="223" t="s">
        <v>113</v>
      </c>
    </row>
    <row r="321" s="2" customFormat="1" ht="16.5" customHeight="1">
      <c r="A321" s="40"/>
      <c r="B321" s="41"/>
      <c r="C321" s="199" t="s">
        <v>505</v>
      </c>
      <c r="D321" s="199" t="s">
        <v>116</v>
      </c>
      <c r="E321" s="200" t="s">
        <v>506</v>
      </c>
      <c r="F321" s="201" t="s">
        <v>507</v>
      </c>
      <c r="G321" s="202" t="s">
        <v>186</v>
      </c>
      <c r="H321" s="203">
        <v>1</v>
      </c>
      <c r="I321" s="204"/>
      <c r="J321" s="205">
        <f>ROUND(I321*H321,2)</f>
        <v>0</v>
      </c>
      <c r="K321" s="201" t="s">
        <v>19</v>
      </c>
      <c r="L321" s="46"/>
      <c r="M321" s="206" t="s">
        <v>19</v>
      </c>
      <c r="N321" s="207" t="s">
        <v>44</v>
      </c>
      <c r="O321" s="86"/>
      <c r="P321" s="208">
        <f>O321*H321</f>
        <v>0</v>
      </c>
      <c r="Q321" s="208">
        <v>0</v>
      </c>
      <c r="R321" s="208">
        <f>Q321*H321</f>
        <v>0</v>
      </c>
      <c r="S321" s="208">
        <v>0</v>
      </c>
      <c r="T321" s="20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0" t="s">
        <v>187</v>
      </c>
      <c r="AT321" s="210" t="s">
        <v>116</v>
      </c>
      <c r="AU321" s="210" t="s">
        <v>121</v>
      </c>
      <c r="AY321" s="19" t="s">
        <v>113</v>
      </c>
      <c r="BE321" s="211">
        <f>IF(N321="základní",J321,0)</f>
        <v>0</v>
      </c>
      <c r="BF321" s="211">
        <f>IF(N321="snížená",J321,0)</f>
        <v>0</v>
      </c>
      <c r="BG321" s="211">
        <f>IF(N321="zákl. přenesená",J321,0)</f>
        <v>0</v>
      </c>
      <c r="BH321" s="211">
        <f>IF(N321="sníž. přenesená",J321,0)</f>
        <v>0</v>
      </c>
      <c r="BI321" s="211">
        <f>IF(N321="nulová",J321,0)</f>
        <v>0</v>
      </c>
      <c r="BJ321" s="19" t="s">
        <v>121</v>
      </c>
      <c r="BK321" s="211">
        <f>ROUND(I321*H321,2)</f>
        <v>0</v>
      </c>
      <c r="BL321" s="19" t="s">
        <v>187</v>
      </c>
      <c r="BM321" s="210" t="s">
        <v>508</v>
      </c>
    </row>
    <row r="322" s="2" customFormat="1" ht="16.5" customHeight="1">
      <c r="A322" s="40"/>
      <c r="B322" s="41"/>
      <c r="C322" s="199" t="s">
        <v>509</v>
      </c>
      <c r="D322" s="199" t="s">
        <v>116</v>
      </c>
      <c r="E322" s="200" t="s">
        <v>510</v>
      </c>
      <c r="F322" s="201" t="s">
        <v>511</v>
      </c>
      <c r="G322" s="202" t="s">
        <v>119</v>
      </c>
      <c r="H322" s="203">
        <v>203.54900000000001</v>
      </c>
      <c r="I322" s="204"/>
      <c r="J322" s="205">
        <f>ROUND(I322*H322,2)</f>
        <v>0</v>
      </c>
      <c r="K322" s="201" t="s">
        <v>127</v>
      </c>
      <c r="L322" s="46"/>
      <c r="M322" s="206" t="s">
        <v>19</v>
      </c>
      <c r="N322" s="207" t="s">
        <v>44</v>
      </c>
      <c r="O322" s="86"/>
      <c r="P322" s="208">
        <f>O322*H322</f>
        <v>0</v>
      </c>
      <c r="Q322" s="208">
        <v>0.00020000000000000001</v>
      </c>
      <c r="R322" s="208">
        <f>Q322*H322</f>
        <v>0.040709800000000004</v>
      </c>
      <c r="S322" s="208">
        <v>0</v>
      </c>
      <c r="T322" s="20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0" t="s">
        <v>187</v>
      </c>
      <c r="AT322" s="210" t="s">
        <v>116</v>
      </c>
      <c r="AU322" s="210" t="s">
        <v>121</v>
      </c>
      <c r="AY322" s="19" t="s">
        <v>113</v>
      </c>
      <c r="BE322" s="211">
        <f>IF(N322="základní",J322,0)</f>
        <v>0</v>
      </c>
      <c r="BF322" s="211">
        <f>IF(N322="snížená",J322,0)</f>
        <v>0</v>
      </c>
      <c r="BG322" s="211">
        <f>IF(N322="zákl. přenesená",J322,0)</f>
        <v>0</v>
      </c>
      <c r="BH322" s="211">
        <f>IF(N322="sníž. přenesená",J322,0)</f>
        <v>0</v>
      </c>
      <c r="BI322" s="211">
        <f>IF(N322="nulová",J322,0)</f>
        <v>0</v>
      </c>
      <c r="BJ322" s="19" t="s">
        <v>121</v>
      </c>
      <c r="BK322" s="211">
        <f>ROUND(I322*H322,2)</f>
        <v>0</v>
      </c>
      <c r="BL322" s="19" t="s">
        <v>187</v>
      </c>
      <c r="BM322" s="210" t="s">
        <v>512</v>
      </c>
    </row>
    <row r="323" s="2" customFormat="1">
      <c r="A323" s="40"/>
      <c r="B323" s="41"/>
      <c r="C323" s="42"/>
      <c r="D323" s="224" t="s">
        <v>129</v>
      </c>
      <c r="E323" s="42"/>
      <c r="F323" s="225" t="s">
        <v>513</v>
      </c>
      <c r="G323" s="42"/>
      <c r="H323" s="42"/>
      <c r="I323" s="226"/>
      <c r="J323" s="42"/>
      <c r="K323" s="42"/>
      <c r="L323" s="46"/>
      <c r="M323" s="227"/>
      <c r="N323" s="228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129</v>
      </c>
      <c r="AU323" s="19" t="s">
        <v>121</v>
      </c>
    </row>
    <row r="324" s="2" customFormat="1" ht="24.15" customHeight="1">
      <c r="A324" s="40"/>
      <c r="B324" s="41"/>
      <c r="C324" s="199" t="s">
        <v>514</v>
      </c>
      <c r="D324" s="199" t="s">
        <v>116</v>
      </c>
      <c r="E324" s="200" t="s">
        <v>515</v>
      </c>
      <c r="F324" s="201" t="s">
        <v>516</v>
      </c>
      <c r="G324" s="202" t="s">
        <v>119</v>
      </c>
      <c r="H324" s="203">
        <v>203.54900000000001</v>
      </c>
      <c r="I324" s="204"/>
      <c r="J324" s="205">
        <f>ROUND(I324*H324,2)</f>
        <v>0</v>
      </c>
      <c r="K324" s="201" t="s">
        <v>127</v>
      </c>
      <c r="L324" s="46"/>
      <c r="M324" s="206" t="s">
        <v>19</v>
      </c>
      <c r="N324" s="207" t="s">
        <v>44</v>
      </c>
      <c r="O324" s="86"/>
      <c r="P324" s="208">
        <f>O324*H324</f>
        <v>0</v>
      </c>
      <c r="Q324" s="208">
        <v>0.00029</v>
      </c>
      <c r="R324" s="208">
        <f>Q324*H324</f>
        <v>0.059029210000000006</v>
      </c>
      <c r="S324" s="208">
        <v>0</v>
      </c>
      <c r="T324" s="20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0" t="s">
        <v>187</v>
      </c>
      <c r="AT324" s="210" t="s">
        <v>116</v>
      </c>
      <c r="AU324" s="210" t="s">
        <v>121</v>
      </c>
      <c r="AY324" s="19" t="s">
        <v>113</v>
      </c>
      <c r="BE324" s="211">
        <f>IF(N324="základní",J324,0)</f>
        <v>0</v>
      </c>
      <c r="BF324" s="211">
        <f>IF(N324="snížená",J324,0)</f>
        <v>0</v>
      </c>
      <c r="BG324" s="211">
        <f>IF(N324="zákl. přenesená",J324,0)</f>
        <v>0</v>
      </c>
      <c r="BH324" s="211">
        <f>IF(N324="sníž. přenesená",J324,0)</f>
        <v>0</v>
      </c>
      <c r="BI324" s="211">
        <f>IF(N324="nulová",J324,0)</f>
        <v>0</v>
      </c>
      <c r="BJ324" s="19" t="s">
        <v>121</v>
      </c>
      <c r="BK324" s="211">
        <f>ROUND(I324*H324,2)</f>
        <v>0</v>
      </c>
      <c r="BL324" s="19" t="s">
        <v>187</v>
      </c>
      <c r="BM324" s="210" t="s">
        <v>517</v>
      </c>
    </row>
    <row r="325" s="2" customFormat="1">
      <c r="A325" s="40"/>
      <c r="B325" s="41"/>
      <c r="C325" s="42"/>
      <c r="D325" s="224" t="s">
        <v>129</v>
      </c>
      <c r="E325" s="42"/>
      <c r="F325" s="225" t="s">
        <v>518</v>
      </c>
      <c r="G325" s="42"/>
      <c r="H325" s="42"/>
      <c r="I325" s="226"/>
      <c r="J325" s="42"/>
      <c r="K325" s="42"/>
      <c r="L325" s="46"/>
      <c r="M325" s="227"/>
      <c r="N325" s="228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129</v>
      </c>
      <c r="AU325" s="19" t="s">
        <v>121</v>
      </c>
    </row>
    <row r="326" s="12" customFormat="1" ht="25.92" customHeight="1">
      <c r="A326" s="12"/>
      <c r="B326" s="183"/>
      <c r="C326" s="184"/>
      <c r="D326" s="185" t="s">
        <v>71</v>
      </c>
      <c r="E326" s="186" t="s">
        <v>519</v>
      </c>
      <c r="F326" s="186" t="s">
        <v>520</v>
      </c>
      <c r="G326" s="184"/>
      <c r="H326" s="184"/>
      <c r="I326" s="187"/>
      <c r="J326" s="188">
        <f>BK326</f>
        <v>0</v>
      </c>
      <c r="K326" s="184"/>
      <c r="L326" s="189"/>
      <c r="M326" s="190"/>
      <c r="N326" s="191"/>
      <c r="O326" s="191"/>
      <c r="P326" s="192">
        <f>P327</f>
        <v>0</v>
      </c>
      <c r="Q326" s="191"/>
      <c r="R326" s="192">
        <f>R327</f>
        <v>0</v>
      </c>
      <c r="S326" s="191"/>
      <c r="T326" s="193">
        <f>T327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194" t="s">
        <v>152</v>
      </c>
      <c r="AT326" s="195" t="s">
        <v>71</v>
      </c>
      <c r="AU326" s="195" t="s">
        <v>72</v>
      </c>
      <c r="AY326" s="194" t="s">
        <v>113</v>
      </c>
      <c r="BK326" s="196">
        <f>BK327</f>
        <v>0</v>
      </c>
    </row>
    <row r="327" s="2" customFormat="1" ht="16.5" customHeight="1">
      <c r="A327" s="40"/>
      <c r="B327" s="41"/>
      <c r="C327" s="199" t="s">
        <v>521</v>
      </c>
      <c r="D327" s="199" t="s">
        <v>116</v>
      </c>
      <c r="E327" s="200" t="s">
        <v>522</v>
      </c>
      <c r="F327" s="201" t="s">
        <v>520</v>
      </c>
      <c r="G327" s="202" t="s">
        <v>217</v>
      </c>
      <c r="H327" s="250"/>
      <c r="I327" s="204"/>
      <c r="J327" s="205">
        <f>ROUND(I327*H327,2)</f>
        <v>0</v>
      </c>
      <c r="K327" s="201" t="s">
        <v>19</v>
      </c>
      <c r="L327" s="46"/>
      <c r="M327" s="262" t="s">
        <v>19</v>
      </c>
      <c r="N327" s="263" t="s">
        <v>44</v>
      </c>
      <c r="O327" s="264"/>
      <c r="P327" s="265">
        <f>O327*H327</f>
        <v>0</v>
      </c>
      <c r="Q327" s="265">
        <v>0</v>
      </c>
      <c r="R327" s="265">
        <f>Q327*H327</f>
        <v>0</v>
      </c>
      <c r="S327" s="265">
        <v>0</v>
      </c>
      <c r="T327" s="26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0" t="s">
        <v>120</v>
      </c>
      <c r="AT327" s="210" t="s">
        <v>116</v>
      </c>
      <c r="AU327" s="210" t="s">
        <v>77</v>
      </c>
      <c r="AY327" s="19" t="s">
        <v>113</v>
      </c>
      <c r="BE327" s="211">
        <f>IF(N327="základní",J327,0)</f>
        <v>0</v>
      </c>
      <c r="BF327" s="211">
        <f>IF(N327="snížená",J327,0)</f>
        <v>0</v>
      </c>
      <c r="BG327" s="211">
        <f>IF(N327="zákl. přenesená",J327,0)</f>
        <v>0</v>
      </c>
      <c r="BH327" s="211">
        <f>IF(N327="sníž. přenesená",J327,0)</f>
        <v>0</v>
      </c>
      <c r="BI327" s="211">
        <f>IF(N327="nulová",J327,0)</f>
        <v>0</v>
      </c>
      <c r="BJ327" s="19" t="s">
        <v>121</v>
      </c>
      <c r="BK327" s="211">
        <f>ROUND(I327*H327,2)</f>
        <v>0</v>
      </c>
      <c r="BL327" s="19" t="s">
        <v>120</v>
      </c>
      <c r="BM327" s="210" t="s">
        <v>523</v>
      </c>
    </row>
    <row r="328" s="2" customFormat="1" ht="6.96" customHeight="1">
      <c r="A328" s="40"/>
      <c r="B328" s="61"/>
      <c r="C328" s="62"/>
      <c r="D328" s="62"/>
      <c r="E328" s="62"/>
      <c r="F328" s="62"/>
      <c r="G328" s="62"/>
      <c r="H328" s="62"/>
      <c r="I328" s="62"/>
      <c r="J328" s="62"/>
      <c r="K328" s="62"/>
      <c r="L328" s="46"/>
      <c r="M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</row>
  </sheetData>
  <sheetProtection sheet="1" autoFilter="0" formatColumns="0" formatRows="0" objects="1" scenarios="1" spinCount="100000" saltValue="clGA73gEI2hLFexyInXhA4FSaGwuJqXrXIkpal8lO+2BulOsZOxjwIylG0xvA8EyfEecmyyt5owq9Ny2SgtwFw==" hashValue="FaUkOMVxQjFgir9NF3t1M22cz1HohofG1wk4faCzS/lP86LBGOQBpduNY5fHBdOtJj+k+h8ynPaaC0xJY2ez0Q==" algorithmName="SHA-512" password="80EB"/>
  <autoFilter ref="C86:K327"/>
  <mergeCells count="6">
    <mergeCell ref="E7:H7"/>
    <mergeCell ref="E16:H16"/>
    <mergeCell ref="E25:H25"/>
    <mergeCell ref="E46:H46"/>
    <mergeCell ref="E79:H79"/>
    <mergeCell ref="L2:V2"/>
  </mergeCells>
  <hyperlinks>
    <hyperlink ref="F93" r:id="rId1" display="https://podminky.urs.cz/item/CS_URS_2024_02/949101111"/>
    <hyperlink ref="F95" r:id="rId2" display="https://podminky.urs.cz/item/CS_URS_2024_02/952901111"/>
    <hyperlink ref="F107" r:id="rId3" display="https://podminky.urs.cz/item/CS_URS_2024_02/997002611"/>
    <hyperlink ref="F109" r:id="rId4" display="https://podminky.urs.cz/item/CS_URS_2024_02/997013213"/>
    <hyperlink ref="F111" r:id="rId5" display="https://podminky.urs.cz/item/CS_URS_2024_02/997013501"/>
    <hyperlink ref="F113" r:id="rId6" display="https://podminky.urs.cz/item/CS_URS_2024_02/997013509"/>
    <hyperlink ref="F116" r:id="rId7" display="https://podminky.urs.cz/item/CS_URS_2024_02/997013631"/>
    <hyperlink ref="F119" r:id="rId8" display="https://podminky.urs.cz/item/CS_URS_2024_02/998018002"/>
    <hyperlink ref="F123" r:id="rId9" display="https://podminky.urs.cz/item/CS_URS_2024_02/725310823"/>
    <hyperlink ref="F125" r:id="rId10" display="https://podminky.urs.cz/item/CS_URS_2024_02/725820801"/>
    <hyperlink ref="F127" r:id="rId11" display="https://podminky.urs.cz/item/CS_URS_2024_02/725860811"/>
    <hyperlink ref="F129" r:id="rId12" display="https://podminky.urs.cz/item/CS_URS_2024_02/725311121"/>
    <hyperlink ref="F131" r:id="rId13" display="https://podminky.urs.cz/item/CS_URS_2024_02/725821325"/>
    <hyperlink ref="F133" r:id="rId14" display="https://podminky.urs.cz/item/CS_URS_2024_02/725862103"/>
    <hyperlink ref="F135" r:id="rId15" display="https://podminky.urs.cz/item/CS_URS_2024_02/998725312"/>
    <hyperlink ref="F138" r:id="rId16" display="https://podminky.urs.cz/item/CS_URS_2024_02/733890101"/>
    <hyperlink ref="F143" r:id="rId17" display="https://podminky.urs.cz/item/CS_URS_2024_02/998733312"/>
    <hyperlink ref="F147" r:id="rId18" display="https://podminky.urs.cz/item/CS_URS_2024_02/735152575"/>
    <hyperlink ref="F151" r:id="rId19" display="https://podminky.urs.cz/item/CS_URS_2024_02/735152579"/>
    <hyperlink ref="F155" r:id="rId20" display="https://podminky.urs.cz/item/CS_URS_2024_02/735191905"/>
    <hyperlink ref="F157" r:id="rId21" display="https://podminky.urs.cz/item/CS_URS_2024_02/735191910"/>
    <hyperlink ref="F162" r:id="rId22" display="https://podminky.urs.cz/item/CS_URS_2024_02/998735312"/>
    <hyperlink ref="F165" r:id="rId23" display="https://podminky.urs.cz/item/CS_URS_2024_02/766691914"/>
    <hyperlink ref="F169" r:id="rId24" display="https://podminky.urs.cz/item/CS_URS_2024_02/766660001"/>
    <hyperlink ref="F175" r:id="rId25" display="https://podminky.urs.cz/item/CS_URS_2024_02/766660729"/>
    <hyperlink ref="F179" r:id="rId26" display="https://podminky.urs.cz/item/CS_URS_2024_02/766660730"/>
    <hyperlink ref="F183" r:id="rId27" display="https://podminky.urs.cz/item/CS_URS_2024_02/766695212"/>
    <hyperlink ref="F187" r:id="rId28" display="https://podminky.urs.cz/item/CS_URS_2024_02/998766312"/>
    <hyperlink ref="F190" r:id="rId29" display="https://podminky.urs.cz/item/CS_URS_2024_02/775541821"/>
    <hyperlink ref="F199" r:id="rId30" display="https://podminky.urs.cz/item/CS_URS_2024_02/776201814"/>
    <hyperlink ref="F210" r:id="rId31" display="https://podminky.urs.cz/item/CS_URS_2024_02/776111117"/>
    <hyperlink ref="F219" r:id="rId32" display="https://podminky.urs.cz/item/CS_URS_2024_02/776111311"/>
    <hyperlink ref="F226" r:id="rId33" display="https://podminky.urs.cz/item/CS_URS_2024_02/776121112"/>
    <hyperlink ref="F234" r:id="rId34" display="https://podminky.urs.cz/item/CS_URS_2024_02/776221111"/>
    <hyperlink ref="F238" r:id="rId35" display="https://podminky.urs.cz/item/CS_URS_2024_02/776411111"/>
    <hyperlink ref="F244" r:id="rId36" display="https://podminky.urs.cz/item/CS_URS_2024_02/776421312"/>
    <hyperlink ref="F249" r:id="rId37" display="https://podminky.urs.cz/item/CS_URS_2024_02/998776312"/>
    <hyperlink ref="F252" r:id="rId38" display="https://podminky.urs.cz/item/CS_URS_2024_02/783306801"/>
    <hyperlink ref="F256" r:id="rId39" display="https://podminky.urs.cz/item/CS_URS_2024_02/783315103"/>
    <hyperlink ref="F259" r:id="rId40" display="https://podminky.urs.cz/item/CS_URS_2024_02/783317101"/>
    <hyperlink ref="F262" r:id="rId41" display="https://podminky.urs.cz/item/CS_URS_2024_02/784111001"/>
    <hyperlink ref="F304" r:id="rId42" display="https://podminky.urs.cz/item/CS_URS_2024_02/784141001"/>
    <hyperlink ref="F306" r:id="rId43" display="https://podminky.urs.cz/item/CS_URS_2024_02/784171001"/>
    <hyperlink ref="F312" r:id="rId44" display="https://podminky.urs.cz/item/CS_URS_2024_02/784171111"/>
    <hyperlink ref="F323" r:id="rId45" display="https://podminky.urs.cz/item/CS_URS_2024_02/784181121"/>
    <hyperlink ref="F325" r:id="rId46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67" customWidth="1"/>
    <col min="2" max="2" width="1.667969" style="267" customWidth="1"/>
    <col min="3" max="4" width="5" style="267" customWidth="1"/>
    <col min="5" max="5" width="11.66016" style="267" customWidth="1"/>
    <col min="6" max="6" width="9.160156" style="267" customWidth="1"/>
    <col min="7" max="7" width="5" style="267" customWidth="1"/>
    <col min="8" max="8" width="77.83203" style="267" customWidth="1"/>
    <col min="9" max="10" width="20" style="267" customWidth="1"/>
    <col min="11" max="11" width="1.667969" style="267" customWidth="1"/>
  </cols>
  <sheetData>
    <row r="1" s="1" customFormat="1" ht="37.5" customHeight="1"/>
    <row r="2" s="1" customFormat="1" ht="7.5" customHeight="1">
      <c r="B2" s="268"/>
      <c r="C2" s="269"/>
      <c r="D2" s="269"/>
      <c r="E2" s="269"/>
      <c r="F2" s="269"/>
      <c r="G2" s="269"/>
      <c r="H2" s="269"/>
      <c r="I2" s="269"/>
      <c r="J2" s="269"/>
      <c r="K2" s="270"/>
    </row>
    <row r="3" s="16" customFormat="1" ht="45" customHeight="1">
      <c r="B3" s="271"/>
      <c r="C3" s="272" t="s">
        <v>524</v>
      </c>
      <c r="D3" s="272"/>
      <c r="E3" s="272"/>
      <c r="F3" s="272"/>
      <c r="G3" s="272"/>
      <c r="H3" s="272"/>
      <c r="I3" s="272"/>
      <c r="J3" s="272"/>
      <c r="K3" s="273"/>
    </row>
    <row r="4" s="1" customFormat="1" ht="25.5" customHeight="1">
      <c r="B4" s="274"/>
      <c r="C4" s="275" t="s">
        <v>525</v>
      </c>
      <c r="D4" s="275"/>
      <c r="E4" s="275"/>
      <c r="F4" s="275"/>
      <c r="G4" s="275"/>
      <c r="H4" s="275"/>
      <c r="I4" s="275"/>
      <c r="J4" s="275"/>
      <c r="K4" s="276"/>
    </row>
    <row r="5" s="1" customFormat="1" ht="5.25" customHeight="1">
      <c r="B5" s="274"/>
      <c r="C5" s="277"/>
      <c r="D5" s="277"/>
      <c r="E5" s="277"/>
      <c r="F5" s="277"/>
      <c r="G5" s="277"/>
      <c r="H5" s="277"/>
      <c r="I5" s="277"/>
      <c r="J5" s="277"/>
      <c r="K5" s="276"/>
    </row>
    <row r="6" s="1" customFormat="1" ht="15" customHeight="1">
      <c r="B6" s="274"/>
      <c r="C6" s="278" t="s">
        <v>526</v>
      </c>
      <c r="D6" s="278"/>
      <c r="E6" s="278"/>
      <c r="F6" s="278"/>
      <c r="G6" s="278"/>
      <c r="H6" s="278"/>
      <c r="I6" s="278"/>
      <c r="J6" s="278"/>
      <c r="K6" s="276"/>
    </row>
    <row r="7" s="1" customFormat="1" ht="15" customHeight="1">
      <c r="B7" s="279"/>
      <c r="C7" s="278" t="s">
        <v>527</v>
      </c>
      <c r="D7" s="278"/>
      <c r="E7" s="278"/>
      <c r="F7" s="278"/>
      <c r="G7" s="278"/>
      <c r="H7" s="278"/>
      <c r="I7" s="278"/>
      <c r="J7" s="278"/>
      <c r="K7" s="276"/>
    </row>
    <row r="8" s="1" customFormat="1" ht="12.75" customHeight="1">
      <c r="B8" s="279"/>
      <c r="C8" s="278"/>
      <c r="D8" s="278"/>
      <c r="E8" s="278"/>
      <c r="F8" s="278"/>
      <c r="G8" s="278"/>
      <c r="H8" s="278"/>
      <c r="I8" s="278"/>
      <c r="J8" s="278"/>
      <c r="K8" s="276"/>
    </row>
    <row r="9" s="1" customFormat="1" ht="15" customHeight="1">
      <c r="B9" s="279"/>
      <c r="C9" s="278" t="s">
        <v>528</v>
      </c>
      <c r="D9" s="278"/>
      <c r="E9" s="278"/>
      <c r="F9" s="278"/>
      <c r="G9" s="278"/>
      <c r="H9" s="278"/>
      <c r="I9" s="278"/>
      <c r="J9" s="278"/>
      <c r="K9" s="276"/>
    </row>
    <row r="10" s="1" customFormat="1" ht="15" customHeight="1">
      <c r="B10" s="279"/>
      <c r="C10" s="278"/>
      <c r="D10" s="278" t="s">
        <v>529</v>
      </c>
      <c r="E10" s="278"/>
      <c r="F10" s="278"/>
      <c r="G10" s="278"/>
      <c r="H10" s="278"/>
      <c r="I10" s="278"/>
      <c r="J10" s="278"/>
      <c r="K10" s="276"/>
    </row>
    <row r="11" s="1" customFormat="1" ht="15" customHeight="1">
      <c r="B11" s="279"/>
      <c r="C11" s="280"/>
      <c r="D11" s="278" t="s">
        <v>530</v>
      </c>
      <c r="E11" s="278"/>
      <c r="F11" s="278"/>
      <c r="G11" s="278"/>
      <c r="H11" s="278"/>
      <c r="I11" s="278"/>
      <c r="J11" s="278"/>
      <c r="K11" s="276"/>
    </row>
    <row r="12" s="1" customFormat="1" ht="15" customHeight="1">
      <c r="B12" s="279"/>
      <c r="C12" s="280"/>
      <c r="D12" s="278"/>
      <c r="E12" s="278"/>
      <c r="F12" s="278"/>
      <c r="G12" s="278"/>
      <c r="H12" s="278"/>
      <c r="I12" s="278"/>
      <c r="J12" s="278"/>
      <c r="K12" s="276"/>
    </row>
    <row r="13" s="1" customFormat="1" ht="15" customHeight="1">
      <c r="B13" s="279"/>
      <c r="C13" s="280"/>
      <c r="D13" s="281" t="s">
        <v>531</v>
      </c>
      <c r="E13" s="278"/>
      <c r="F13" s="278"/>
      <c r="G13" s="278"/>
      <c r="H13" s="278"/>
      <c r="I13" s="278"/>
      <c r="J13" s="278"/>
      <c r="K13" s="276"/>
    </row>
    <row r="14" s="1" customFormat="1" ht="12.75" customHeight="1">
      <c r="B14" s="279"/>
      <c r="C14" s="280"/>
      <c r="D14" s="280"/>
      <c r="E14" s="280"/>
      <c r="F14" s="280"/>
      <c r="G14" s="280"/>
      <c r="H14" s="280"/>
      <c r="I14" s="280"/>
      <c r="J14" s="280"/>
      <c r="K14" s="276"/>
    </row>
    <row r="15" s="1" customFormat="1" ht="15" customHeight="1">
      <c r="B15" s="279"/>
      <c r="C15" s="280"/>
      <c r="D15" s="278" t="s">
        <v>532</v>
      </c>
      <c r="E15" s="278"/>
      <c r="F15" s="278"/>
      <c r="G15" s="278"/>
      <c r="H15" s="278"/>
      <c r="I15" s="278"/>
      <c r="J15" s="278"/>
      <c r="K15" s="276"/>
    </row>
    <row r="16" s="1" customFormat="1" ht="15" customHeight="1">
      <c r="B16" s="279"/>
      <c r="C16" s="280"/>
      <c r="D16" s="278" t="s">
        <v>533</v>
      </c>
      <c r="E16" s="278"/>
      <c r="F16" s="278"/>
      <c r="G16" s="278"/>
      <c r="H16" s="278"/>
      <c r="I16" s="278"/>
      <c r="J16" s="278"/>
      <c r="K16" s="276"/>
    </row>
    <row r="17" s="1" customFormat="1" ht="15" customHeight="1">
      <c r="B17" s="279"/>
      <c r="C17" s="280"/>
      <c r="D17" s="278" t="s">
        <v>534</v>
      </c>
      <c r="E17" s="278"/>
      <c r="F17" s="278"/>
      <c r="G17" s="278"/>
      <c r="H17" s="278"/>
      <c r="I17" s="278"/>
      <c r="J17" s="278"/>
      <c r="K17" s="276"/>
    </row>
    <row r="18" s="1" customFormat="1" ht="15" customHeight="1">
      <c r="B18" s="279"/>
      <c r="C18" s="280"/>
      <c r="D18" s="280"/>
      <c r="E18" s="282" t="s">
        <v>76</v>
      </c>
      <c r="F18" s="278" t="s">
        <v>535</v>
      </c>
      <c r="G18" s="278"/>
      <c r="H18" s="278"/>
      <c r="I18" s="278"/>
      <c r="J18" s="278"/>
      <c r="K18" s="276"/>
    </row>
    <row r="19" s="1" customFormat="1" ht="15" customHeight="1">
      <c r="B19" s="279"/>
      <c r="C19" s="280"/>
      <c r="D19" s="280"/>
      <c r="E19" s="282" t="s">
        <v>536</v>
      </c>
      <c r="F19" s="278" t="s">
        <v>537</v>
      </c>
      <c r="G19" s="278"/>
      <c r="H19" s="278"/>
      <c r="I19" s="278"/>
      <c r="J19" s="278"/>
      <c r="K19" s="276"/>
    </row>
    <row r="20" s="1" customFormat="1" ht="15" customHeight="1">
      <c r="B20" s="279"/>
      <c r="C20" s="280"/>
      <c r="D20" s="280"/>
      <c r="E20" s="282" t="s">
        <v>538</v>
      </c>
      <c r="F20" s="278" t="s">
        <v>539</v>
      </c>
      <c r="G20" s="278"/>
      <c r="H20" s="278"/>
      <c r="I20" s="278"/>
      <c r="J20" s="278"/>
      <c r="K20" s="276"/>
    </row>
    <row r="21" s="1" customFormat="1" ht="15" customHeight="1">
      <c r="B21" s="279"/>
      <c r="C21" s="280"/>
      <c r="D21" s="280"/>
      <c r="E21" s="282" t="s">
        <v>540</v>
      </c>
      <c r="F21" s="278" t="s">
        <v>541</v>
      </c>
      <c r="G21" s="278"/>
      <c r="H21" s="278"/>
      <c r="I21" s="278"/>
      <c r="J21" s="278"/>
      <c r="K21" s="276"/>
    </row>
    <row r="22" s="1" customFormat="1" ht="15" customHeight="1">
      <c r="B22" s="279"/>
      <c r="C22" s="280"/>
      <c r="D22" s="280"/>
      <c r="E22" s="282" t="s">
        <v>542</v>
      </c>
      <c r="F22" s="278" t="s">
        <v>543</v>
      </c>
      <c r="G22" s="278"/>
      <c r="H22" s="278"/>
      <c r="I22" s="278"/>
      <c r="J22" s="278"/>
      <c r="K22" s="276"/>
    </row>
    <row r="23" s="1" customFormat="1" ht="15" customHeight="1">
      <c r="B23" s="279"/>
      <c r="C23" s="280"/>
      <c r="D23" s="280"/>
      <c r="E23" s="282" t="s">
        <v>544</v>
      </c>
      <c r="F23" s="278" t="s">
        <v>545</v>
      </c>
      <c r="G23" s="278"/>
      <c r="H23" s="278"/>
      <c r="I23" s="278"/>
      <c r="J23" s="278"/>
      <c r="K23" s="276"/>
    </row>
    <row r="24" s="1" customFormat="1" ht="12.75" customHeight="1">
      <c r="B24" s="279"/>
      <c r="C24" s="280"/>
      <c r="D24" s="280"/>
      <c r="E24" s="280"/>
      <c r="F24" s="280"/>
      <c r="G24" s="280"/>
      <c r="H24" s="280"/>
      <c r="I24" s="280"/>
      <c r="J24" s="280"/>
      <c r="K24" s="276"/>
    </row>
    <row r="25" s="1" customFormat="1" ht="15" customHeight="1">
      <c r="B25" s="279"/>
      <c r="C25" s="278" t="s">
        <v>546</v>
      </c>
      <c r="D25" s="278"/>
      <c r="E25" s="278"/>
      <c r="F25" s="278"/>
      <c r="G25" s="278"/>
      <c r="H25" s="278"/>
      <c r="I25" s="278"/>
      <c r="J25" s="278"/>
      <c r="K25" s="276"/>
    </row>
    <row r="26" s="1" customFormat="1" ht="15" customHeight="1">
      <c r="B26" s="279"/>
      <c r="C26" s="278" t="s">
        <v>547</v>
      </c>
      <c r="D26" s="278"/>
      <c r="E26" s="278"/>
      <c r="F26" s="278"/>
      <c r="G26" s="278"/>
      <c r="H26" s="278"/>
      <c r="I26" s="278"/>
      <c r="J26" s="278"/>
      <c r="K26" s="276"/>
    </row>
    <row r="27" s="1" customFormat="1" ht="15" customHeight="1">
      <c r="B27" s="279"/>
      <c r="C27" s="278"/>
      <c r="D27" s="278" t="s">
        <v>548</v>
      </c>
      <c r="E27" s="278"/>
      <c r="F27" s="278"/>
      <c r="G27" s="278"/>
      <c r="H27" s="278"/>
      <c r="I27" s="278"/>
      <c r="J27" s="278"/>
      <c r="K27" s="276"/>
    </row>
    <row r="28" s="1" customFormat="1" ht="15" customHeight="1">
      <c r="B28" s="279"/>
      <c r="C28" s="280"/>
      <c r="D28" s="278" t="s">
        <v>549</v>
      </c>
      <c r="E28" s="278"/>
      <c r="F28" s="278"/>
      <c r="G28" s="278"/>
      <c r="H28" s="278"/>
      <c r="I28" s="278"/>
      <c r="J28" s="278"/>
      <c r="K28" s="276"/>
    </row>
    <row r="29" s="1" customFormat="1" ht="12.75" customHeight="1">
      <c r="B29" s="279"/>
      <c r="C29" s="280"/>
      <c r="D29" s="280"/>
      <c r="E29" s="280"/>
      <c r="F29" s="280"/>
      <c r="G29" s="280"/>
      <c r="H29" s="280"/>
      <c r="I29" s="280"/>
      <c r="J29" s="280"/>
      <c r="K29" s="276"/>
    </row>
    <row r="30" s="1" customFormat="1" ht="15" customHeight="1">
      <c r="B30" s="279"/>
      <c r="C30" s="280"/>
      <c r="D30" s="278" t="s">
        <v>550</v>
      </c>
      <c r="E30" s="278"/>
      <c r="F30" s="278"/>
      <c r="G30" s="278"/>
      <c r="H30" s="278"/>
      <c r="I30" s="278"/>
      <c r="J30" s="278"/>
      <c r="K30" s="276"/>
    </row>
    <row r="31" s="1" customFormat="1" ht="15" customHeight="1">
      <c r="B31" s="279"/>
      <c r="C31" s="280"/>
      <c r="D31" s="278" t="s">
        <v>551</v>
      </c>
      <c r="E31" s="278"/>
      <c r="F31" s="278"/>
      <c r="G31" s="278"/>
      <c r="H31" s="278"/>
      <c r="I31" s="278"/>
      <c r="J31" s="278"/>
      <c r="K31" s="276"/>
    </row>
    <row r="32" s="1" customFormat="1" ht="12.75" customHeight="1">
      <c r="B32" s="279"/>
      <c r="C32" s="280"/>
      <c r="D32" s="280"/>
      <c r="E32" s="280"/>
      <c r="F32" s="280"/>
      <c r="G32" s="280"/>
      <c r="H32" s="280"/>
      <c r="I32" s="280"/>
      <c r="J32" s="280"/>
      <c r="K32" s="276"/>
    </row>
    <row r="33" s="1" customFormat="1" ht="15" customHeight="1">
      <c r="B33" s="279"/>
      <c r="C33" s="280"/>
      <c r="D33" s="278" t="s">
        <v>552</v>
      </c>
      <c r="E33" s="278"/>
      <c r="F33" s="278"/>
      <c r="G33" s="278"/>
      <c r="H33" s="278"/>
      <c r="I33" s="278"/>
      <c r="J33" s="278"/>
      <c r="K33" s="276"/>
    </row>
    <row r="34" s="1" customFormat="1" ht="15" customHeight="1">
      <c r="B34" s="279"/>
      <c r="C34" s="280"/>
      <c r="D34" s="278" t="s">
        <v>553</v>
      </c>
      <c r="E34" s="278"/>
      <c r="F34" s="278"/>
      <c r="G34" s="278"/>
      <c r="H34" s="278"/>
      <c r="I34" s="278"/>
      <c r="J34" s="278"/>
      <c r="K34" s="276"/>
    </row>
    <row r="35" s="1" customFormat="1" ht="15" customHeight="1">
      <c r="B35" s="279"/>
      <c r="C35" s="280"/>
      <c r="D35" s="278" t="s">
        <v>554</v>
      </c>
      <c r="E35" s="278"/>
      <c r="F35" s="278"/>
      <c r="G35" s="278"/>
      <c r="H35" s="278"/>
      <c r="I35" s="278"/>
      <c r="J35" s="278"/>
      <c r="K35" s="276"/>
    </row>
    <row r="36" s="1" customFormat="1" ht="15" customHeight="1">
      <c r="B36" s="279"/>
      <c r="C36" s="280"/>
      <c r="D36" s="278"/>
      <c r="E36" s="281" t="s">
        <v>99</v>
      </c>
      <c r="F36" s="278"/>
      <c r="G36" s="278" t="s">
        <v>555</v>
      </c>
      <c r="H36" s="278"/>
      <c r="I36" s="278"/>
      <c r="J36" s="278"/>
      <c r="K36" s="276"/>
    </row>
    <row r="37" s="1" customFormat="1" ht="30.75" customHeight="1">
      <c r="B37" s="279"/>
      <c r="C37" s="280"/>
      <c r="D37" s="278"/>
      <c r="E37" s="281" t="s">
        <v>556</v>
      </c>
      <c r="F37" s="278"/>
      <c r="G37" s="278" t="s">
        <v>557</v>
      </c>
      <c r="H37" s="278"/>
      <c r="I37" s="278"/>
      <c r="J37" s="278"/>
      <c r="K37" s="276"/>
    </row>
    <row r="38" s="1" customFormat="1" ht="15" customHeight="1">
      <c r="B38" s="279"/>
      <c r="C38" s="280"/>
      <c r="D38" s="278"/>
      <c r="E38" s="281" t="s">
        <v>53</v>
      </c>
      <c r="F38" s="278"/>
      <c r="G38" s="278" t="s">
        <v>558</v>
      </c>
      <c r="H38" s="278"/>
      <c r="I38" s="278"/>
      <c r="J38" s="278"/>
      <c r="K38" s="276"/>
    </row>
    <row r="39" s="1" customFormat="1" ht="15" customHeight="1">
      <c r="B39" s="279"/>
      <c r="C39" s="280"/>
      <c r="D39" s="278"/>
      <c r="E39" s="281" t="s">
        <v>54</v>
      </c>
      <c r="F39" s="278"/>
      <c r="G39" s="278" t="s">
        <v>559</v>
      </c>
      <c r="H39" s="278"/>
      <c r="I39" s="278"/>
      <c r="J39" s="278"/>
      <c r="K39" s="276"/>
    </row>
    <row r="40" s="1" customFormat="1" ht="15" customHeight="1">
      <c r="B40" s="279"/>
      <c r="C40" s="280"/>
      <c r="D40" s="278"/>
      <c r="E40" s="281" t="s">
        <v>100</v>
      </c>
      <c r="F40" s="278"/>
      <c r="G40" s="278" t="s">
        <v>560</v>
      </c>
      <c r="H40" s="278"/>
      <c r="I40" s="278"/>
      <c r="J40" s="278"/>
      <c r="K40" s="276"/>
    </row>
    <row r="41" s="1" customFormat="1" ht="15" customHeight="1">
      <c r="B41" s="279"/>
      <c r="C41" s="280"/>
      <c r="D41" s="278"/>
      <c r="E41" s="281" t="s">
        <v>101</v>
      </c>
      <c r="F41" s="278"/>
      <c r="G41" s="278" t="s">
        <v>561</v>
      </c>
      <c r="H41" s="278"/>
      <c r="I41" s="278"/>
      <c r="J41" s="278"/>
      <c r="K41" s="276"/>
    </row>
    <row r="42" s="1" customFormat="1" ht="15" customHeight="1">
      <c r="B42" s="279"/>
      <c r="C42" s="280"/>
      <c r="D42" s="278"/>
      <c r="E42" s="281" t="s">
        <v>562</v>
      </c>
      <c r="F42" s="278"/>
      <c r="G42" s="278" t="s">
        <v>563</v>
      </c>
      <c r="H42" s="278"/>
      <c r="I42" s="278"/>
      <c r="J42" s="278"/>
      <c r="K42" s="276"/>
    </row>
    <row r="43" s="1" customFormat="1" ht="15" customHeight="1">
      <c r="B43" s="279"/>
      <c r="C43" s="280"/>
      <c r="D43" s="278"/>
      <c r="E43" s="281"/>
      <c r="F43" s="278"/>
      <c r="G43" s="278" t="s">
        <v>564</v>
      </c>
      <c r="H43" s="278"/>
      <c r="I43" s="278"/>
      <c r="J43" s="278"/>
      <c r="K43" s="276"/>
    </row>
    <row r="44" s="1" customFormat="1" ht="15" customHeight="1">
      <c r="B44" s="279"/>
      <c r="C44" s="280"/>
      <c r="D44" s="278"/>
      <c r="E44" s="281" t="s">
        <v>565</v>
      </c>
      <c r="F44" s="278"/>
      <c r="G44" s="278" t="s">
        <v>566</v>
      </c>
      <c r="H44" s="278"/>
      <c r="I44" s="278"/>
      <c r="J44" s="278"/>
      <c r="K44" s="276"/>
    </row>
    <row r="45" s="1" customFormat="1" ht="15" customHeight="1">
      <c r="B45" s="279"/>
      <c r="C45" s="280"/>
      <c r="D45" s="278"/>
      <c r="E45" s="281" t="s">
        <v>103</v>
      </c>
      <c r="F45" s="278"/>
      <c r="G45" s="278" t="s">
        <v>567</v>
      </c>
      <c r="H45" s="278"/>
      <c r="I45" s="278"/>
      <c r="J45" s="278"/>
      <c r="K45" s="276"/>
    </row>
    <row r="46" s="1" customFormat="1" ht="12.75" customHeight="1">
      <c r="B46" s="279"/>
      <c r="C46" s="280"/>
      <c r="D46" s="278"/>
      <c r="E46" s="278"/>
      <c r="F46" s="278"/>
      <c r="G46" s="278"/>
      <c r="H46" s="278"/>
      <c r="I46" s="278"/>
      <c r="J46" s="278"/>
      <c r="K46" s="276"/>
    </row>
    <row r="47" s="1" customFormat="1" ht="15" customHeight="1">
      <c r="B47" s="279"/>
      <c r="C47" s="280"/>
      <c r="D47" s="278" t="s">
        <v>568</v>
      </c>
      <c r="E47" s="278"/>
      <c r="F47" s="278"/>
      <c r="G47" s="278"/>
      <c r="H47" s="278"/>
      <c r="I47" s="278"/>
      <c r="J47" s="278"/>
      <c r="K47" s="276"/>
    </row>
    <row r="48" s="1" customFormat="1" ht="15" customHeight="1">
      <c r="B48" s="279"/>
      <c r="C48" s="280"/>
      <c r="D48" s="280"/>
      <c r="E48" s="278" t="s">
        <v>569</v>
      </c>
      <c r="F48" s="278"/>
      <c r="G48" s="278"/>
      <c r="H48" s="278"/>
      <c r="I48" s="278"/>
      <c r="J48" s="278"/>
      <c r="K48" s="276"/>
    </row>
    <row r="49" s="1" customFormat="1" ht="15" customHeight="1">
      <c r="B49" s="279"/>
      <c r="C49" s="280"/>
      <c r="D49" s="280"/>
      <c r="E49" s="278" t="s">
        <v>570</v>
      </c>
      <c r="F49" s="278"/>
      <c r="G49" s="278"/>
      <c r="H49" s="278"/>
      <c r="I49" s="278"/>
      <c r="J49" s="278"/>
      <c r="K49" s="276"/>
    </row>
    <row r="50" s="1" customFormat="1" ht="15" customHeight="1">
      <c r="B50" s="279"/>
      <c r="C50" s="280"/>
      <c r="D50" s="280"/>
      <c r="E50" s="278" t="s">
        <v>571</v>
      </c>
      <c r="F50" s="278"/>
      <c r="G50" s="278"/>
      <c r="H50" s="278"/>
      <c r="I50" s="278"/>
      <c r="J50" s="278"/>
      <c r="K50" s="276"/>
    </row>
    <row r="51" s="1" customFormat="1" ht="15" customHeight="1">
      <c r="B51" s="279"/>
      <c r="C51" s="280"/>
      <c r="D51" s="278" t="s">
        <v>572</v>
      </c>
      <c r="E51" s="278"/>
      <c r="F51" s="278"/>
      <c r="G51" s="278"/>
      <c r="H51" s="278"/>
      <c r="I51" s="278"/>
      <c r="J51" s="278"/>
      <c r="K51" s="276"/>
    </row>
    <row r="52" s="1" customFormat="1" ht="25.5" customHeight="1">
      <c r="B52" s="274"/>
      <c r="C52" s="275" t="s">
        <v>573</v>
      </c>
      <c r="D52" s="275"/>
      <c r="E52" s="275"/>
      <c r="F52" s="275"/>
      <c r="G52" s="275"/>
      <c r="H52" s="275"/>
      <c r="I52" s="275"/>
      <c r="J52" s="275"/>
      <c r="K52" s="276"/>
    </row>
    <row r="53" s="1" customFormat="1" ht="5.25" customHeight="1">
      <c r="B53" s="274"/>
      <c r="C53" s="277"/>
      <c r="D53" s="277"/>
      <c r="E53" s="277"/>
      <c r="F53" s="277"/>
      <c r="G53" s="277"/>
      <c r="H53" s="277"/>
      <c r="I53" s="277"/>
      <c r="J53" s="277"/>
      <c r="K53" s="276"/>
    </row>
    <row r="54" s="1" customFormat="1" ht="15" customHeight="1">
      <c r="B54" s="274"/>
      <c r="C54" s="278" t="s">
        <v>574</v>
      </c>
      <c r="D54" s="278"/>
      <c r="E54" s="278"/>
      <c r="F54" s="278"/>
      <c r="G54" s="278"/>
      <c r="H54" s="278"/>
      <c r="I54" s="278"/>
      <c r="J54" s="278"/>
      <c r="K54" s="276"/>
    </row>
    <row r="55" s="1" customFormat="1" ht="15" customHeight="1">
      <c r="B55" s="274"/>
      <c r="C55" s="278" t="s">
        <v>575</v>
      </c>
      <c r="D55" s="278"/>
      <c r="E55" s="278"/>
      <c r="F55" s="278"/>
      <c r="G55" s="278"/>
      <c r="H55" s="278"/>
      <c r="I55" s="278"/>
      <c r="J55" s="278"/>
      <c r="K55" s="276"/>
    </row>
    <row r="56" s="1" customFormat="1" ht="12.75" customHeight="1">
      <c r="B56" s="274"/>
      <c r="C56" s="278"/>
      <c r="D56" s="278"/>
      <c r="E56" s="278"/>
      <c r="F56" s="278"/>
      <c r="G56" s="278"/>
      <c r="H56" s="278"/>
      <c r="I56" s="278"/>
      <c r="J56" s="278"/>
      <c r="K56" s="276"/>
    </row>
    <row r="57" s="1" customFormat="1" ht="15" customHeight="1">
      <c r="B57" s="274"/>
      <c r="C57" s="278" t="s">
        <v>576</v>
      </c>
      <c r="D57" s="278"/>
      <c r="E57" s="278"/>
      <c r="F57" s="278"/>
      <c r="G57" s="278"/>
      <c r="H57" s="278"/>
      <c r="I57" s="278"/>
      <c r="J57" s="278"/>
      <c r="K57" s="276"/>
    </row>
    <row r="58" s="1" customFormat="1" ht="15" customHeight="1">
      <c r="B58" s="274"/>
      <c r="C58" s="280"/>
      <c r="D58" s="278" t="s">
        <v>577</v>
      </c>
      <c r="E58" s="278"/>
      <c r="F58" s="278"/>
      <c r="G58" s="278"/>
      <c r="H58" s="278"/>
      <c r="I58" s="278"/>
      <c r="J58" s="278"/>
      <c r="K58" s="276"/>
    </row>
    <row r="59" s="1" customFormat="1" ht="15" customHeight="1">
      <c r="B59" s="274"/>
      <c r="C59" s="280"/>
      <c r="D59" s="278" t="s">
        <v>578</v>
      </c>
      <c r="E59" s="278"/>
      <c r="F59" s="278"/>
      <c r="G59" s="278"/>
      <c r="H59" s="278"/>
      <c r="I59" s="278"/>
      <c r="J59" s="278"/>
      <c r="K59" s="276"/>
    </row>
    <row r="60" s="1" customFormat="1" ht="15" customHeight="1">
      <c r="B60" s="274"/>
      <c r="C60" s="280"/>
      <c r="D60" s="278" t="s">
        <v>579</v>
      </c>
      <c r="E60" s="278"/>
      <c r="F60" s="278"/>
      <c r="G60" s="278"/>
      <c r="H60" s="278"/>
      <c r="I60" s="278"/>
      <c r="J60" s="278"/>
      <c r="K60" s="276"/>
    </row>
    <row r="61" s="1" customFormat="1" ht="15" customHeight="1">
      <c r="B61" s="274"/>
      <c r="C61" s="280"/>
      <c r="D61" s="278" t="s">
        <v>580</v>
      </c>
      <c r="E61" s="278"/>
      <c r="F61" s="278"/>
      <c r="G61" s="278"/>
      <c r="H61" s="278"/>
      <c r="I61" s="278"/>
      <c r="J61" s="278"/>
      <c r="K61" s="276"/>
    </row>
    <row r="62" s="1" customFormat="1" ht="15" customHeight="1">
      <c r="B62" s="274"/>
      <c r="C62" s="280"/>
      <c r="D62" s="283" t="s">
        <v>581</v>
      </c>
      <c r="E62" s="283"/>
      <c r="F62" s="283"/>
      <c r="G62" s="283"/>
      <c r="H62" s="283"/>
      <c r="I62" s="283"/>
      <c r="J62" s="283"/>
      <c r="K62" s="276"/>
    </row>
    <row r="63" s="1" customFormat="1" ht="15" customHeight="1">
      <c r="B63" s="274"/>
      <c r="C63" s="280"/>
      <c r="D63" s="278" t="s">
        <v>582</v>
      </c>
      <c r="E63" s="278"/>
      <c r="F63" s="278"/>
      <c r="G63" s="278"/>
      <c r="H63" s="278"/>
      <c r="I63" s="278"/>
      <c r="J63" s="278"/>
      <c r="K63" s="276"/>
    </row>
    <row r="64" s="1" customFormat="1" ht="12.75" customHeight="1">
      <c r="B64" s="274"/>
      <c r="C64" s="280"/>
      <c r="D64" s="280"/>
      <c r="E64" s="284"/>
      <c r="F64" s="280"/>
      <c r="G64" s="280"/>
      <c r="H64" s="280"/>
      <c r="I64" s="280"/>
      <c r="J64" s="280"/>
      <c r="K64" s="276"/>
    </row>
    <row r="65" s="1" customFormat="1" ht="15" customHeight="1">
      <c r="B65" s="274"/>
      <c r="C65" s="280"/>
      <c r="D65" s="278" t="s">
        <v>583</v>
      </c>
      <c r="E65" s="278"/>
      <c r="F65" s="278"/>
      <c r="G65" s="278"/>
      <c r="H65" s="278"/>
      <c r="I65" s="278"/>
      <c r="J65" s="278"/>
      <c r="K65" s="276"/>
    </row>
    <row r="66" s="1" customFormat="1" ht="15" customHeight="1">
      <c r="B66" s="274"/>
      <c r="C66" s="280"/>
      <c r="D66" s="283" t="s">
        <v>584</v>
      </c>
      <c r="E66" s="283"/>
      <c r="F66" s="283"/>
      <c r="G66" s="283"/>
      <c r="H66" s="283"/>
      <c r="I66" s="283"/>
      <c r="J66" s="283"/>
      <c r="K66" s="276"/>
    </row>
    <row r="67" s="1" customFormat="1" ht="15" customHeight="1">
      <c r="B67" s="274"/>
      <c r="C67" s="280"/>
      <c r="D67" s="278" t="s">
        <v>585</v>
      </c>
      <c r="E67" s="278"/>
      <c r="F67" s="278"/>
      <c r="G67" s="278"/>
      <c r="H67" s="278"/>
      <c r="I67" s="278"/>
      <c r="J67" s="278"/>
      <c r="K67" s="276"/>
    </row>
    <row r="68" s="1" customFormat="1" ht="15" customHeight="1">
      <c r="B68" s="274"/>
      <c r="C68" s="280"/>
      <c r="D68" s="278" t="s">
        <v>586</v>
      </c>
      <c r="E68" s="278"/>
      <c r="F68" s="278"/>
      <c r="G68" s="278"/>
      <c r="H68" s="278"/>
      <c r="I68" s="278"/>
      <c r="J68" s="278"/>
      <c r="K68" s="276"/>
    </row>
    <row r="69" s="1" customFormat="1" ht="15" customHeight="1">
      <c r="B69" s="274"/>
      <c r="C69" s="280"/>
      <c r="D69" s="278" t="s">
        <v>587</v>
      </c>
      <c r="E69" s="278"/>
      <c r="F69" s="278"/>
      <c r="G69" s="278"/>
      <c r="H69" s="278"/>
      <c r="I69" s="278"/>
      <c r="J69" s="278"/>
      <c r="K69" s="276"/>
    </row>
    <row r="70" s="1" customFormat="1" ht="15" customHeight="1">
      <c r="B70" s="274"/>
      <c r="C70" s="280"/>
      <c r="D70" s="278" t="s">
        <v>588</v>
      </c>
      <c r="E70" s="278"/>
      <c r="F70" s="278"/>
      <c r="G70" s="278"/>
      <c r="H70" s="278"/>
      <c r="I70" s="278"/>
      <c r="J70" s="278"/>
      <c r="K70" s="276"/>
    </row>
    <row r="71" s="1" customFormat="1" ht="12.75" customHeight="1">
      <c r="B71" s="285"/>
      <c r="C71" s="286"/>
      <c r="D71" s="286"/>
      <c r="E71" s="286"/>
      <c r="F71" s="286"/>
      <c r="G71" s="286"/>
      <c r="H71" s="286"/>
      <c r="I71" s="286"/>
      <c r="J71" s="286"/>
      <c r="K71" s="287"/>
    </row>
    <row r="72" s="1" customFormat="1" ht="18.75" customHeight="1">
      <c r="B72" s="288"/>
      <c r="C72" s="288"/>
      <c r="D72" s="288"/>
      <c r="E72" s="288"/>
      <c r="F72" s="288"/>
      <c r="G72" s="288"/>
      <c r="H72" s="288"/>
      <c r="I72" s="288"/>
      <c r="J72" s="288"/>
      <c r="K72" s="289"/>
    </row>
    <row r="73" s="1" customFormat="1" ht="18.75" customHeight="1">
      <c r="B73" s="289"/>
      <c r="C73" s="289"/>
      <c r="D73" s="289"/>
      <c r="E73" s="289"/>
      <c r="F73" s="289"/>
      <c r="G73" s="289"/>
      <c r="H73" s="289"/>
      <c r="I73" s="289"/>
      <c r="J73" s="289"/>
      <c r="K73" s="289"/>
    </row>
    <row r="74" s="1" customFormat="1" ht="7.5" customHeight="1">
      <c r="B74" s="290"/>
      <c r="C74" s="291"/>
      <c r="D74" s="291"/>
      <c r="E74" s="291"/>
      <c r="F74" s="291"/>
      <c r="G74" s="291"/>
      <c r="H74" s="291"/>
      <c r="I74" s="291"/>
      <c r="J74" s="291"/>
      <c r="K74" s="292"/>
    </row>
    <row r="75" s="1" customFormat="1" ht="45" customHeight="1">
      <c r="B75" s="293"/>
      <c r="C75" s="294" t="s">
        <v>589</v>
      </c>
      <c r="D75" s="294"/>
      <c r="E75" s="294"/>
      <c r="F75" s="294"/>
      <c r="G75" s="294"/>
      <c r="H75" s="294"/>
      <c r="I75" s="294"/>
      <c r="J75" s="294"/>
      <c r="K75" s="295"/>
    </row>
    <row r="76" s="1" customFormat="1" ht="17.25" customHeight="1">
      <c r="B76" s="293"/>
      <c r="C76" s="296" t="s">
        <v>590</v>
      </c>
      <c r="D76" s="296"/>
      <c r="E76" s="296"/>
      <c r="F76" s="296" t="s">
        <v>591</v>
      </c>
      <c r="G76" s="297"/>
      <c r="H76" s="296" t="s">
        <v>54</v>
      </c>
      <c r="I76" s="296" t="s">
        <v>57</v>
      </c>
      <c r="J76" s="296" t="s">
        <v>592</v>
      </c>
      <c r="K76" s="295"/>
    </row>
    <row r="77" s="1" customFormat="1" ht="17.25" customHeight="1">
      <c r="B77" s="293"/>
      <c r="C77" s="298" t="s">
        <v>593</v>
      </c>
      <c r="D77" s="298"/>
      <c r="E77" s="298"/>
      <c r="F77" s="299" t="s">
        <v>594</v>
      </c>
      <c r="G77" s="300"/>
      <c r="H77" s="298"/>
      <c r="I77" s="298"/>
      <c r="J77" s="298" t="s">
        <v>595</v>
      </c>
      <c r="K77" s="295"/>
    </row>
    <row r="78" s="1" customFormat="1" ht="5.25" customHeight="1">
      <c r="B78" s="293"/>
      <c r="C78" s="301"/>
      <c r="D78" s="301"/>
      <c r="E78" s="301"/>
      <c r="F78" s="301"/>
      <c r="G78" s="302"/>
      <c r="H78" s="301"/>
      <c r="I78" s="301"/>
      <c r="J78" s="301"/>
      <c r="K78" s="295"/>
    </row>
    <row r="79" s="1" customFormat="1" ht="15" customHeight="1">
      <c r="B79" s="293"/>
      <c r="C79" s="281" t="s">
        <v>53</v>
      </c>
      <c r="D79" s="303"/>
      <c r="E79" s="303"/>
      <c r="F79" s="304" t="s">
        <v>596</v>
      </c>
      <c r="G79" s="305"/>
      <c r="H79" s="281" t="s">
        <v>597</v>
      </c>
      <c r="I79" s="281" t="s">
        <v>598</v>
      </c>
      <c r="J79" s="281">
        <v>20</v>
      </c>
      <c r="K79" s="295"/>
    </row>
    <row r="80" s="1" customFormat="1" ht="15" customHeight="1">
      <c r="B80" s="293"/>
      <c r="C80" s="281" t="s">
        <v>599</v>
      </c>
      <c r="D80" s="281"/>
      <c r="E80" s="281"/>
      <c r="F80" s="304" t="s">
        <v>596</v>
      </c>
      <c r="G80" s="305"/>
      <c r="H80" s="281" t="s">
        <v>600</v>
      </c>
      <c r="I80" s="281" t="s">
        <v>598</v>
      </c>
      <c r="J80" s="281">
        <v>120</v>
      </c>
      <c r="K80" s="295"/>
    </row>
    <row r="81" s="1" customFormat="1" ht="15" customHeight="1">
      <c r="B81" s="306"/>
      <c r="C81" s="281" t="s">
        <v>601</v>
      </c>
      <c r="D81" s="281"/>
      <c r="E81" s="281"/>
      <c r="F81" s="304" t="s">
        <v>602</v>
      </c>
      <c r="G81" s="305"/>
      <c r="H81" s="281" t="s">
        <v>603</v>
      </c>
      <c r="I81" s="281" t="s">
        <v>598</v>
      </c>
      <c r="J81" s="281">
        <v>50</v>
      </c>
      <c r="K81" s="295"/>
    </row>
    <row r="82" s="1" customFormat="1" ht="15" customHeight="1">
      <c r="B82" s="306"/>
      <c r="C82" s="281" t="s">
        <v>604</v>
      </c>
      <c r="D82" s="281"/>
      <c r="E82" s="281"/>
      <c r="F82" s="304" t="s">
        <v>596</v>
      </c>
      <c r="G82" s="305"/>
      <c r="H82" s="281" t="s">
        <v>605</v>
      </c>
      <c r="I82" s="281" t="s">
        <v>606</v>
      </c>
      <c r="J82" s="281"/>
      <c r="K82" s="295"/>
    </row>
    <row r="83" s="1" customFormat="1" ht="15" customHeight="1">
      <c r="B83" s="306"/>
      <c r="C83" s="307" t="s">
        <v>607</v>
      </c>
      <c r="D83" s="307"/>
      <c r="E83" s="307"/>
      <c r="F83" s="308" t="s">
        <v>602</v>
      </c>
      <c r="G83" s="307"/>
      <c r="H83" s="307" t="s">
        <v>608</v>
      </c>
      <c r="I83" s="307" t="s">
        <v>598</v>
      </c>
      <c r="J83" s="307">
        <v>15</v>
      </c>
      <c r="K83" s="295"/>
    </row>
    <row r="84" s="1" customFormat="1" ht="15" customHeight="1">
      <c r="B84" s="306"/>
      <c r="C84" s="307" t="s">
        <v>609</v>
      </c>
      <c r="D84" s="307"/>
      <c r="E84" s="307"/>
      <c r="F84" s="308" t="s">
        <v>602</v>
      </c>
      <c r="G84" s="307"/>
      <c r="H84" s="307" t="s">
        <v>610</v>
      </c>
      <c r="I84" s="307" t="s">
        <v>598</v>
      </c>
      <c r="J84" s="307">
        <v>15</v>
      </c>
      <c r="K84" s="295"/>
    </row>
    <row r="85" s="1" customFormat="1" ht="15" customHeight="1">
      <c r="B85" s="306"/>
      <c r="C85" s="307" t="s">
        <v>611</v>
      </c>
      <c r="D85" s="307"/>
      <c r="E85" s="307"/>
      <c r="F85" s="308" t="s">
        <v>602</v>
      </c>
      <c r="G85" s="307"/>
      <c r="H85" s="307" t="s">
        <v>612</v>
      </c>
      <c r="I85" s="307" t="s">
        <v>598</v>
      </c>
      <c r="J85" s="307">
        <v>20</v>
      </c>
      <c r="K85" s="295"/>
    </row>
    <row r="86" s="1" customFormat="1" ht="15" customHeight="1">
      <c r="B86" s="306"/>
      <c r="C86" s="307" t="s">
        <v>613</v>
      </c>
      <c r="D86" s="307"/>
      <c r="E86" s="307"/>
      <c r="F86" s="308" t="s">
        <v>602</v>
      </c>
      <c r="G86" s="307"/>
      <c r="H86" s="307" t="s">
        <v>614</v>
      </c>
      <c r="I86" s="307" t="s">
        <v>598</v>
      </c>
      <c r="J86" s="307">
        <v>20</v>
      </c>
      <c r="K86" s="295"/>
    </row>
    <row r="87" s="1" customFormat="1" ht="15" customHeight="1">
      <c r="B87" s="306"/>
      <c r="C87" s="281" t="s">
        <v>615</v>
      </c>
      <c r="D87" s="281"/>
      <c r="E87" s="281"/>
      <c r="F87" s="304" t="s">
        <v>602</v>
      </c>
      <c r="G87" s="305"/>
      <c r="H87" s="281" t="s">
        <v>616</v>
      </c>
      <c r="I87" s="281" t="s">
        <v>598</v>
      </c>
      <c r="J87" s="281">
        <v>50</v>
      </c>
      <c r="K87" s="295"/>
    </row>
    <row r="88" s="1" customFormat="1" ht="15" customHeight="1">
      <c r="B88" s="306"/>
      <c r="C88" s="281" t="s">
        <v>617</v>
      </c>
      <c r="D88" s="281"/>
      <c r="E88" s="281"/>
      <c r="F88" s="304" t="s">
        <v>602</v>
      </c>
      <c r="G88" s="305"/>
      <c r="H88" s="281" t="s">
        <v>618</v>
      </c>
      <c r="I88" s="281" t="s">
        <v>598</v>
      </c>
      <c r="J88" s="281">
        <v>20</v>
      </c>
      <c r="K88" s="295"/>
    </row>
    <row r="89" s="1" customFormat="1" ht="15" customHeight="1">
      <c r="B89" s="306"/>
      <c r="C89" s="281" t="s">
        <v>619</v>
      </c>
      <c r="D89" s="281"/>
      <c r="E89" s="281"/>
      <c r="F89" s="304" t="s">
        <v>602</v>
      </c>
      <c r="G89" s="305"/>
      <c r="H89" s="281" t="s">
        <v>620</v>
      </c>
      <c r="I89" s="281" t="s">
        <v>598</v>
      </c>
      <c r="J89" s="281">
        <v>20</v>
      </c>
      <c r="K89" s="295"/>
    </row>
    <row r="90" s="1" customFormat="1" ht="15" customHeight="1">
      <c r="B90" s="306"/>
      <c r="C90" s="281" t="s">
        <v>621</v>
      </c>
      <c r="D90" s="281"/>
      <c r="E90" s="281"/>
      <c r="F90" s="304" t="s">
        <v>602</v>
      </c>
      <c r="G90" s="305"/>
      <c r="H90" s="281" t="s">
        <v>622</v>
      </c>
      <c r="I90" s="281" t="s">
        <v>598</v>
      </c>
      <c r="J90" s="281">
        <v>50</v>
      </c>
      <c r="K90" s="295"/>
    </row>
    <row r="91" s="1" customFormat="1" ht="15" customHeight="1">
      <c r="B91" s="306"/>
      <c r="C91" s="281" t="s">
        <v>623</v>
      </c>
      <c r="D91" s="281"/>
      <c r="E91" s="281"/>
      <c r="F91" s="304" t="s">
        <v>602</v>
      </c>
      <c r="G91" s="305"/>
      <c r="H91" s="281" t="s">
        <v>623</v>
      </c>
      <c r="I91" s="281" t="s">
        <v>598</v>
      </c>
      <c r="J91" s="281">
        <v>50</v>
      </c>
      <c r="K91" s="295"/>
    </row>
    <row r="92" s="1" customFormat="1" ht="15" customHeight="1">
      <c r="B92" s="306"/>
      <c r="C92" s="281" t="s">
        <v>624</v>
      </c>
      <c r="D92" s="281"/>
      <c r="E92" s="281"/>
      <c r="F92" s="304" t="s">
        <v>602</v>
      </c>
      <c r="G92" s="305"/>
      <c r="H92" s="281" t="s">
        <v>625</v>
      </c>
      <c r="I92" s="281" t="s">
        <v>598</v>
      </c>
      <c r="J92" s="281">
        <v>255</v>
      </c>
      <c r="K92" s="295"/>
    </row>
    <row r="93" s="1" customFormat="1" ht="15" customHeight="1">
      <c r="B93" s="306"/>
      <c r="C93" s="281" t="s">
        <v>626</v>
      </c>
      <c r="D93" s="281"/>
      <c r="E93" s="281"/>
      <c r="F93" s="304" t="s">
        <v>596</v>
      </c>
      <c r="G93" s="305"/>
      <c r="H93" s="281" t="s">
        <v>627</v>
      </c>
      <c r="I93" s="281" t="s">
        <v>628</v>
      </c>
      <c r="J93" s="281"/>
      <c r="K93" s="295"/>
    </row>
    <row r="94" s="1" customFormat="1" ht="15" customHeight="1">
      <c r="B94" s="306"/>
      <c r="C94" s="281" t="s">
        <v>629</v>
      </c>
      <c r="D94" s="281"/>
      <c r="E94" s="281"/>
      <c r="F94" s="304" t="s">
        <v>596</v>
      </c>
      <c r="G94" s="305"/>
      <c r="H94" s="281" t="s">
        <v>630</v>
      </c>
      <c r="I94" s="281" t="s">
        <v>631</v>
      </c>
      <c r="J94" s="281"/>
      <c r="K94" s="295"/>
    </row>
    <row r="95" s="1" customFormat="1" ht="15" customHeight="1">
      <c r="B95" s="306"/>
      <c r="C95" s="281" t="s">
        <v>632</v>
      </c>
      <c r="D95" s="281"/>
      <c r="E95" s="281"/>
      <c r="F95" s="304" t="s">
        <v>596</v>
      </c>
      <c r="G95" s="305"/>
      <c r="H95" s="281" t="s">
        <v>632</v>
      </c>
      <c r="I95" s="281" t="s">
        <v>631</v>
      </c>
      <c r="J95" s="281"/>
      <c r="K95" s="295"/>
    </row>
    <row r="96" s="1" customFormat="1" ht="15" customHeight="1">
      <c r="B96" s="306"/>
      <c r="C96" s="281" t="s">
        <v>38</v>
      </c>
      <c r="D96" s="281"/>
      <c r="E96" s="281"/>
      <c r="F96" s="304" t="s">
        <v>596</v>
      </c>
      <c r="G96" s="305"/>
      <c r="H96" s="281" t="s">
        <v>633</v>
      </c>
      <c r="I96" s="281" t="s">
        <v>631</v>
      </c>
      <c r="J96" s="281"/>
      <c r="K96" s="295"/>
    </row>
    <row r="97" s="1" customFormat="1" ht="15" customHeight="1">
      <c r="B97" s="306"/>
      <c r="C97" s="281" t="s">
        <v>48</v>
      </c>
      <c r="D97" s="281"/>
      <c r="E97" s="281"/>
      <c r="F97" s="304" t="s">
        <v>596</v>
      </c>
      <c r="G97" s="305"/>
      <c r="H97" s="281" t="s">
        <v>634</v>
      </c>
      <c r="I97" s="281" t="s">
        <v>631</v>
      </c>
      <c r="J97" s="281"/>
      <c r="K97" s="295"/>
    </row>
    <row r="98" s="1" customFormat="1" ht="15" customHeight="1">
      <c r="B98" s="309"/>
      <c r="C98" s="310"/>
      <c r="D98" s="310"/>
      <c r="E98" s="310"/>
      <c r="F98" s="310"/>
      <c r="G98" s="310"/>
      <c r="H98" s="310"/>
      <c r="I98" s="310"/>
      <c r="J98" s="310"/>
      <c r="K98" s="311"/>
    </row>
    <row r="99" s="1" customFormat="1" ht="18.75" customHeight="1">
      <c r="B99" s="312"/>
      <c r="C99" s="313"/>
      <c r="D99" s="313"/>
      <c r="E99" s="313"/>
      <c r="F99" s="313"/>
      <c r="G99" s="313"/>
      <c r="H99" s="313"/>
      <c r="I99" s="313"/>
      <c r="J99" s="313"/>
      <c r="K99" s="312"/>
    </row>
    <row r="100" s="1" customFormat="1" ht="18.75" customHeight="1">
      <c r="B100" s="289"/>
      <c r="C100" s="289"/>
      <c r="D100" s="289"/>
      <c r="E100" s="289"/>
      <c r="F100" s="289"/>
      <c r="G100" s="289"/>
      <c r="H100" s="289"/>
      <c r="I100" s="289"/>
      <c r="J100" s="289"/>
      <c r="K100" s="289"/>
    </row>
    <row r="101" s="1" customFormat="1" ht="7.5" customHeight="1">
      <c r="B101" s="290"/>
      <c r="C101" s="291"/>
      <c r="D101" s="291"/>
      <c r="E101" s="291"/>
      <c r="F101" s="291"/>
      <c r="G101" s="291"/>
      <c r="H101" s="291"/>
      <c r="I101" s="291"/>
      <c r="J101" s="291"/>
      <c r="K101" s="292"/>
    </row>
    <row r="102" s="1" customFormat="1" ht="45" customHeight="1">
      <c r="B102" s="293"/>
      <c r="C102" s="294" t="s">
        <v>635</v>
      </c>
      <c r="D102" s="294"/>
      <c r="E102" s="294"/>
      <c r="F102" s="294"/>
      <c r="G102" s="294"/>
      <c r="H102" s="294"/>
      <c r="I102" s="294"/>
      <c r="J102" s="294"/>
      <c r="K102" s="295"/>
    </row>
    <row r="103" s="1" customFormat="1" ht="17.25" customHeight="1">
      <c r="B103" s="293"/>
      <c r="C103" s="296" t="s">
        <v>590</v>
      </c>
      <c r="D103" s="296"/>
      <c r="E103" s="296"/>
      <c r="F103" s="296" t="s">
        <v>591</v>
      </c>
      <c r="G103" s="297"/>
      <c r="H103" s="296" t="s">
        <v>54</v>
      </c>
      <c r="I103" s="296" t="s">
        <v>57</v>
      </c>
      <c r="J103" s="296" t="s">
        <v>592</v>
      </c>
      <c r="K103" s="295"/>
    </row>
    <row r="104" s="1" customFormat="1" ht="17.25" customHeight="1">
      <c r="B104" s="293"/>
      <c r="C104" s="298" t="s">
        <v>593</v>
      </c>
      <c r="D104" s="298"/>
      <c r="E104" s="298"/>
      <c r="F104" s="299" t="s">
        <v>594</v>
      </c>
      <c r="G104" s="300"/>
      <c r="H104" s="298"/>
      <c r="I104" s="298"/>
      <c r="J104" s="298" t="s">
        <v>595</v>
      </c>
      <c r="K104" s="295"/>
    </row>
    <row r="105" s="1" customFormat="1" ht="5.25" customHeight="1">
      <c r="B105" s="293"/>
      <c r="C105" s="296"/>
      <c r="D105" s="296"/>
      <c r="E105" s="296"/>
      <c r="F105" s="296"/>
      <c r="G105" s="314"/>
      <c r="H105" s="296"/>
      <c r="I105" s="296"/>
      <c r="J105" s="296"/>
      <c r="K105" s="295"/>
    </row>
    <row r="106" s="1" customFormat="1" ht="15" customHeight="1">
      <c r="B106" s="293"/>
      <c r="C106" s="281" t="s">
        <v>53</v>
      </c>
      <c r="D106" s="303"/>
      <c r="E106" s="303"/>
      <c r="F106" s="304" t="s">
        <v>596</v>
      </c>
      <c r="G106" s="281"/>
      <c r="H106" s="281" t="s">
        <v>636</v>
      </c>
      <c r="I106" s="281" t="s">
        <v>598</v>
      </c>
      <c r="J106" s="281">
        <v>20</v>
      </c>
      <c r="K106" s="295"/>
    </row>
    <row r="107" s="1" customFormat="1" ht="15" customHeight="1">
      <c r="B107" s="293"/>
      <c r="C107" s="281" t="s">
        <v>599</v>
      </c>
      <c r="D107" s="281"/>
      <c r="E107" s="281"/>
      <c r="F107" s="304" t="s">
        <v>596</v>
      </c>
      <c r="G107" s="281"/>
      <c r="H107" s="281" t="s">
        <v>636</v>
      </c>
      <c r="I107" s="281" t="s">
        <v>598</v>
      </c>
      <c r="J107" s="281">
        <v>120</v>
      </c>
      <c r="K107" s="295"/>
    </row>
    <row r="108" s="1" customFormat="1" ht="15" customHeight="1">
      <c r="B108" s="306"/>
      <c r="C108" s="281" t="s">
        <v>601</v>
      </c>
      <c r="D108" s="281"/>
      <c r="E108" s="281"/>
      <c r="F108" s="304" t="s">
        <v>602</v>
      </c>
      <c r="G108" s="281"/>
      <c r="H108" s="281" t="s">
        <v>636</v>
      </c>
      <c r="I108" s="281" t="s">
        <v>598</v>
      </c>
      <c r="J108" s="281">
        <v>50</v>
      </c>
      <c r="K108" s="295"/>
    </row>
    <row r="109" s="1" customFormat="1" ht="15" customHeight="1">
      <c r="B109" s="306"/>
      <c r="C109" s="281" t="s">
        <v>604</v>
      </c>
      <c r="D109" s="281"/>
      <c r="E109" s="281"/>
      <c r="F109" s="304" t="s">
        <v>596</v>
      </c>
      <c r="G109" s="281"/>
      <c r="H109" s="281" t="s">
        <v>636</v>
      </c>
      <c r="I109" s="281" t="s">
        <v>606</v>
      </c>
      <c r="J109" s="281"/>
      <c r="K109" s="295"/>
    </row>
    <row r="110" s="1" customFormat="1" ht="15" customHeight="1">
      <c r="B110" s="306"/>
      <c r="C110" s="281" t="s">
        <v>615</v>
      </c>
      <c r="D110" s="281"/>
      <c r="E110" s="281"/>
      <c r="F110" s="304" t="s">
        <v>602</v>
      </c>
      <c r="G110" s="281"/>
      <c r="H110" s="281" t="s">
        <v>636</v>
      </c>
      <c r="I110" s="281" t="s">
        <v>598</v>
      </c>
      <c r="J110" s="281">
        <v>50</v>
      </c>
      <c r="K110" s="295"/>
    </row>
    <row r="111" s="1" customFormat="1" ht="15" customHeight="1">
      <c r="B111" s="306"/>
      <c r="C111" s="281" t="s">
        <v>623</v>
      </c>
      <c r="D111" s="281"/>
      <c r="E111" s="281"/>
      <c r="F111" s="304" t="s">
        <v>602</v>
      </c>
      <c r="G111" s="281"/>
      <c r="H111" s="281" t="s">
        <v>636</v>
      </c>
      <c r="I111" s="281" t="s">
        <v>598</v>
      </c>
      <c r="J111" s="281">
        <v>50</v>
      </c>
      <c r="K111" s="295"/>
    </row>
    <row r="112" s="1" customFormat="1" ht="15" customHeight="1">
      <c r="B112" s="306"/>
      <c r="C112" s="281" t="s">
        <v>621</v>
      </c>
      <c r="D112" s="281"/>
      <c r="E112" s="281"/>
      <c r="F112" s="304" t="s">
        <v>602</v>
      </c>
      <c r="G112" s="281"/>
      <c r="H112" s="281" t="s">
        <v>636</v>
      </c>
      <c r="I112" s="281" t="s">
        <v>598</v>
      </c>
      <c r="J112" s="281">
        <v>50</v>
      </c>
      <c r="K112" s="295"/>
    </row>
    <row r="113" s="1" customFormat="1" ht="15" customHeight="1">
      <c r="B113" s="306"/>
      <c r="C113" s="281" t="s">
        <v>53</v>
      </c>
      <c r="D113" s="281"/>
      <c r="E113" s="281"/>
      <c r="F113" s="304" t="s">
        <v>596</v>
      </c>
      <c r="G113" s="281"/>
      <c r="H113" s="281" t="s">
        <v>637</v>
      </c>
      <c r="I113" s="281" t="s">
        <v>598</v>
      </c>
      <c r="J113" s="281">
        <v>20</v>
      </c>
      <c r="K113" s="295"/>
    </row>
    <row r="114" s="1" customFormat="1" ht="15" customHeight="1">
      <c r="B114" s="306"/>
      <c r="C114" s="281" t="s">
        <v>638</v>
      </c>
      <c r="D114" s="281"/>
      <c r="E114" s="281"/>
      <c r="F114" s="304" t="s">
        <v>596</v>
      </c>
      <c r="G114" s="281"/>
      <c r="H114" s="281" t="s">
        <v>639</v>
      </c>
      <c r="I114" s="281" t="s">
        <v>598</v>
      </c>
      <c r="J114" s="281">
        <v>120</v>
      </c>
      <c r="K114" s="295"/>
    </row>
    <row r="115" s="1" customFormat="1" ht="15" customHeight="1">
      <c r="B115" s="306"/>
      <c r="C115" s="281" t="s">
        <v>38</v>
      </c>
      <c r="D115" s="281"/>
      <c r="E115" s="281"/>
      <c r="F115" s="304" t="s">
        <v>596</v>
      </c>
      <c r="G115" s="281"/>
      <c r="H115" s="281" t="s">
        <v>640</v>
      </c>
      <c r="I115" s="281" t="s">
        <v>631</v>
      </c>
      <c r="J115" s="281"/>
      <c r="K115" s="295"/>
    </row>
    <row r="116" s="1" customFormat="1" ht="15" customHeight="1">
      <c r="B116" s="306"/>
      <c r="C116" s="281" t="s">
        <v>48</v>
      </c>
      <c r="D116" s="281"/>
      <c r="E116" s="281"/>
      <c r="F116" s="304" t="s">
        <v>596</v>
      </c>
      <c r="G116" s="281"/>
      <c r="H116" s="281" t="s">
        <v>641</v>
      </c>
      <c r="I116" s="281" t="s">
        <v>631</v>
      </c>
      <c r="J116" s="281"/>
      <c r="K116" s="295"/>
    </row>
    <row r="117" s="1" customFormat="1" ht="15" customHeight="1">
      <c r="B117" s="306"/>
      <c r="C117" s="281" t="s">
        <v>57</v>
      </c>
      <c r="D117" s="281"/>
      <c r="E117" s="281"/>
      <c r="F117" s="304" t="s">
        <v>596</v>
      </c>
      <c r="G117" s="281"/>
      <c r="H117" s="281" t="s">
        <v>642</v>
      </c>
      <c r="I117" s="281" t="s">
        <v>643</v>
      </c>
      <c r="J117" s="281"/>
      <c r="K117" s="295"/>
    </row>
    <row r="118" s="1" customFormat="1" ht="15" customHeight="1">
      <c r="B118" s="309"/>
      <c r="C118" s="315"/>
      <c r="D118" s="315"/>
      <c r="E118" s="315"/>
      <c r="F118" s="315"/>
      <c r="G118" s="315"/>
      <c r="H118" s="315"/>
      <c r="I118" s="315"/>
      <c r="J118" s="315"/>
      <c r="K118" s="311"/>
    </row>
    <row r="119" s="1" customFormat="1" ht="18.75" customHeight="1">
      <c r="B119" s="316"/>
      <c r="C119" s="317"/>
      <c r="D119" s="317"/>
      <c r="E119" s="317"/>
      <c r="F119" s="318"/>
      <c r="G119" s="317"/>
      <c r="H119" s="317"/>
      <c r="I119" s="317"/>
      <c r="J119" s="317"/>
      <c r="K119" s="316"/>
    </row>
    <row r="120" s="1" customFormat="1" ht="18.75" customHeight="1">
      <c r="B120" s="289"/>
      <c r="C120" s="289"/>
      <c r="D120" s="289"/>
      <c r="E120" s="289"/>
      <c r="F120" s="289"/>
      <c r="G120" s="289"/>
      <c r="H120" s="289"/>
      <c r="I120" s="289"/>
      <c r="J120" s="289"/>
      <c r="K120" s="289"/>
    </row>
    <row r="121" s="1" customFormat="1" ht="7.5" customHeight="1">
      <c r="B121" s="319"/>
      <c r="C121" s="320"/>
      <c r="D121" s="320"/>
      <c r="E121" s="320"/>
      <c r="F121" s="320"/>
      <c r="G121" s="320"/>
      <c r="H121" s="320"/>
      <c r="I121" s="320"/>
      <c r="J121" s="320"/>
      <c r="K121" s="321"/>
    </row>
    <row r="122" s="1" customFormat="1" ht="45" customHeight="1">
      <c r="B122" s="322"/>
      <c r="C122" s="272" t="s">
        <v>644</v>
      </c>
      <c r="D122" s="272"/>
      <c r="E122" s="272"/>
      <c r="F122" s="272"/>
      <c r="G122" s="272"/>
      <c r="H122" s="272"/>
      <c r="I122" s="272"/>
      <c r="J122" s="272"/>
      <c r="K122" s="323"/>
    </row>
    <row r="123" s="1" customFormat="1" ht="17.25" customHeight="1">
      <c r="B123" s="324"/>
      <c r="C123" s="296" t="s">
        <v>590</v>
      </c>
      <c r="D123" s="296"/>
      <c r="E123" s="296"/>
      <c r="F123" s="296" t="s">
        <v>591</v>
      </c>
      <c r="G123" s="297"/>
      <c r="H123" s="296" t="s">
        <v>54</v>
      </c>
      <c r="I123" s="296" t="s">
        <v>57</v>
      </c>
      <c r="J123" s="296" t="s">
        <v>592</v>
      </c>
      <c r="K123" s="325"/>
    </row>
    <row r="124" s="1" customFormat="1" ht="17.25" customHeight="1">
      <c r="B124" s="324"/>
      <c r="C124" s="298" t="s">
        <v>593</v>
      </c>
      <c r="D124" s="298"/>
      <c r="E124" s="298"/>
      <c r="F124" s="299" t="s">
        <v>594</v>
      </c>
      <c r="G124" s="300"/>
      <c r="H124" s="298"/>
      <c r="I124" s="298"/>
      <c r="J124" s="298" t="s">
        <v>595</v>
      </c>
      <c r="K124" s="325"/>
    </row>
    <row r="125" s="1" customFormat="1" ht="5.25" customHeight="1">
      <c r="B125" s="326"/>
      <c r="C125" s="301"/>
      <c r="D125" s="301"/>
      <c r="E125" s="301"/>
      <c r="F125" s="301"/>
      <c r="G125" s="327"/>
      <c r="H125" s="301"/>
      <c r="I125" s="301"/>
      <c r="J125" s="301"/>
      <c r="K125" s="328"/>
    </row>
    <row r="126" s="1" customFormat="1" ht="15" customHeight="1">
      <c r="B126" s="326"/>
      <c r="C126" s="281" t="s">
        <v>599</v>
      </c>
      <c r="D126" s="303"/>
      <c r="E126" s="303"/>
      <c r="F126" s="304" t="s">
        <v>596</v>
      </c>
      <c r="G126" s="281"/>
      <c r="H126" s="281" t="s">
        <v>636</v>
      </c>
      <c r="I126" s="281" t="s">
        <v>598</v>
      </c>
      <c r="J126" s="281">
        <v>120</v>
      </c>
      <c r="K126" s="329"/>
    </row>
    <row r="127" s="1" customFormat="1" ht="15" customHeight="1">
      <c r="B127" s="326"/>
      <c r="C127" s="281" t="s">
        <v>645</v>
      </c>
      <c r="D127" s="281"/>
      <c r="E127" s="281"/>
      <c r="F127" s="304" t="s">
        <v>596</v>
      </c>
      <c r="G127" s="281"/>
      <c r="H127" s="281" t="s">
        <v>646</v>
      </c>
      <c r="I127" s="281" t="s">
        <v>598</v>
      </c>
      <c r="J127" s="281" t="s">
        <v>647</v>
      </c>
      <c r="K127" s="329"/>
    </row>
    <row r="128" s="1" customFormat="1" ht="15" customHeight="1">
      <c r="B128" s="326"/>
      <c r="C128" s="281" t="s">
        <v>544</v>
      </c>
      <c r="D128" s="281"/>
      <c r="E128" s="281"/>
      <c r="F128" s="304" t="s">
        <v>596</v>
      </c>
      <c r="G128" s="281"/>
      <c r="H128" s="281" t="s">
        <v>648</v>
      </c>
      <c r="I128" s="281" t="s">
        <v>598</v>
      </c>
      <c r="J128" s="281" t="s">
        <v>647</v>
      </c>
      <c r="K128" s="329"/>
    </row>
    <row r="129" s="1" customFormat="1" ht="15" customHeight="1">
      <c r="B129" s="326"/>
      <c r="C129" s="281" t="s">
        <v>607</v>
      </c>
      <c r="D129" s="281"/>
      <c r="E129" s="281"/>
      <c r="F129" s="304" t="s">
        <v>602</v>
      </c>
      <c r="G129" s="281"/>
      <c r="H129" s="281" t="s">
        <v>608</v>
      </c>
      <c r="I129" s="281" t="s">
        <v>598</v>
      </c>
      <c r="J129" s="281">
        <v>15</v>
      </c>
      <c r="K129" s="329"/>
    </row>
    <row r="130" s="1" customFormat="1" ht="15" customHeight="1">
      <c r="B130" s="326"/>
      <c r="C130" s="307" t="s">
        <v>609</v>
      </c>
      <c r="D130" s="307"/>
      <c r="E130" s="307"/>
      <c r="F130" s="308" t="s">
        <v>602</v>
      </c>
      <c r="G130" s="307"/>
      <c r="H130" s="307" t="s">
        <v>610</v>
      </c>
      <c r="I130" s="307" t="s">
        <v>598</v>
      </c>
      <c r="J130" s="307">
        <v>15</v>
      </c>
      <c r="K130" s="329"/>
    </row>
    <row r="131" s="1" customFormat="1" ht="15" customHeight="1">
      <c r="B131" s="326"/>
      <c r="C131" s="307" t="s">
        <v>611</v>
      </c>
      <c r="D131" s="307"/>
      <c r="E131" s="307"/>
      <c r="F131" s="308" t="s">
        <v>602</v>
      </c>
      <c r="G131" s="307"/>
      <c r="H131" s="307" t="s">
        <v>612</v>
      </c>
      <c r="I131" s="307" t="s">
        <v>598</v>
      </c>
      <c r="J131" s="307">
        <v>20</v>
      </c>
      <c r="K131" s="329"/>
    </row>
    <row r="132" s="1" customFormat="1" ht="15" customHeight="1">
      <c r="B132" s="326"/>
      <c r="C132" s="307" t="s">
        <v>613</v>
      </c>
      <c r="D132" s="307"/>
      <c r="E132" s="307"/>
      <c r="F132" s="308" t="s">
        <v>602</v>
      </c>
      <c r="G132" s="307"/>
      <c r="H132" s="307" t="s">
        <v>614</v>
      </c>
      <c r="I132" s="307" t="s">
        <v>598</v>
      </c>
      <c r="J132" s="307">
        <v>20</v>
      </c>
      <c r="K132" s="329"/>
    </row>
    <row r="133" s="1" customFormat="1" ht="15" customHeight="1">
      <c r="B133" s="326"/>
      <c r="C133" s="281" t="s">
        <v>601</v>
      </c>
      <c r="D133" s="281"/>
      <c r="E133" s="281"/>
      <c r="F133" s="304" t="s">
        <v>602</v>
      </c>
      <c r="G133" s="281"/>
      <c r="H133" s="281" t="s">
        <v>636</v>
      </c>
      <c r="I133" s="281" t="s">
        <v>598</v>
      </c>
      <c r="J133" s="281">
        <v>50</v>
      </c>
      <c r="K133" s="329"/>
    </row>
    <row r="134" s="1" customFormat="1" ht="15" customHeight="1">
      <c r="B134" s="326"/>
      <c r="C134" s="281" t="s">
        <v>615</v>
      </c>
      <c r="D134" s="281"/>
      <c r="E134" s="281"/>
      <c r="F134" s="304" t="s">
        <v>602</v>
      </c>
      <c r="G134" s="281"/>
      <c r="H134" s="281" t="s">
        <v>636</v>
      </c>
      <c r="I134" s="281" t="s">
        <v>598</v>
      </c>
      <c r="J134" s="281">
        <v>50</v>
      </c>
      <c r="K134" s="329"/>
    </row>
    <row r="135" s="1" customFormat="1" ht="15" customHeight="1">
      <c r="B135" s="326"/>
      <c r="C135" s="281" t="s">
        <v>621</v>
      </c>
      <c r="D135" s="281"/>
      <c r="E135" s="281"/>
      <c r="F135" s="304" t="s">
        <v>602</v>
      </c>
      <c r="G135" s="281"/>
      <c r="H135" s="281" t="s">
        <v>636</v>
      </c>
      <c r="I135" s="281" t="s">
        <v>598</v>
      </c>
      <c r="J135" s="281">
        <v>50</v>
      </c>
      <c r="K135" s="329"/>
    </row>
    <row r="136" s="1" customFormat="1" ht="15" customHeight="1">
      <c r="B136" s="326"/>
      <c r="C136" s="281" t="s">
        <v>623</v>
      </c>
      <c r="D136" s="281"/>
      <c r="E136" s="281"/>
      <c r="F136" s="304" t="s">
        <v>602</v>
      </c>
      <c r="G136" s="281"/>
      <c r="H136" s="281" t="s">
        <v>636</v>
      </c>
      <c r="I136" s="281" t="s">
        <v>598</v>
      </c>
      <c r="J136" s="281">
        <v>50</v>
      </c>
      <c r="K136" s="329"/>
    </row>
    <row r="137" s="1" customFormat="1" ht="15" customHeight="1">
      <c r="B137" s="326"/>
      <c r="C137" s="281" t="s">
        <v>624</v>
      </c>
      <c r="D137" s="281"/>
      <c r="E137" s="281"/>
      <c r="F137" s="304" t="s">
        <v>602</v>
      </c>
      <c r="G137" s="281"/>
      <c r="H137" s="281" t="s">
        <v>649</v>
      </c>
      <c r="I137" s="281" t="s">
        <v>598</v>
      </c>
      <c r="J137" s="281">
        <v>255</v>
      </c>
      <c r="K137" s="329"/>
    </row>
    <row r="138" s="1" customFormat="1" ht="15" customHeight="1">
      <c r="B138" s="326"/>
      <c r="C138" s="281" t="s">
        <v>626</v>
      </c>
      <c r="D138" s="281"/>
      <c r="E138" s="281"/>
      <c r="F138" s="304" t="s">
        <v>596</v>
      </c>
      <c r="G138" s="281"/>
      <c r="H138" s="281" t="s">
        <v>650</v>
      </c>
      <c r="I138" s="281" t="s">
        <v>628</v>
      </c>
      <c r="J138" s="281"/>
      <c r="K138" s="329"/>
    </row>
    <row r="139" s="1" customFormat="1" ht="15" customHeight="1">
      <c r="B139" s="326"/>
      <c r="C139" s="281" t="s">
        <v>629</v>
      </c>
      <c r="D139" s="281"/>
      <c r="E139" s="281"/>
      <c r="F139" s="304" t="s">
        <v>596</v>
      </c>
      <c r="G139" s="281"/>
      <c r="H139" s="281" t="s">
        <v>651</v>
      </c>
      <c r="I139" s="281" t="s">
        <v>631</v>
      </c>
      <c r="J139" s="281"/>
      <c r="K139" s="329"/>
    </row>
    <row r="140" s="1" customFormat="1" ht="15" customHeight="1">
      <c r="B140" s="326"/>
      <c r="C140" s="281" t="s">
        <v>632</v>
      </c>
      <c r="D140" s="281"/>
      <c r="E140" s="281"/>
      <c r="F140" s="304" t="s">
        <v>596</v>
      </c>
      <c r="G140" s="281"/>
      <c r="H140" s="281" t="s">
        <v>632</v>
      </c>
      <c r="I140" s="281" t="s">
        <v>631</v>
      </c>
      <c r="J140" s="281"/>
      <c r="K140" s="329"/>
    </row>
    <row r="141" s="1" customFormat="1" ht="15" customHeight="1">
      <c r="B141" s="326"/>
      <c r="C141" s="281" t="s">
        <v>38</v>
      </c>
      <c r="D141" s="281"/>
      <c r="E141" s="281"/>
      <c r="F141" s="304" t="s">
        <v>596</v>
      </c>
      <c r="G141" s="281"/>
      <c r="H141" s="281" t="s">
        <v>652</v>
      </c>
      <c r="I141" s="281" t="s">
        <v>631</v>
      </c>
      <c r="J141" s="281"/>
      <c r="K141" s="329"/>
    </row>
    <row r="142" s="1" customFormat="1" ht="15" customHeight="1">
      <c r="B142" s="326"/>
      <c r="C142" s="281" t="s">
        <v>653</v>
      </c>
      <c r="D142" s="281"/>
      <c r="E142" s="281"/>
      <c r="F142" s="304" t="s">
        <v>596</v>
      </c>
      <c r="G142" s="281"/>
      <c r="H142" s="281" t="s">
        <v>654</v>
      </c>
      <c r="I142" s="281" t="s">
        <v>631</v>
      </c>
      <c r="J142" s="281"/>
      <c r="K142" s="329"/>
    </row>
    <row r="143" s="1" customFormat="1" ht="15" customHeight="1">
      <c r="B143" s="330"/>
      <c r="C143" s="331"/>
      <c r="D143" s="331"/>
      <c r="E143" s="331"/>
      <c r="F143" s="331"/>
      <c r="G143" s="331"/>
      <c r="H143" s="331"/>
      <c r="I143" s="331"/>
      <c r="J143" s="331"/>
      <c r="K143" s="332"/>
    </row>
    <row r="144" s="1" customFormat="1" ht="18.75" customHeight="1">
      <c r="B144" s="317"/>
      <c r="C144" s="317"/>
      <c r="D144" s="317"/>
      <c r="E144" s="317"/>
      <c r="F144" s="318"/>
      <c r="G144" s="317"/>
      <c r="H144" s="317"/>
      <c r="I144" s="317"/>
      <c r="J144" s="317"/>
      <c r="K144" s="317"/>
    </row>
    <row r="145" s="1" customFormat="1" ht="18.75" customHeight="1">
      <c r="B145" s="289"/>
      <c r="C145" s="289"/>
      <c r="D145" s="289"/>
      <c r="E145" s="289"/>
      <c r="F145" s="289"/>
      <c r="G145" s="289"/>
      <c r="H145" s="289"/>
      <c r="I145" s="289"/>
      <c r="J145" s="289"/>
      <c r="K145" s="289"/>
    </row>
    <row r="146" s="1" customFormat="1" ht="7.5" customHeight="1">
      <c r="B146" s="290"/>
      <c r="C146" s="291"/>
      <c r="D146" s="291"/>
      <c r="E146" s="291"/>
      <c r="F146" s="291"/>
      <c r="G146" s="291"/>
      <c r="H146" s="291"/>
      <c r="I146" s="291"/>
      <c r="J146" s="291"/>
      <c r="K146" s="292"/>
    </row>
    <row r="147" s="1" customFormat="1" ht="45" customHeight="1">
      <c r="B147" s="293"/>
      <c r="C147" s="294" t="s">
        <v>655</v>
      </c>
      <c r="D147" s="294"/>
      <c r="E147" s="294"/>
      <c r="F147" s="294"/>
      <c r="G147" s="294"/>
      <c r="H147" s="294"/>
      <c r="I147" s="294"/>
      <c r="J147" s="294"/>
      <c r="K147" s="295"/>
    </row>
    <row r="148" s="1" customFormat="1" ht="17.25" customHeight="1">
      <c r="B148" s="293"/>
      <c r="C148" s="296" t="s">
        <v>590</v>
      </c>
      <c r="D148" s="296"/>
      <c r="E148" s="296"/>
      <c r="F148" s="296" t="s">
        <v>591</v>
      </c>
      <c r="G148" s="297"/>
      <c r="H148" s="296" t="s">
        <v>54</v>
      </c>
      <c r="I148" s="296" t="s">
        <v>57</v>
      </c>
      <c r="J148" s="296" t="s">
        <v>592</v>
      </c>
      <c r="K148" s="295"/>
    </row>
    <row r="149" s="1" customFormat="1" ht="17.25" customHeight="1">
      <c r="B149" s="293"/>
      <c r="C149" s="298" t="s">
        <v>593</v>
      </c>
      <c r="D149" s="298"/>
      <c r="E149" s="298"/>
      <c r="F149" s="299" t="s">
        <v>594</v>
      </c>
      <c r="G149" s="300"/>
      <c r="H149" s="298"/>
      <c r="I149" s="298"/>
      <c r="J149" s="298" t="s">
        <v>595</v>
      </c>
      <c r="K149" s="295"/>
    </row>
    <row r="150" s="1" customFormat="1" ht="5.25" customHeight="1">
      <c r="B150" s="306"/>
      <c r="C150" s="301"/>
      <c r="D150" s="301"/>
      <c r="E150" s="301"/>
      <c r="F150" s="301"/>
      <c r="G150" s="302"/>
      <c r="H150" s="301"/>
      <c r="I150" s="301"/>
      <c r="J150" s="301"/>
      <c r="K150" s="329"/>
    </row>
    <row r="151" s="1" customFormat="1" ht="15" customHeight="1">
      <c r="B151" s="306"/>
      <c r="C151" s="333" t="s">
        <v>599</v>
      </c>
      <c r="D151" s="281"/>
      <c r="E151" s="281"/>
      <c r="F151" s="334" t="s">
        <v>596</v>
      </c>
      <c r="G151" s="281"/>
      <c r="H151" s="333" t="s">
        <v>636</v>
      </c>
      <c r="I151" s="333" t="s">
        <v>598</v>
      </c>
      <c r="J151" s="333">
        <v>120</v>
      </c>
      <c r="K151" s="329"/>
    </row>
    <row r="152" s="1" customFormat="1" ht="15" customHeight="1">
      <c r="B152" s="306"/>
      <c r="C152" s="333" t="s">
        <v>645</v>
      </c>
      <c r="D152" s="281"/>
      <c r="E152" s="281"/>
      <c r="F152" s="334" t="s">
        <v>596</v>
      </c>
      <c r="G152" s="281"/>
      <c r="H152" s="333" t="s">
        <v>656</v>
      </c>
      <c r="I152" s="333" t="s">
        <v>598</v>
      </c>
      <c r="J152" s="333" t="s">
        <v>647</v>
      </c>
      <c r="K152" s="329"/>
    </row>
    <row r="153" s="1" customFormat="1" ht="15" customHeight="1">
      <c r="B153" s="306"/>
      <c r="C153" s="333" t="s">
        <v>544</v>
      </c>
      <c r="D153" s="281"/>
      <c r="E153" s="281"/>
      <c r="F153" s="334" t="s">
        <v>596</v>
      </c>
      <c r="G153" s="281"/>
      <c r="H153" s="333" t="s">
        <v>657</v>
      </c>
      <c r="I153" s="333" t="s">
        <v>598</v>
      </c>
      <c r="J153" s="333" t="s">
        <v>647</v>
      </c>
      <c r="K153" s="329"/>
    </row>
    <row r="154" s="1" customFormat="1" ht="15" customHeight="1">
      <c r="B154" s="306"/>
      <c r="C154" s="333" t="s">
        <v>601</v>
      </c>
      <c r="D154" s="281"/>
      <c r="E154" s="281"/>
      <c r="F154" s="334" t="s">
        <v>602</v>
      </c>
      <c r="G154" s="281"/>
      <c r="H154" s="333" t="s">
        <v>636</v>
      </c>
      <c r="I154" s="333" t="s">
        <v>598</v>
      </c>
      <c r="J154" s="333">
        <v>50</v>
      </c>
      <c r="K154" s="329"/>
    </row>
    <row r="155" s="1" customFormat="1" ht="15" customHeight="1">
      <c r="B155" s="306"/>
      <c r="C155" s="333" t="s">
        <v>604</v>
      </c>
      <c r="D155" s="281"/>
      <c r="E155" s="281"/>
      <c r="F155" s="334" t="s">
        <v>596</v>
      </c>
      <c r="G155" s="281"/>
      <c r="H155" s="333" t="s">
        <v>636</v>
      </c>
      <c r="I155" s="333" t="s">
        <v>606</v>
      </c>
      <c r="J155" s="333"/>
      <c r="K155" s="329"/>
    </row>
    <row r="156" s="1" customFormat="1" ht="15" customHeight="1">
      <c r="B156" s="306"/>
      <c r="C156" s="333" t="s">
        <v>615</v>
      </c>
      <c r="D156" s="281"/>
      <c r="E156" s="281"/>
      <c r="F156" s="334" t="s">
        <v>602</v>
      </c>
      <c r="G156" s="281"/>
      <c r="H156" s="333" t="s">
        <v>636</v>
      </c>
      <c r="I156" s="333" t="s">
        <v>598</v>
      </c>
      <c r="J156" s="333">
        <v>50</v>
      </c>
      <c r="K156" s="329"/>
    </row>
    <row r="157" s="1" customFormat="1" ht="15" customHeight="1">
      <c r="B157" s="306"/>
      <c r="C157" s="333" t="s">
        <v>623</v>
      </c>
      <c r="D157" s="281"/>
      <c r="E157" s="281"/>
      <c r="F157" s="334" t="s">
        <v>602</v>
      </c>
      <c r="G157" s="281"/>
      <c r="H157" s="333" t="s">
        <v>636</v>
      </c>
      <c r="I157" s="333" t="s">
        <v>598</v>
      </c>
      <c r="J157" s="333">
        <v>50</v>
      </c>
      <c r="K157" s="329"/>
    </row>
    <row r="158" s="1" customFormat="1" ht="15" customHeight="1">
      <c r="B158" s="306"/>
      <c r="C158" s="333" t="s">
        <v>621</v>
      </c>
      <c r="D158" s="281"/>
      <c r="E158" s="281"/>
      <c r="F158" s="334" t="s">
        <v>602</v>
      </c>
      <c r="G158" s="281"/>
      <c r="H158" s="333" t="s">
        <v>636</v>
      </c>
      <c r="I158" s="333" t="s">
        <v>598</v>
      </c>
      <c r="J158" s="333">
        <v>50</v>
      </c>
      <c r="K158" s="329"/>
    </row>
    <row r="159" s="1" customFormat="1" ht="15" customHeight="1">
      <c r="B159" s="306"/>
      <c r="C159" s="333" t="s">
        <v>81</v>
      </c>
      <c r="D159" s="281"/>
      <c r="E159" s="281"/>
      <c r="F159" s="334" t="s">
        <v>596</v>
      </c>
      <c r="G159" s="281"/>
      <c r="H159" s="333" t="s">
        <v>658</v>
      </c>
      <c r="I159" s="333" t="s">
        <v>598</v>
      </c>
      <c r="J159" s="333" t="s">
        <v>659</v>
      </c>
      <c r="K159" s="329"/>
    </row>
    <row r="160" s="1" customFormat="1" ht="15" customHeight="1">
      <c r="B160" s="306"/>
      <c r="C160" s="333" t="s">
        <v>660</v>
      </c>
      <c r="D160" s="281"/>
      <c r="E160" s="281"/>
      <c r="F160" s="334" t="s">
        <v>596</v>
      </c>
      <c r="G160" s="281"/>
      <c r="H160" s="333" t="s">
        <v>661</v>
      </c>
      <c r="I160" s="333" t="s">
        <v>631</v>
      </c>
      <c r="J160" s="333"/>
      <c r="K160" s="329"/>
    </row>
    <row r="161" s="1" customFormat="1" ht="15" customHeight="1">
      <c r="B161" s="335"/>
      <c r="C161" s="315"/>
      <c r="D161" s="315"/>
      <c r="E161" s="315"/>
      <c r="F161" s="315"/>
      <c r="G161" s="315"/>
      <c r="H161" s="315"/>
      <c r="I161" s="315"/>
      <c r="J161" s="315"/>
      <c r="K161" s="336"/>
    </row>
    <row r="162" s="1" customFormat="1" ht="18.75" customHeight="1">
      <c r="B162" s="317"/>
      <c r="C162" s="327"/>
      <c r="D162" s="327"/>
      <c r="E162" s="327"/>
      <c r="F162" s="337"/>
      <c r="G162" s="327"/>
      <c r="H162" s="327"/>
      <c r="I162" s="327"/>
      <c r="J162" s="327"/>
      <c r="K162" s="317"/>
    </row>
    <row r="163" s="1" customFormat="1" ht="18.75" customHeight="1"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</row>
    <row r="164" s="1" customFormat="1" ht="7.5" customHeight="1">
      <c r="B164" s="268"/>
      <c r="C164" s="269"/>
      <c r="D164" s="269"/>
      <c r="E164" s="269"/>
      <c r="F164" s="269"/>
      <c r="G164" s="269"/>
      <c r="H164" s="269"/>
      <c r="I164" s="269"/>
      <c r="J164" s="269"/>
      <c r="K164" s="270"/>
    </row>
    <row r="165" s="1" customFormat="1" ht="45" customHeight="1">
      <c r="B165" s="271"/>
      <c r="C165" s="272" t="s">
        <v>662</v>
      </c>
      <c r="D165" s="272"/>
      <c r="E165" s="272"/>
      <c r="F165" s="272"/>
      <c r="G165" s="272"/>
      <c r="H165" s="272"/>
      <c r="I165" s="272"/>
      <c r="J165" s="272"/>
      <c r="K165" s="273"/>
    </row>
    <row r="166" s="1" customFormat="1" ht="17.25" customHeight="1">
      <c r="B166" s="271"/>
      <c r="C166" s="296" t="s">
        <v>590</v>
      </c>
      <c r="D166" s="296"/>
      <c r="E166" s="296"/>
      <c r="F166" s="296" t="s">
        <v>591</v>
      </c>
      <c r="G166" s="338"/>
      <c r="H166" s="339" t="s">
        <v>54</v>
      </c>
      <c r="I166" s="339" t="s">
        <v>57</v>
      </c>
      <c r="J166" s="296" t="s">
        <v>592</v>
      </c>
      <c r="K166" s="273"/>
    </row>
    <row r="167" s="1" customFormat="1" ht="17.25" customHeight="1">
      <c r="B167" s="274"/>
      <c r="C167" s="298" t="s">
        <v>593</v>
      </c>
      <c r="D167" s="298"/>
      <c r="E167" s="298"/>
      <c r="F167" s="299" t="s">
        <v>594</v>
      </c>
      <c r="G167" s="340"/>
      <c r="H167" s="341"/>
      <c r="I167" s="341"/>
      <c r="J167" s="298" t="s">
        <v>595</v>
      </c>
      <c r="K167" s="276"/>
    </row>
    <row r="168" s="1" customFormat="1" ht="5.25" customHeight="1">
      <c r="B168" s="306"/>
      <c r="C168" s="301"/>
      <c r="D168" s="301"/>
      <c r="E168" s="301"/>
      <c r="F168" s="301"/>
      <c r="G168" s="302"/>
      <c r="H168" s="301"/>
      <c r="I168" s="301"/>
      <c r="J168" s="301"/>
      <c r="K168" s="329"/>
    </row>
    <row r="169" s="1" customFormat="1" ht="15" customHeight="1">
      <c r="B169" s="306"/>
      <c r="C169" s="281" t="s">
        <v>599</v>
      </c>
      <c r="D169" s="281"/>
      <c r="E169" s="281"/>
      <c r="F169" s="304" t="s">
        <v>596</v>
      </c>
      <c r="G169" s="281"/>
      <c r="H169" s="281" t="s">
        <v>636</v>
      </c>
      <c r="I169" s="281" t="s">
        <v>598</v>
      </c>
      <c r="J169" s="281">
        <v>120</v>
      </c>
      <c r="K169" s="329"/>
    </row>
    <row r="170" s="1" customFormat="1" ht="15" customHeight="1">
      <c r="B170" s="306"/>
      <c r="C170" s="281" t="s">
        <v>645</v>
      </c>
      <c r="D170" s="281"/>
      <c r="E170" s="281"/>
      <c r="F170" s="304" t="s">
        <v>596</v>
      </c>
      <c r="G170" s="281"/>
      <c r="H170" s="281" t="s">
        <v>646</v>
      </c>
      <c r="I170" s="281" t="s">
        <v>598</v>
      </c>
      <c r="J170" s="281" t="s">
        <v>647</v>
      </c>
      <c r="K170" s="329"/>
    </row>
    <row r="171" s="1" customFormat="1" ht="15" customHeight="1">
      <c r="B171" s="306"/>
      <c r="C171" s="281" t="s">
        <v>544</v>
      </c>
      <c r="D171" s="281"/>
      <c r="E171" s="281"/>
      <c r="F171" s="304" t="s">
        <v>596</v>
      </c>
      <c r="G171" s="281"/>
      <c r="H171" s="281" t="s">
        <v>663</v>
      </c>
      <c r="I171" s="281" t="s">
        <v>598</v>
      </c>
      <c r="J171" s="281" t="s">
        <v>647</v>
      </c>
      <c r="K171" s="329"/>
    </row>
    <row r="172" s="1" customFormat="1" ht="15" customHeight="1">
      <c r="B172" s="306"/>
      <c r="C172" s="281" t="s">
        <v>601</v>
      </c>
      <c r="D172" s="281"/>
      <c r="E172" s="281"/>
      <c r="F172" s="304" t="s">
        <v>602</v>
      </c>
      <c r="G172" s="281"/>
      <c r="H172" s="281" t="s">
        <v>663</v>
      </c>
      <c r="I172" s="281" t="s">
        <v>598</v>
      </c>
      <c r="J172" s="281">
        <v>50</v>
      </c>
      <c r="K172" s="329"/>
    </row>
    <row r="173" s="1" customFormat="1" ht="15" customHeight="1">
      <c r="B173" s="306"/>
      <c r="C173" s="281" t="s">
        <v>604</v>
      </c>
      <c r="D173" s="281"/>
      <c r="E173" s="281"/>
      <c r="F173" s="304" t="s">
        <v>596</v>
      </c>
      <c r="G173" s="281"/>
      <c r="H173" s="281" t="s">
        <v>663</v>
      </c>
      <c r="I173" s="281" t="s">
        <v>606</v>
      </c>
      <c r="J173" s="281"/>
      <c r="K173" s="329"/>
    </row>
    <row r="174" s="1" customFormat="1" ht="15" customHeight="1">
      <c r="B174" s="306"/>
      <c r="C174" s="281" t="s">
        <v>615</v>
      </c>
      <c r="D174" s="281"/>
      <c r="E174" s="281"/>
      <c r="F174" s="304" t="s">
        <v>602</v>
      </c>
      <c r="G174" s="281"/>
      <c r="H174" s="281" t="s">
        <v>663</v>
      </c>
      <c r="I174" s="281" t="s">
        <v>598</v>
      </c>
      <c r="J174" s="281">
        <v>50</v>
      </c>
      <c r="K174" s="329"/>
    </row>
    <row r="175" s="1" customFormat="1" ht="15" customHeight="1">
      <c r="B175" s="306"/>
      <c r="C175" s="281" t="s">
        <v>623</v>
      </c>
      <c r="D175" s="281"/>
      <c r="E175" s="281"/>
      <c r="F175" s="304" t="s">
        <v>602</v>
      </c>
      <c r="G175" s="281"/>
      <c r="H175" s="281" t="s">
        <v>663</v>
      </c>
      <c r="I175" s="281" t="s">
        <v>598</v>
      </c>
      <c r="J175" s="281">
        <v>50</v>
      </c>
      <c r="K175" s="329"/>
    </row>
    <row r="176" s="1" customFormat="1" ht="15" customHeight="1">
      <c r="B176" s="306"/>
      <c r="C176" s="281" t="s">
        <v>621</v>
      </c>
      <c r="D176" s="281"/>
      <c r="E176" s="281"/>
      <c r="F176" s="304" t="s">
        <v>602</v>
      </c>
      <c r="G176" s="281"/>
      <c r="H176" s="281" t="s">
        <v>663</v>
      </c>
      <c r="I176" s="281" t="s">
        <v>598</v>
      </c>
      <c r="J176" s="281">
        <v>50</v>
      </c>
      <c r="K176" s="329"/>
    </row>
    <row r="177" s="1" customFormat="1" ht="15" customHeight="1">
      <c r="B177" s="306"/>
      <c r="C177" s="281" t="s">
        <v>99</v>
      </c>
      <c r="D177" s="281"/>
      <c r="E177" s="281"/>
      <c r="F177" s="304" t="s">
        <v>596</v>
      </c>
      <c r="G177" s="281"/>
      <c r="H177" s="281" t="s">
        <v>664</v>
      </c>
      <c r="I177" s="281" t="s">
        <v>665</v>
      </c>
      <c r="J177" s="281"/>
      <c r="K177" s="329"/>
    </row>
    <row r="178" s="1" customFormat="1" ht="15" customHeight="1">
      <c r="B178" s="306"/>
      <c r="C178" s="281" t="s">
        <v>57</v>
      </c>
      <c r="D178" s="281"/>
      <c r="E178" s="281"/>
      <c r="F178" s="304" t="s">
        <v>596</v>
      </c>
      <c r="G178" s="281"/>
      <c r="H178" s="281" t="s">
        <v>666</v>
      </c>
      <c r="I178" s="281" t="s">
        <v>667</v>
      </c>
      <c r="J178" s="281">
        <v>1</v>
      </c>
      <c r="K178" s="329"/>
    </row>
    <row r="179" s="1" customFormat="1" ht="15" customHeight="1">
      <c r="B179" s="306"/>
      <c r="C179" s="281" t="s">
        <v>53</v>
      </c>
      <c r="D179" s="281"/>
      <c r="E179" s="281"/>
      <c r="F179" s="304" t="s">
        <v>596</v>
      </c>
      <c r="G179" s="281"/>
      <c r="H179" s="281" t="s">
        <v>668</v>
      </c>
      <c r="I179" s="281" t="s">
        <v>598</v>
      </c>
      <c r="J179" s="281">
        <v>20</v>
      </c>
      <c r="K179" s="329"/>
    </row>
    <row r="180" s="1" customFormat="1" ht="15" customHeight="1">
      <c r="B180" s="306"/>
      <c r="C180" s="281" t="s">
        <v>54</v>
      </c>
      <c r="D180" s="281"/>
      <c r="E180" s="281"/>
      <c r="F180" s="304" t="s">
        <v>596</v>
      </c>
      <c r="G180" s="281"/>
      <c r="H180" s="281" t="s">
        <v>669</v>
      </c>
      <c r="I180" s="281" t="s">
        <v>598</v>
      </c>
      <c r="J180" s="281">
        <v>255</v>
      </c>
      <c r="K180" s="329"/>
    </row>
    <row r="181" s="1" customFormat="1" ht="15" customHeight="1">
      <c r="B181" s="306"/>
      <c r="C181" s="281" t="s">
        <v>100</v>
      </c>
      <c r="D181" s="281"/>
      <c r="E181" s="281"/>
      <c r="F181" s="304" t="s">
        <v>596</v>
      </c>
      <c r="G181" s="281"/>
      <c r="H181" s="281" t="s">
        <v>560</v>
      </c>
      <c r="I181" s="281" t="s">
        <v>598</v>
      </c>
      <c r="J181" s="281">
        <v>10</v>
      </c>
      <c r="K181" s="329"/>
    </row>
    <row r="182" s="1" customFormat="1" ht="15" customHeight="1">
      <c r="B182" s="306"/>
      <c r="C182" s="281" t="s">
        <v>101</v>
      </c>
      <c r="D182" s="281"/>
      <c r="E182" s="281"/>
      <c r="F182" s="304" t="s">
        <v>596</v>
      </c>
      <c r="G182" s="281"/>
      <c r="H182" s="281" t="s">
        <v>670</v>
      </c>
      <c r="I182" s="281" t="s">
        <v>631</v>
      </c>
      <c r="J182" s="281"/>
      <c r="K182" s="329"/>
    </row>
    <row r="183" s="1" customFormat="1" ht="15" customHeight="1">
      <c r="B183" s="306"/>
      <c r="C183" s="281" t="s">
        <v>671</v>
      </c>
      <c r="D183" s="281"/>
      <c r="E183" s="281"/>
      <c r="F183" s="304" t="s">
        <v>596</v>
      </c>
      <c r="G183" s="281"/>
      <c r="H183" s="281" t="s">
        <v>672</v>
      </c>
      <c r="I183" s="281" t="s">
        <v>631</v>
      </c>
      <c r="J183" s="281"/>
      <c r="K183" s="329"/>
    </row>
    <row r="184" s="1" customFormat="1" ht="15" customHeight="1">
      <c r="B184" s="306"/>
      <c r="C184" s="281" t="s">
        <v>660</v>
      </c>
      <c r="D184" s="281"/>
      <c r="E184" s="281"/>
      <c r="F184" s="304" t="s">
        <v>596</v>
      </c>
      <c r="G184" s="281"/>
      <c r="H184" s="281" t="s">
        <v>673</v>
      </c>
      <c r="I184" s="281" t="s">
        <v>631</v>
      </c>
      <c r="J184" s="281"/>
      <c r="K184" s="329"/>
    </row>
    <row r="185" s="1" customFormat="1" ht="15" customHeight="1">
      <c r="B185" s="306"/>
      <c r="C185" s="281" t="s">
        <v>103</v>
      </c>
      <c r="D185" s="281"/>
      <c r="E185" s="281"/>
      <c r="F185" s="304" t="s">
        <v>602</v>
      </c>
      <c r="G185" s="281"/>
      <c r="H185" s="281" t="s">
        <v>674</v>
      </c>
      <c r="I185" s="281" t="s">
        <v>598</v>
      </c>
      <c r="J185" s="281">
        <v>50</v>
      </c>
      <c r="K185" s="329"/>
    </row>
    <row r="186" s="1" customFormat="1" ht="15" customHeight="1">
      <c r="B186" s="306"/>
      <c r="C186" s="281" t="s">
        <v>675</v>
      </c>
      <c r="D186" s="281"/>
      <c r="E186" s="281"/>
      <c r="F186" s="304" t="s">
        <v>602</v>
      </c>
      <c r="G186" s="281"/>
      <c r="H186" s="281" t="s">
        <v>676</v>
      </c>
      <c r="I186" s="281" t="s">
        <v>677</v>
      </c>
      <c r="J186" s="281"/>
      <c r="K186" s="329"/>
    </row>
    <row r="187" s="1" customFormat="1" ht="15" customHeight="1">
      <c r="B187" s="306"/>
      <c r="C187" s="281" t="s">
        <v>678</v>
      </c>
      <c r="D187" s="281"/>
      <c r="E187" s="281"/>
      <c r="F187" s="304" t="s">
        <v>602</v>
      </c>
      <c r="G187" s="281"/>
      <c r="H187" s="281" t="s">
        <v>679</v>
      </c>
      <c r="I187" s="281" t="s">
        <v>677</v>
      </c>
      <c r="J187" s="281"/>
      <c r="K187" s="329"/>
    </row>
    <row r="188" s="1" customFormat="1" ht="15" customHeight="1">
      <c r="B188" s="306"/>
      <c r="C188" s="281" t="s">
        <v>680</v>
      </c>
      <c r="D188" s="281"/>
      <c r="E188" s="281"/>
      <c r="F188" s="304" t="s">
        <v>602</v>
      </c>
      <c r="G188" s="281"/>
      <c r="H188" s="281" t="s">
        <v>681</v>
      </c>
      <c r="I188" s="281" t="s">
        <v>677</v>
      </c>
      <c r="J188" s="281"/>
      <c r="K188" s="329"/>
    </row>
    <row r="189" s="1" customFormat="1" ht="15" customHeight="1">
      <c r="B189" s="306"/>
      <c r="C189" s="342" t="s">
        <v>682</v>
      </c>
      <c r="D189" s="281"/>
      <c r="E189" s="281"/>
      <c r="F189" s="304" t="s">
        <v>602</v>
      </c>
      <c r="G189" s="281"/>
      <c r="H189" s="281" t="s">
        <v>683</v>
      </c>
      <c r="I189" s="281" t="s">
        <v>684</v>
      </c>
      <c r="J189" s="343" t="s">
        <v>685</v>
      </c>
      <c r="K189" s="329"/>
    </row>
    <row r="190" s="17" customFormat="1" ht="15" customHeight="1">
      <c r="B190" s="344"/>
      <c r="C190" s="345" t="s">
        <v>686</v>
      </c>
      <c r="D190" s="346"/>
      <c r="E190" s="346"/>
      <c r="F190" s="347" t="s">
        <v>602</v>
      </c>
      <c r="G190" s="346"/>
      <c r="H190" s="346" t="s">
        <v>687</v>
      </c>
      <c r="I190" s="346" t="s">
        <v>684</v>
      </c>
      <c r="J190" s="348" t="s">
        <v>685</v>
      </c>
      <c r="K190" s="349"/>
    </row>
    <row r="191" s="1" customFormat="1" ht="15" customHeight="1">
      <c r="B191" s="306"/>
      <c r="C191" s="342" t="s">
        <v>42</v>
      </c>
      <c r="D191" s="281"/>
      <c r="E191" s="281"/>
      <c r="F191" s="304" t="s">
        <v>596</v>
      </c>
      <c r="G191" s="281"/>
      <c r="H191" s="278" t="s">
        <v>688</v>
      </c>
      <c r="I191" s="281" t="s">
        <v>689</v>
      </c>
      <c r="J191" s="281"/>
      <c r="K191" s="329"/>
    </row>
    <row r="192" s="1" customFormat="1" ht="15" customHeight="1">
      <c r="B192" s="306"/>
      <c r="C192" s="342" t="s">
        <v>690</v>
      </c>
      <c r="D192" s="281"/>
      <c r="E192" s="281"/>
      <c r="F192" s="304" t="s">
        <v>596</v>
      </c>
      <c r="G192" s="281"/>
      <c r="H192" s="281" t="s">
        <v>691</v>
      </c>
      <c r="I192" s="281" t="s">
        <v>631</v>
      </c>
      <c r="J192" s="281"/>
      <c r="K192" s="329"/>
    </row>
    <row r="193" s="1" customFormat="1" ht="15" customHeight="1">
      <c r="B193" s="306"/>
      <c r="C193" s="342" t="s">
        <v>692</v>
      </c>
      <c r="D193" s="281"/>
      <c r="E193" s="281"/>
      <c r="F193" s="304" t="s">
        <v>596</v>
      </c>
      <c r="G193" s="281"/>
      <c r="H193" s="281" t="s">
        <v>693</v>
      </c>
      <c r="I193" s="281" t="s">
        <v>631</v>
      </c>
      <c r="J193" s="281"/>
      <c r="K193" s="329"/>
    </row>
    <row r="194" s="1" customFormat="1" ht="15" customHeight="1">
      <c r="B194" s="306"/>
      <c r="C194" s="342" t="s">
        <v>694</v>
      </c>
      <c r="D194" s="281"/>
      <c r="E194" s="281"/>
      <c r="F194" s="304" t="s">
        <v>602</v>
      </c>
      <c r="G194" s="281"/>
      <c r="H194" s="281" t="s">
        <v>695</v>
      </c>
      <c r="I194" s="281" t="s">
        <v>631</v>
      </c>
      <c r="J194" s="281"/>
      <c r="K194" s="329"/>
    </row>
    <row r="195" s="1" customFormat="1" ht="15" customHeight="1">
      <c r="B195" s="335"/>
      <c r="C195" s="350"/>
      <c r="D195" s="315"/>
      <c r="E195" s="315"/>
      <c r="F195" s="315"/>
      <c r="G195" s="315"/>
      <c r="H195" s="315"/>
      <c r="I195" s="315"/>
      <c r="J195" s="315"/>
      <c r="K195" s="336"/>
    </row>
    <row r="196" s="1" customFormat="1" ht="18.75" customHeight="1">
      <c r="B196" s="317"/>
      <c r="C196" s="327"/>
      <c r="D196" s="327"/>
      <c r="E196" s="327"/>
      <c r="F196" s="337"/>
      <c r="G196" s="327"/>
      <c r="H196" s="327"/>
      <c r="I196" s="327"/>
      <c r="J196" s="327"/>
      <c r="K196" s="317"/>
    </row>
    <row r="197" s="1" customFormat="1" ht="18.75" customHeight="1">
      <c r="B197" s="317"/>
      <c r="C197" s="327"/>
      <c r="D197" s="327"/>
      <c r="E197" s="327"/>
      <c r="F197" s="337"/>
      <c r="G197" s="327"/>
      <c r="H197" s="327"/>
      <c r="I197" s="327"/>
      <c r="J197" s="327"/>
      <c r="K197" s="317"/>
    </row>
    <row r="198" s="1" customFormat="1" ht="18.75" customHeight="1">
      <c r="B198" s="289"/>
      <c r="C198" s="289"/>
      <c r="D198" s="289"/>
      <c r="E198" s="289"/>
      <c r="F198" s="289"/>
      <c r="G198" s="289"/>
      <c r="H198" s="289"/>
      <c r="I198" s="289"/>
      <c r="J198" s="289"/>
      <c r="K198" s="289"/>
    </row>
    <row r="199" s="1" customFormat="1" ht="13.5">
      <c r="B199" s="268"/>
      <c r="C199" s="269"/>
      <c r="D199" s="269"/>
      <c r="E199" s="269"/>
      <c r="F199" s="269"/>
      <c r="G199" s="269"/>
      <c r="H199" s="269"/>
      <c r="I199" s="269"/>
      <c r="J199" s="269"/>
      <c r="K199" s="270"/>
    </row>
    <row r="200" s="1" customFormat="1" ht="21">
      <c r="B200" s="271"/>
      <c r="C200" s="272" t="s">
        <v>696</v>
      </c>
      <c r="D200" s="272"/>
      <c r="E200" s="272"/>
      <c r="F200" s="272"/>
      <c r="G200" s="272"/>
      <c r="H200" s="272"/>
      <c r="I200" s="272"/>
      <c r="J200" s="272"/>
      <c r="K200" s="273"/>
    </row>
    <row r="201" s="1" customFormat="1" ht="25.5" customHeight="1">
      <c r="B201" s="271"/>
      <c r="C201" s="351" t="s">
        <v>697</v>
      </c>
      <c r="D201" s="351"/>
      <c r="E201" s="351"/>
      <c r="F201" s="351" t="s">
        <v>698</v>
      </c>
      <c r="G201" s="352"/>
      <c r="H201" s="351" t="s">
        <v>699</v>
      </c>
      <c r="I201" s="351"/>
      <c r="J201" s="351"/>
      <c r="K201" s="273"/>
    </row>
    <row r="202" s="1" customFormat="1" ht="5.25" customHeight="1">
      <c r="B202" s="306"/>
      <c r="C202" s="301"/>
      <c r="D202" s="301"/>
      <c r="E202" s="301"/>
      <c r="F202" s="301"/>
      <c r="G202" s="327"/>
      <c r="H202" s="301"/>
      <c r="I202" s="301"/>
      <c r="J202" s="301"/>
      <c r="K202" s="329"/>
    </row>
    <row r="203" s="1" customFormat="1" ht="15" customHeight="1">
      <c r="B203" s="306"/>
      <c r="C203" s="281" t="s">
        <v>689</v>
      </c>
      <c r="D203" s="281"/>
      <c r="E203" s="281"/>
      <c r="F203" s="304" t="s">
        <v>43</v>
      </c>
      <c r="G203" s="281"/>
      <c r="H203" s="281" t="s">
        <v>700</v>
      </c>
      <c r="I203" s="281"/>
      <c r="J203" s="281"/>
      <c r="K203" s="329"/>
    </row>
    <row r="204" s="1" customFormat="1" ht="15" customHeight="1">
      <c r="B204" s="306"/>
      <c r="C204" s="281"/>
      <c r="D204" s="281"/>
      <c r="E204" s="281"/>
      <c r="F204" s="304" t="s">
        <v>44</v>
      </c>
      <c r="G204" s="281"/>
      <c r="H204" s="281" t="s">
        <v>701</v>
      </c>
      <c r="I204" s="281"/>
      <c r="J204" s="281"/>
      <c r="K204" s="329"/>
    </row>
    <row r="205" s="1" customFormat="1" ht="15" customHeight="1">
      <c r="B205" s="306"/>
      <c r="C205" s="281"/>
      <c r="D205" s="281"/>
      <c r="E205" s="281"/>
      <c r="F205" s="304" t="s">
        <v>47</v>
      </c>
      <c r="G205" s="281"/>
      <c r="H205" s="281" t="s">
        <v>702</v>
      </c>
      <c r="I205" s="281"/>
      <c r="J205" s="281"/>
      <c r="K205" s="329"/>
    </row>
    <row r="206" s="1" customFormat="1" ht="15" customHeight="1">
      <c r="B206" s="306"/>
      <c r="C206" s="281"/>
      <c r="D206" s="281"/>
      <c r="E206" s="281"/>
      <c r="F206" s="304" t="s">
        <v>45</v>
      </c>
      <c r="G206" s="281"/>
      <c r="H206" s="281" t="s">
        <v>703</v>
      </c>
      <c r="I206" s="281"/>
      <c r="J206" s="281"/>
      <c r="K206" s="329"/>
    </row>
    <row r="207" s="1" customFormat="1" ht="15" customHeight="1">
      <c r="B207" s="306"/>
      <c r="C207" s="281"/>
      <c r="D207" s="281"/>
      <c r="E207" s="281"/>
      <c r="F207" s="304" t="s">
        <v>46</v>
      </c>
      <c r="G207" s="281"/>
      <c r="H207" s="281" t="s">
        <v>704</v>
      </c>
      <c r="I207" s="281"/>
      <c r="J207" s="281"/>
      <c r="K207" s="329"/>
    </row>
    <row r="208" s="1" customFormat="1" ht="15" customHeight="1">
      <c r="B208" s="306"/>
      <c r="C208" s="281"/>
      <c r="D208" s="281"/>
      <c r="E208" s="281"/>
      <c r="F208" s="304"/>
      <c r="G208" s="281"/>
      <c r="H208" s="281"/>
      <c r="I208" s="281"/>
      <c r="J208" s="281"/>
      <c r="K208" s="329"/>
    </row>
    <row r="209" s="1" customFormat="1" ht="15" customHeight="1">
      <c r="B209" s="306"/>
      <c r="C209" s="281" t="s">
        <v>643</v>
      </c>
      <c r="D209" s="281"/>
      <c r="E209" s="281"/>
      <c r="F209" s="304" t="s">
        <v>76</v>
      </c>
      <c r="G209" s="281"/>
      <c r="H209" s="281" t="s">
        <v>705</v>
      </c>
      <c r="I209" s="281"/>
      <c r="J209" s="281"/>
      <c r="K209" s="329"/>
    </row>
    <row r="210" s="1" customFormat="1" ht="15" customHeight="1">
      <c r="B210" s="306"/>
      <c r="C210" s="281"/>
      <c r="D210" s="281"/>
      <c r="E210" s="281"/>
      <c r="F210" s="304" t="s">
        <v>538</v>
      </c>
      <c r="G210" s="281"/>
      <c r="H210" s="281" t="s">
        <v>539</v>
      </c>
      <c r="I210" s="281"/>
      <c r="J210" s="281"/>
      <c r="K210" s="329"/>
    </row>
    <row r="211" s="1" customFormat="1" ht="15" customHeight="1">
      <c r="B211" s="306"/>
      <c r="C211" s="281"/>
      <c r="D211" s="281"/>
      <c r="E211" s="281"/>
      <c r="F211" s="304" t="s">
        <v>536</v>
      </c>
      <c r="G211" s="281"/>
      <c r="H211" s="281" t="s">
        <v>706</v>
      </c>
      <c r="I211" s="281"/>
      <c r="J211" s="281"/>
      <c r="K211" s="329"/>
    </row>
    <row r="212" s="1" customFormat="1" ht="15" customHeight="1">
      <c r="B212" s="353"/>
      <c r="C212" s="281"/>
      <c r="D212" s="281"/>
      <c r="E212" s="281"/>
      <c r="F212" s="304" t="s">
        <v>540</v>
      </c>
      <c r="G212" s="342"/>
      <c r="H212" s="333" t="s">
        <v>541</v>
      </c>
      <c r="I212" s="333"/>
      <c r="J212" s="333"/>
      <c r="K212" s="354"/>
    </row>
    <row r="213" s="1" customFormat="1" ht="15" customHeight="1">
      <c r="B213" s="353"/>
      <c r="C213" s="281"/>
      <c r="D213" s="281"/>
      <c r="E213" s="281"/>
      <c r="F213" s="304" t="s">
        <v>542</v>
      </c>
      <c r="G213" s="342"/>
      <c r="H213" s="333" t="s">
        <v>707</v>
      </c>
      <c r="I213" s="333"/>
      <c r="J213" s="333"/>
      <c r="K213" s="354"/>
    </row>
    <row r="214" s="1" customFormat="1" ht="15" customHeight="1">
      <c r="B214" s="353"/>
      <c r="C214" s="281"/>
      <c r="D214" s="281"/>
      <c r="E214" s="281"/>
      <c r="F214" s="304"/>
      <c r="G214" s="342"/>
      <c r="H214" s="333"/>
      <c r="I214" s="333"/>
      <c r="J214" s="333"/>
      <c r="K214" s="354"/>
    </row>
    <row r="215" s="1" customFormat="1" ht="15" customHeight="1">
      <c r="B215" s="353"/>
      <c r="C215" s="281" t="s">
        <v>667</v>
      </c>
      <c r="D215" s="281"/>
      <c r="E215" s="281"/>
      <c r="F215" s="304">
        <v>1</v>
      </c>
      <c r="G215" s="342"/>
      <c r="H215" s="333" t="s">
        <v>708</v>
      </c>
      <c r="I215" s="333"/>
      <c r="J215" s="333"/>
      <c r="K215" s="354"/>
    </row>
    <row r="216" s="1" customFormat="1" ht="15" customHeight="1">
      <c r="B216" s="353"/>
      <c r="C216" s="281"/>
      <c r="D216" s="281"/>
      <c r="E216" s="281"/>
      <c r="F216" s="304">
        <v>2</v>
      </c>
      <c r="G216" s="342"/>
      <c r="H216" s="333" t="s">
        <v>709</v>
      </c>
      <c r="I216" s="333"/>
      <c r="J216" s="333"/>
      <c r="K216" s="354"/>
    </row>
    <row r="217" s="1" customFormat="1" ht="15" customHeight="1">
      <c r="B217" s="353"/>
      <c r="C217" s="281"/>
      <c r="D217" s="281"/>
      <c r="E217" s="281"/>
      <c r="F217" s="304">
        <v>3</v>
      </c>
      <c r="G217" s="342"/>
      <c r="H217" s="333" t="s">
        <v>710</v>
      </c>
      <c r="I217" s="333"/>
      <c r="J217" s="333"/>
      <c r="K217" s="354"/>
    </row>
    <row r="218" s="1" customFormat="1" ht="15" customHeight="1">
      <c r="B218" s="353"/>
      <c r="C218" s="281"/>
      <c r="D218" s="281"/>
      <c r="E218" s="281"/>
      <c r="F218" s="304">
        <v>4</v>
      </c>
      <c r="G218" s="342"/>
      <c r="H218" s="333" t="s">
        <v>711</v>
      </c>
      <c r="I218" s="333"/>
      <c r="J218" s="333"/>
      <c r="K218" s="354"/>
    </row>
    <row r="219" s="1" customFormat="1" ht="12.75" customHeight="1">
      <c r="B219" s="355"/>
      <c r="C219" s="356"/>
      <c r="D219" s="356"/>
      <c r="E219" s="356"/>
      <c r="F219" s="356"/>
      <c r="G219" s="356"/>
      <c r="H219" s="356"/>
      <c r="I219" s="356"/>
      <c r="J219" s="356"/>
      <c r="K219" s="35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DESKTOP-473U3HR\Michal</dc:creator>
  <cp:lastModifiedBy>DESKTOP-473U3HR\Michal</cp:lastModifiedBy>
  <dcterms:created xsi:type="dcterms:W3CDTF">2024-09-06T07:14:48Z</dcterms:created>
  <dcterms:modified xsi:type="dcterms:W3CDTF">2024-09-06T07:14:51Z</dcterms:modified>
</cp:coreProperties>
</file>