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2 - Revitalizace kory..." sheetId="2" r:id="rId2"/>
    <sheet name="SO 03 - Tůň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02 - Revitalizace kory...'!$C$119:$K$138</definedName>
    <definedName name="_xlnm.Print_Area" localSheetId="1">'SO 02 - Revitalizace kory...'!$C$4:$J$76,'SO 02 - Revitalizace kory...'!$C$82:$J$101,'SO 02 - Revitalizace kory...'!$C$107:$J$138</definedName>
    <definedName name="_xlnm.Print_Titles" localSheetId="1">'SO 02 - Revitalizace kory...'!$119:$119</definedName>
    <definedName name="_xlnm._FilterDatabase" localSheetId="2" hidden="1">'SO 03 - Tůň'!$C$120:$K$146</definedName>
    <definedName name="_xlnm.Print_Area" localSheetId="2">'SO 03 - Tůň'!$C$4:$J$76,'SO 03 - Tůň'!$C$82:$J$102,'SO 03 - Tůň'!$C$108:$J$146</definedName>
    <definedName name="_xlnm.Print_Titles" localSheetId="2">'SO 03 - Tůň'!$120:$120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117"/>
  <c r="J14"/>
  <c r="J12"/>
  <c r="J89"/>
  <c r="E7"/>
  <c r="E111"/>
  <c i="2" r="J37"/>
  <c r="J36"/>
  <c i="1" r="AY95"/>
  <c i="2" r="J35"/>
  <c i="1" r="AX95"/>
  <c i="2"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91"/>
  <c r="J20"/>
  <c r="J18"/>
  <c r="E18"/>
  <c r="F92"/>
  <c r="J17"/>
  <c r="J15"/>
  <c r="E15"/>
  <c r="F116"/>
  <c r="J14"/>
  <c r="J12"/>
  <c r="J114"/>
  <c r="E7"/>
  <c r="E85"/>
  <c i="1" r="L90"/>
  <c r="AM90"/>
  <c r="AM89"/>
  <c r="L89"/>
  <c r="AM87"/>
  <c r="L87"/>
  <c r="L85"/>
  <c r="L84"/>
  <c i="2" r="J137"/>
  <c r="BK125"/>
  <c r="J134"/>
  <c i="3" r="BK138"/>
  <c r="J138"/>
  <c r="BK128"/>
  <c r="J124"/>
  <c i="2" r="J130"/>
  <c r="BK137"/>
  <c r="BK130"/>
  <c i="3" r="J142"/>
  <c r="BK130"/>
  <c r="J126"/>
  <c i="2" r="J132"/>
  <c r="J127"/>
  <c r="BK123"/>
  <c i="3" r="BK135"/>
  <c r="BK126"/>
  <c r="J133"/>
  <c r="J135"/>
  <c r="J130"/>
  <c i="2" r="BK132"/>
  <c r="J125"/>
  <c i="3" r="BK145"/>
  <c r="BK140"/>
  <c r="J128"/>
  <c i="2" r="J123"/>
  <c i="1" r="AS94"/>
  <c i="3" r="J145"/>
  <c r="J140"/>
  <c r="BK133"/>
  <c r="BK142"/>
  <c i="2" r="BK134"/>
  <c r="BK127"/>
  <c r="J34"/>
  <c i="1" r="AW95"/>
  <c i="3" r="BK124"/>
  <c i="2" l="1" r="R129"/>
  <c r="P122"/>
  <c r="T129"/>
  <c i="3" r="R132"/>
  <c i="2" r="BK129"/>
  <c r="J129"/>
  <c r="J99"/>
  <c i="3" r="R123"/>
  <c r="T137"/>
  <c i="2" r="T122"/>
  <c r="T121"/>
  <c r="T120"/>
  <c i="3" r="BK123"/>
  <c r="BK132"/>
  <c r="J132"/>
  <c r="J99"/>
  <c r="T132"/>
  <c i="2" r="R122"/>
  <c r="R121"/>
  <c r="R120"/>
  <c i="3" r="T123"/>
  <c r="T122"/>
  <c r="T121"/>
  <c r="P132"/>
  <c r="P137"/>
  <c i="2" r="BK122"/>
  <c r="J122"/>
  <c r="J98"/>
  <c r="P129"/>
  <c i="3" r="P123"/>
  <c r="P122"/>
  <c r="P121"/>
  <c i="1" r="AU96"/>
  <c i="3" r="BK137"/>
  <c r="J137"/>
  <c r="J100"/>
  <c r="R137"/>
  <c r="BK144"/>
  <c r="J144"/>
  <c r="J101"/>
  <c i="2" r="BK136"/>
  <c r="J136"/>
  <c r="J100"/>
  <c i="3" r="E85"/>
  <c r="F91"/>
  <c r="BE133"/>
  <c r="BE138"/>
  <c r="J91"/>
  <c r="J115"/>
  <c r="J118"/>
  <c r="BE124"/>
  <c r="BE135"/>
  <c r="BE128"/>
  <c r="BE130"/>
  <c r="BE140"/>
  <c r="F92"/>
  <c r="BE126"/>
  <c r="BE142"/>
  <c r="BE145"/>
  <c i="2" r="J89"/>
  <c r="E110"/>
  <c r="F117"/>
  <c r="BE125"/>
  <c r="BE132"/>
  <c r="BE134"/>
  <c r="F91"/>
  <c r="J116"/>
  <c r="J117"/>
  <c r="BE127"/>
  <c r="BE130"/>
  <c r="BE137"/>
  <c r="BE123"/>
  <c r="F37"/>
  <c i="1" r="BD95"/>
  <c i="3" r="F35"/>
  <c i="1" r="BB96"/>
  <c i="2" r="F35"/>
  <c i="1" r="BB95"/>
  <c i="3" r="F36"/>
  <c i="1" r="BC96"/>
  <c i="3" r="J34"/>
  <c i="1" r="AW96"/>
  <c i="2" r="F34"/>
  <c i="1" r="BA95"/>
  <c i="3" r="F37"/>
  <c i="1" r="BD96"/>
  <c i="2" r="F36"/>
  <c i="1" r="BC95"/>
  <c i="3" r="F34"/>
  <c i="1" r="BA96"/>
  <c i="3" l="1" r="R122"/>
  <c r="R121"/>
  <c r="BK122"/>
  <c r="J122"/>
  <c r="J97"/>
  <c i="2" r="P121"/>
  <c r="P120"/>
  <c i="1" r="AU95"/>
  <c i="3" r="J123"/>
  <c r="J98"/>
  <c i="2" r="BK121"/>
  <c r="J121"/>
  <c r="J97"/>
  <c i="1" r="AU94"/>
  <c i="2" r="J33"/>
  <c i="1" r="AV95"/>
  <c r="AT95"/>
  <c r="BA94"/>
  <c r="W30"/>
  <c r="BC94"/>
  <c r="AY94"/>
  <c i="3" r="F33"/>
  <c i="1" r="AZ96"/>
  <c i="2" r="F33"/>
  <c i="1" r="AZ95"/>
  <c i="3" r="J33"/>
  <c i="1" r="AV96"/>
  <c r="AT96"/>
  <c r="BB94"/>
  <c r="AX94"/>
  <c r="BD94"/>
  <c r="W33"/>
  <c i="2" l="1" r="BK120"/>
  <c r="J120"/>
  <c i="3" r="BK121"/>
  <c r="J121"/>
  <c i="2" r="J30"/>
  <c i="1" r="AG95"/>
  <c i="3" r="J30"/>
  <c i="1" r="AG96"/>
  <c r="AZ94"/>
  <c r="AV94"/>
  <c r="AK29"/>
  <c r="W31"/>
  <c r="W32"/>
  <c r="AW94"/>
  <c r="AK30"/>
  <c i="3" l="1" r="J39"/>
  <c i="2" r="J39"/>
  <c i="3" r="J96"/>
  <c i="2" r="J96"/>
  <c i="1" r="AN95"/>
  <c r="AN96"/>
  <c r="AG94"/>
  <c r="AK26"/>
  <c r="AK35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<sst xmlns="http://schemas.openxmlformats.org/spreadsheetml/2006/main">
  <si>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</si>
  <si>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</si>
  <si>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</si>
  <si>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</si>
  <si>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</si>
  <si>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{2c3f859f-0038-49fa-8291-1a854322625f}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</si>
  <si>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</si>
  <si>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</si>
  <si>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</si>
  <si>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</si>
  <si>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</si>
  <si>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</si>
  <si>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</si>
  <si>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</si>
  <si>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</si>
  <si>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</si>
  <si>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</si>
  <si>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06-2020-KPL - Biocentrum Hrebeny</t>
  </si>
  <si>
    <t>KSO:</t>
  </si>
  <si>
    <t>CC-CZ:</t>
  </si>
  <si>
    <t>Místo:</t>
  </si>
  <si>
    <t>Luh nad Svitavou</t>
  </si>
  <si>
    <t>Datum:</t>
  </si>
  <si>
    <t>2. 2. 2024</t>
  </si>
  <si>
    <t>Zadavatel:</t>
  </si>
  <si>
    <t>IČ:</t>
  </si>
  <si>
    <t>Obec Josefov</t>
  </si>
  <si>
    <t>DIČ:</t>
  </si>
  <si>
    <t>Uchazeč:</t>
  </si>
  <si>
    <t>Vyplň údaj</t>
  </si>
  <si>
    <t>Projektant:</t>
  </si>
  <si>
    <t>EnvironGroup,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</si>
  <si>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</si>
  <si>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</si>
  <si>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</si>
  <si>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</si>
  <si>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</si>
  <si>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</si>
  <si>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</si>
  <si>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</si>
  <si>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</si>
  <si>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</si>
  <si>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</si>
  <si>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</si>
  <si>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</si>
  <si>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</si>
  <si>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</si>
  <si>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</si>
  <si>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</si>
  <si>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</si>
  <si>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</si>
  <si>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</si>
  <si>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</si>
  <si>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</si>
  <si>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</si>
  <si>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</si>
  <si>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</si>
  <si>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</si>
  <si>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</si>
  <si>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</si>
  <si>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</si>
  <si>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</si>
  <si>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</si>
  <si>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</si>
  <si>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</si>
  <si>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</si>
  <si>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</si>
  <si>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</si>
  <si>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</si>
  <si>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</si>
  <si>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</si>
  <si>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</si>
  <si>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</si>
  <si>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</si>
  <si>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</si>
  <si>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</si>
  <si>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</si>
  <si>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</si>
  <si>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</si>
  <si>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</si>
  <si>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</si>
  <si>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02</t>
  </si>
  <si>
    <t>Revitalizace kory...</t>
  </si>
  <si>
    <t>STA</t>
  </si>
  <si>
    <t>1</t>
  </si>
  <si>
    <t>{5023c167-c437-4156-937b-371108d3f452}</t>
  </si>
  <si>
    <t>SO 03</t>
  </si>
  <si>
    <t>Tůň</t>
  </si>
  <si>
    <t>{dcdbf817-5d0a-4e3d-89db-c5911ca32229}</t>
  </si>
  <si>
    <t>KRYCÍ LIST SOUPISU PRACÍ</t>
  </si>
  <si>
    <t>Objekt:</t>
  </si>
  <si>
    <t>SO 02 - Revitalizace kory...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</si>
  <si>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</si>
  <si>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</si>
  <si>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</si>
  <si>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</si>
  <si>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</si>
  <si>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</si>
  <si>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</si>
  <si>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</si>
  <si>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</si>
  <si>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</si>
  <si>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</si>
  <si>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</si>
  <si>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</si>
  <si>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</si>
  <si>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</si>
  <si>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</si>
  <si>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</si>
  <si>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</si>
  <si>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</si>
  <si>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</si>
  <si>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</si>
  <si>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</si>
  <si>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</si>
  <si>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</si>
  <si>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</si>
  <si>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</si>
  <si>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</si>
  <si>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125253101</t>
  </si>
  <si>
    <t>Vykopávky melioračních kanálů pro meliorace zemědělské v hornině třídy těžitelnosti I skupiny 3</t>
  </si>
  <si>
    <t>m3</t>
  </si>
  <si>
    <t>4</t>
  </si>
  <si>
    <t>Online PSC</t>
  </si>
  <si>
    <t>https://podminky.urs.cz/item/CS_URS_2024_01/125253101</t>
  </si>
  <si>
    <t>162351103</t>
  </si>
  <si>
    <t>Vodorovné přemístění přes 50 do 500 m výkopku/sypaniny z horniny třídy těžitelnosti I skupiny 1 až 3</t>
  </si>
  <si>
    <t>https://podminky.urs.cz/item/CS_URS_2024_01/162351103</t>
  </si>
  <si>
    <t>3</t>
  </si>
  <si>
    <t>182151111</t>
  </si>
  <si>
    <t>Svahování v zářezech v hornině třídy těžitelnosti I skupiny 1 až 3 strojně</t>
  </si>
  <si>
    <t>m2</t>
  </si>
  <si>
    <t>6</t>
  </si>
  <si>
    <t>https://podminky.urs.cz/item/CS_URS_2024_01/182151111</t>
  </si>
  <si>
    <t>Vodorovné konstrukce</t>
  </si>
  <si>
    <t>452218010</t>
  </si>
  <si>
    <t>Zajišťovací práh z upraveného lomového kamene na sucho</t>
  </si>
  <si>
    <t>8</t>
  </si>
  <si>
    <t>https://podminky.urs.cz/item/CS_URS_2024_01/452218010</t>
  </si>
  <si>
    <t>5</t>
  </si>
  <si>
    <t>457532112</t>
  </si>
  <si>
    <t>Filtrační vrstvy z hrubého drceného kameniva se zhutněním frakce od 16 až 63 do 32 až 63 mm</t>
  </si>
  <si>
    <t>10</t>
  </si>
  <si>
    <t>https://podminky.urs.cz/item/CS_URS_2024_01/457532112</t>
  </si>
  <si>
    <t>463212121</t>
  </si>
  <si>
    <t>Rovnanina z lomového kamene s vyklínováním spár těženým kamenivem</t>
  </si>
  <si>
    <t>https://podminky.urs.cz/item/CS_URS_2024_01/463212121</t>
  </si>
  <si>
    <t>998</t>
  </si>
  <si>
    <t>Přesun hmot</t>
  </si>
  <si>
    <t>7</t>
  </si>
  <si>
    <t>998318011</t>
  </si>
  <si>
    <t>Přesun hmot pro meliorační kanály</t>
  </si>
  <si>
    <t>t</t>
  </si>
  <si>
    <t>14</t>
  </si>
  <si>
    <t>https://podminky.urs.cz/item/CS_URS_2024_01/998318011</t>
  </si>
  <si>
    <t>SO 03 - Tůň</t>
  </si>
  <si>
    <t xml:space="preserve">    2 - Zakládání</t>
  </si>
  <si>
    <t>127751112</t>
  </si>
  <si>
    <t>Vykopávky pod vodou v hornině třídy těžitelnosti I a II skupiny 1 až 4 tl vrstvy přes 0,5 m objem do 5000 m3 strojně</t>
  </si>
  <si>
    <t>https://podminky.urs.cz/item/CS_URS_2024_01/127751112</t>
  </si>
  <si>
    <t>171103201</t>
  </si>
  <si>
    <t>Uložení sypanin z horniny třídy těžitelnosti I a II skupiny 1 až 4 do hrází nádrží se zhutněním 100 % PS C s příměsí jílu do 20 %</t>
  </si>
  <si>
    <t>https://podminky.urs.cz/item/CS_URS_2024_01/171103201</t>
  </si>
  <si>
    <t>Zakládání</t>
  </si>
  <si>
    <t>211521111</t>
  </si>
  <si>
    <t>Výplň odvodňovacích žeber nebo trativodů kamenivem hrubým drceným frakce 63 až 125 mm</t>
  </si>
  <si>
    <t>https://podminky.urs.cz/item/CS_URS_2024_01/211521111</t>
  </si>
  <si>
    <t>211971122</t>
  </si>
  <si>
    <t>Zřízení opláštění žeber nebo trativodů geotextilií v rýze nebo zářezu přes 1:2 š přes 2,5 m</t>
  </si>
  <si>
    <t>16</t>
  </si>
  <si>
    <t>https://podminky.urs.cz/item/CS_URS_2024_01/211971122</t>
  </si>
  <si>
    <t>9</t>
  </si>
  <si>
    <t>18</t>
  </si>
  <si>
    <t>461310212</t>
  </si>
  <si>
    <t>Patka z betonu se zvýšenými nároky na prostředí C 25/30</t>
  </si>
  <si>
    <t>20</t>
  </si>
  <si>
    <t>https://podminky.urs.cz/item/CS_URS_2024_01/461310212</t>
  </si>
  <si>
    <t>11</t>
  </si>
  <si>
    <t>22</t>
  </si>
  <si>
    <t>998332011</t>
  </si>
  <si>
    <t>Přesun hmot pro úpravy vodních toků a kanály</t>
  </si>
  <si>
    <t>24</t>
  </si>
  <si>
    <t>https://podminky.urs.cz/item/CS_URS_2024_01/998332011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</si>
</sst>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5253101" TargetMode="External" /><Relationship Id="rId2" Type="http://schemas.openxmlformats.org/officeDocument/2006/relationships/hyperlink" Target="https://podminky.urs.cz/item/CS_URS_2024_01/162351103" TargetMode="External" /><Relationship Id="rId3" Type="http://schemas.openxmlformats.org/officeDocument/2006/relationships/hyperlink" Target="https://podminky.urs.cz/item/CS_URS_2024_01/182151111" TargetMode="External" /><Relationship Id="rId4" Type="http://schemas.openxmlformats.org/officeDocument/2006/relationships/hyperlink" Target="https://podminky.urs.cz/item/CS_URS_2024_01/452218010" TargetMode="External" /><Relationship Id="rId5" Type="http://schemas.openxmlformats.org/officeDocument/2006/relationships/hyperlink" Target="https://podminky.urs.cz/item/CS_URS_2024_01/457532112" TargetMode="External" /><Relationship Id="rId6" Type="http://schemas.openxmlformats.org/officeDocument/2006/relationships/hyperlink" Target="https://podminky.urs.cz/item/CS_URS_2024_01/463212121" TargetMode="External" /><Relationship Id="rId7" Type="http://schemas.openxmlformats.org/officeDocument/2006/relationships/hyperlink" Target="https://podminky.urs.cz/item/CS_URS_2024_01/998318011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7751112" TargetMode="External" /><Relationship Id="rId2" Type="http://schemas.openxmlformats.org/officeDocument/2006/relationships/hyperlink" Target="https://podminky.urs.cz/item/CS_URS_2024_01/162351103" TargetMode="External" /><Relationship Id="rId3" Type="http://schemas.openxmlformats.org/officeDocument/2006/relationships/hyperlink" Target="https://podminky.urs.cz/item/CS_URS_2024_01/171103201" TargetMode="External" /><Relationship Id="rId4" Type="http://schemas.openxmlformats.org/officeDocument/2006/relationships/hyperlink" Target="https://podminky.urs.cz/item/CS_URS_2024_01/182151111" TargetMode="External" /><Relationship Id="rId5" Type="http://schemas.openxmlformats.org/officeDocument/2006/relationships/hyperlink" Target="https://podminky.urs.cz/item/CS_URS_2024_01/211521111" TargetMode="External" /><Relationship Id="rId6" Type="http://schemas.openxmlformats.org/officeDocument/2006/relationships/hyperlink" Target="https://podminky.urs.cz/item/CS_URS_2024_01/211971122" TargetMode="External" /><Relationship Id="rId7" Type="http://schemas.openxmlformats.org/officeDocument/2006/relationships/hyperlink" Target="https://podminky.urs.cz/item/CS_URS_2024_01/457532112" TargetMode="External" /><Relationship Id="rId8" Type="http://schemas.openxmlformats.org/officeDocument/2006/relationships/hyperlink" Target="https://podminky.urs.cz/item/CS_URS_2024_01/461310212" TargetMode="External" /><Relationship Id="rId9" Type="http://schemas.openxmlformats.org/officeDocument/2006/relationships/hyperlink" Target="https://podminky.urs.cz/item/CS_URS_2024_01/463212121" TargetMode="External" /><Relationship Id="rId10" Type="http://schemas.openxmlformats.org/officeDocument/2006/relationships/hyperlink" Target="https://podminky.urs.cz/item/CS_URS_2024_01/998332011" TargetMode="External" /><Relationship Id="rId1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06-2020-KPL - Biocentrum Hrebeny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Luh nad Svitavou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2. 2. 2024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Obec Josefov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EnvironGroup, s.r.o.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16.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 02 - Revitalizace kory...'!J30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'SO 02 - Revitalizace kory...'!P120</f>
        <v>0</v>
      </c>
      <c r="AV95" s="125">
        <f>'SO 02 - Revitalizace kory...'!J33</f>
        <v>0</v>
      </c>
      <c r="AW95" s="125">
        <f>'SO 02 - Revitalizace kory...'!J34</f>
        <v>0</v>
      </c>
      <c r="AX95" s="125">
        <f>'SO 02 - Revitalizace kory...'!J35</f>
        <v>0</v>
      </c>
      <c r="AY95" s="125">
        <f>'SO 02 - Revitalizace kory...'!J36</f>
        <v>0</v>
      </c>
      <c r="AZ95" s="125">
        <f>'SO 02 - Revitalizace kory...'!F33</f>
        <v>0</v>
      </c>
      <c r="BA95" s="125">
        <f>'SO 02 - Revitalizace kory...'!F34</f>
        <v>0</v>
      </c>
      <c r="BB95" s="125">
        <f>'SO 02 - Revitalizace kory...'!F35</f>
        <v>0</v>
      </c>
      <c r="BC95" s="125">
        <f>'SO 02 - Revitalizace kory...'!F36</f>
        <v>0</v>
      </c>
      <c r="BD95" s="127">
        <f>'SO 02 - Revitalizace kory...'!F37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14</v>
      </c>
    </row>
    <row r="96" s="7" customFormat="1" ht="16.5" customHeight="1">
      <c r="A96" s="116" t="s">
        <v>80</v>
      </c>
      <c r="B96" s="117"/>
      <c r="C96" s="118"/>
      <c r="D96" s="119" t="s">
        <v>86</v>
      </c>
      <c r="E96" s="119"/>
      <c r="F96" s="119"/>
      <c r="G96" s="119"/>
      <c r="H96" s="119"/>
      <c r="I96" s="120"/>
      <c r="J96" s="119" t="s">
        <v>87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'SO 03 - Tůň'!J30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83</v>
      </c>
      <c r="AR96" s="123"/>
      <c r="AS96" s="129">
        <v>0</v>
      </c>
      <c r="AT96" s="130">
        <f>ROUND(SUM(AV96:AW96),2)</f>
        <v>0</v>
      </c>
      <c r="AU96" s="131">
        <f>'SO 03 - Tůň'!P121</f>
        <v>0</v>
      </c>
      <c r="AV96" s="130">
        <f>'SO 03 - Tůň'!J33</f>
        <v>0</v>
      </c>
      <c r="AW96" s="130">
        <f>'SO 03 - Tůň'!J34</f>
        <v>0</v>
      </c>
      <c r="AX96" s="130">
        <f>'SO 03 - Tůň'!J35</f>
        <v>0</v>
      </c>
      <c r="AY96" s="130">
        <f>'SO 03 - Tůň'!J36</f>
        <v>0</v>
      </c>
      <c r="AZ96" s="130">
        <f>'SO 03 - Tůň'!F33</f>
        <v>0</v>
      </c>
      <c r="BA96" s="130">
        <f>'SO 03 - Tůň'!F34</f>
        <v>0</v>
      </c>
      <c r="BB96" s="130">
        <f>'SO 03 - Tůň'!F35</f>
        <v>0</v>
      </c>
      <c r="BC96" s="130">
        <f>'SO 03 - Tůň'!F36</f>
        <v>0</v>
      </c>
      <c r="BD96" s="132">
        <f>'SO 03 - Tůň'!F37</f>
        <v>0</v>
      </c>
      <c r="BE96" s="7"/>
      <c r="BT96" s="128" t="s">
        <v>84</v>
      </c>
      <c r="BV96" s="128" t="s">
        <v>78</v>
      </c>
      <c r="BW96" s="128" t="s">
        <v>88</v>
      </c>
      <c r="BX96" s="128" t="s">
        <v>5</v>
      </c>
      <c r="CL96" s="128" t="s">
        <v>1</v>
      </c>
      <c r="CM96" s="128" t="s">
        <v>14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dmMexDLFtbiu2rijUfauxE6ybw9pYNFVWAI0kdPlnXx6mvGx7u5rToO07vGd3qK5ebdt/twcgGVnxBT5Bzilzw==" hashValue="VS5j3qETOz2lTjwdXGJHxk9E0gfHo7PGtA5jMjGRrtz3CxSIrKlk5H+LoWfDX+FH8yN98vSdkuOKwTIQjv2Kxw==" algorithmName="SHA-512" password="80EB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2 - Revitalizace kory...'!C2" display="/"/>
    <hyperlink ref="A96" location="'SO 03 - Tůň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14</v>
      </c>
    </row>
    <row r="4" s="1" customFormat="1" ht="24.96" customHeight="1">
      <c r="B4" s="17"/>
      <c r="D4" s="135" t="s">
        <v>89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06-2020-KPL - Biocentrum Hrebeny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34</v>
      </c>
      <c r="G12" s="35"/>
      <c r="H12" s="35"/>
      <c r="I12" s="137" t="s">
        <v>22</v>
      </c>
      <c r="J12" s="141" t="str">
        <f>'Rekapitulace stavby'!AN8</f>
        <v>2. 2. 2024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>Obec Josefov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>EnvironGroup, s.r.o.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ROUND((SUM(BE120:BE138)),  2)</f>
        <v>0</v>
      </c>
      <c r="G33" s="35"/>
      <c r="H33" s="35"/>
      <c r="I33" s="152">
        <v>0.20999999999999999</v>
      </c>
      <c r="J33" s="151">
        <f>ROUND(((SUM(BE120:BE138))*I33),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ROUND((SUM(BF120:BF138)),  2)</f>
        <v>0</v>
      </c>
      <c r="G34" s="35"/>
      <c r="H34" s="35"/>
      <c r="I34" s="152">
        <v>0.12</v>
      </c>
      <c r="J34" s="151">
        <f>ROUND(((SUM(BF120:BF138))*I34),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ROUND((SUM(BG120:BG138)),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ROUND((SUM(BH120:BH138)),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ROUND((SUM(BI120:BI138)),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06-2020-KPL - Biocentrum Hrebeny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02 - Revitalizace kory...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2. 2. 2024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Obec Josefov</v>
      </c>
      <c r="G91" s="37"/>
      <c r="H91" s="37"/>
      <c r="I91" s="29" t="s">
        <v>30</v>
      </c>
      <c r="J91" s="33" t="str">
        <f>E21</f>
        <v>EnvironGroup,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93</v>
      </c>
      <c r="D94" s="173"/>
      <c r="E94" s="173"/>
      <c r="F94" s="173"/>
      <c r="G94" s="173"/>
      <c r="H94" s="173"/>
      <c r="I94" s="173"/>
      <c r="J94" s="174" t="s">
        <v>94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95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96</v>
      </c>
    </row>
    <row r="97" s="9" customFormat="1" ht="24.96" customHeight="1">
      <c r="A97" s="9"/>
      <c r="B97" s="176"/>
      <c r="C97" s="177"/>
      <c r="D97" s="178" t="s">
        <v>97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98</v>
      </c>
      <c r="E98" s="185"/>
      <c r="F98" s="185"/>
      <c r="G98" s="185"/>
      <c r="H98" s="185"/>
      <c r="I98" s="185"/>
      <c r="J98" s="186">
        <f>J122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99</v>
      </c>
      <c r="E99" s="185"/>
      <c r="F99" s="185"/>
      <c r="G99" s="185"/>
      <c r="H99" s="185"/>
      <c r="I99" s="185"/>
      <c r="J99" s="186">
        <f>J129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100</v>
      </c>
      <c r="E100" s="185"/>
      <c r="F100" s="185"/>
      <c r="G100" s="185"/>
      <c r="H100" s="185"/>
      <c r="I100" s="185"/>
      <c r="J100" s="186">
        <f>J136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101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71" t="str">
        <f>E7</f>
        <v>06-2020-KPL - Biocentrum Hrebeny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90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SO 02 - Revitalizace kory...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29" t="s">
        <v>22</v>
      </c>
      <c r="J114" s="76" t="str">
        <f>IF(J12="","",J12)</f>
        <v>2. 2. 2024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>Obec Josefov</v>
      </c>
      <c r="G116" s="37"/>
      <c r="H116" s="37"/>
      <c r="I116" s="29" t="s">
        <v>30</v>
      </c>
      <c r="J116" s="33" t="str">
        <f>E21</f>
        <v>EnvironGroup, s.r.o.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28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88"/>
      <c r="B119" s="189"/>
      <c r="C119" s="190" t="s">
        <v>102</v>
      </c>
      <c r="D119" s="191" t="s">
        <v>61</v>
      </c>
      <c r="E119" s="191" t="s">
        <v>57</v>
      </c>
      <c r="F119" s="191" t="s">
        <v>58</v>
      </c>
      <c r="G119" s="191" t="s">
        <v>103</v>
      </c>
      <c r="H119" s="191" t="s">
        <v>104</v>
      </c>
      <c r="I119" s="191" t="s">
        <v>105</v>
      </c>
      <c r="J119" s="192" t="s">
        <v>94</v>
      </c>
      <c r="K119" s="193" t="s">
        <v>106</v>
      </c>
      <c r="L119" s="194"/>
      <c r="M119" s="97" t="s">
        <v>1</v>
      </c>
      <c r="N119" s="98" t="s">
        <v>40</v>
      </c>
      <c r="O119" s="98" t="s">
        <v>107</v>
      </c>
      <c r="P119" s="98" t="s">
        <v>108</v>
      </c>
      <c r="Q119" s="98" t="s">
        <v>109</v>
      </c>
      <c r="R119" s="98" t="s">
        <v>110</v>
      </c>
      <c r="S119" s="98" t="s">
        <v>111</v>
      </c>
      <c r="T119" s="99" t="s">
        <v>112</v>
      </c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</row>
    <row r="120" s="2" customFormat="1" ht="22.8" customHeight="1">
      <c r="A120" s="35"/>
      <c r="B120" s="36"/>
      <c r="C120" s="104" t="s">
        <v>113</v>
      </c>
      <c r="D120" s="37"/>
      <c r="E120" s="37"/>
      <c r="F120" s="37"/>
      <c r="G120" s="37"/>
      <c r="H120" s="37"/>
      <c r="I120" s="37"/>
      <c r="J120" s="195">
        <f>BK120</f>
        <v>0</v>
      </c>
      <c r="K120" s="37"/>
      <c r="L120" s="41"/>
      <c r="M120" s="100"/>
      <c r="N120" s="196"/>
      <c r="O120" s="101"/>
      <c r="P120" s="197">
        <f>P121</f>
        <v>0</v>
      </c>
      <c r="Q120" s="101"/>
      <c r="R120" s="197">
        <f>R121</f>
        <v>0</v>
      </c>
      <c r="S120" s="101"/>
      <c r="T120" s="198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75</v>
      </c>
      <c r="AU120" s="14" t="s">
        <v>96</v>
      </c>
      <c r="BK120" s="199">
        <f>BK121</f>
        <v>0</v>
      </c>
    </row>
    <row r="121" s="12" customFormat="1" ht="25.92" customHeight="1">
      <c r="A121" s="12"/>
      <c r="B121" s="200"/>
      <c r="C121" s="201"/>
      <c r="D121" s="202" t="s">
        <v>75</v>
      </c>
      <c r="E121" s="203" t="s">
        <v>114</v>
      </c>
      <c r="F121" s="203" t="s">
        <v>115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P122+P129+P136</f>
        <v>0</v>
      </c>
      <c r="Q121" s="208"/>
      <c r="R121" s="209">
        <f>R122+R129+R136</f>
        <v>0</v>
      </c>
      <c r="S121" s="208"/>
      <c r="T121" s="210">
        <f>T122+T129+T136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84</v>
      </c>
      <c r="AT121" s="212" t="s">
        <v>75</v>
      </c>
      <c r="AU121" s="212" t="s">
        <v>76</v>
      </c>
      <c r="AY121" s="211" t="s">
        <v>116</v>
      </c>
      <c r="BK121" s="213">
        <f>BK122+BK129+BK136</f>
        <v>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84</v>
      </c>
      <c r="F122" s="214" t="s">
        <v>117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SUM(P123:P128)</f>
        <v>0</v>
      </c>
      <c r="Q122" s="208"/>
      <c r="R122" s="209">
        <f>SUM(R123:R128)</f>
        <v>0</v>
      </c>
      <c r="S122" s="208"/>
      <c r="T122" s="210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84</v>
      </c>
      <c r="AT122" s="212" t="s">
        <v>75</v>
      </c>
      <c r="AU122" s="212" t="s">
        <v>84</v>
      </c>
      <c r="AY122" s="211" t="s">
        <v>116</v>
      </c>
      <c r="BK122" s="213">
        <f>SUM(BK123:BK128)</f>
        <v>0</v>
      </c>
    </row>
    <row r="123" s="2" customFormat="1" ht="33" customHeight="1">
      <c r="A123" s="35"/>
      <c r="B123" s="36"/>
      <c r="C123" s="216" t="s">
        <v>84</v>
      </c>
      <c r="D123" s="216" t="s">
        <v>118</v>
      </c>
      <c r="E123" s="217" t="s">
        <v>119</v>
      </c>
      <c r="F123" s="218" t="s">
        <v>120</v>
      </c>
      <c r="G123" s="219" t="s">
        <v>121</v>
      </c>
      <c r="H123" s="220">
        <v>297.80700000000002</v>
      </c>
      <c r="I123" s="221"/>
      <c r="J123" s="222">
        <f>ROUND(I123*H123,2)</f>
        <v>0</v>
      </c>
      <c r="K123" s="223"/>
      <c r="L123" s="41"/>
      <c r="M123" s="224" t="s">
        <v>1</v>
      </c>
      <c r="N123" s="225" t="s">
        <v>41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122</v>
      </c>
      <c r="AT123" s="228" t="s">
        <v>118</v>
      </c>
      <c r="AU123" s="228" t="s">
        <v>14</v>
      </c>
      <c r="AY123" s="14" t="s">
        <v>116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84</v>
      </c>
      <c r="BK123" s="229">
        <f>ROUND(I123*H123,2)</f>
        <v>0</v>
      </c>
      <c r="BL123" s="14" t="s">
        <v>122</v>
      </c>
      <c r="BM123" s="228" t="s">
        <v>14</v>
      </c>
    </row>
    <row r="124" s="2" customFormat="1">
      <c r="A124" s="35"/>
      <c r="B124" s="36"/>
      <c r="C124" s="37"/>
      <c r="D124" s="230" t="s">
        <v>123</v>
      </c>
      <c r="E124" s="37"/>
      <c r="F124" s="231" t="s">
        <v>124</v>
      </c>
      <c r="G124" s="37"/>
      <c r="H124" s="37"/>
      <c r="I124" s="232"/>
      <c r="J124" s="37"/>
      <c r="K124" s="37"/>
      <c r="L124" s="41"/>
      <c r="M124" s="233"/>
      <c r="N124" s="234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123</v>
      </c>
      <c r="AU124" s="14" t="s">
        <v>14</v>
      </c>
    </row>
    <row r="125" s="2" customFormat="1" ht="37.8" customHeight="1">
      <c r="A125" s="35"/>
      <c r="B125" s="36"/>
      <c r="C125" s="216" t="s">
        <v>14</v>
      </c>
      <c r="D125" s="216" t="s">
        <v>118</v>
      </c>
      <c r="E125" s="217" t="s">
        <v>125</v>
      </c>
      <c r="F125" s="218" t="s">
        <v>126</v>
      </c>
      <c r="G125" s="219" t="s">
        <v>121</v>
      </c>
      <c r="H125" s="220">
        <v>92.757000000000005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41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122</v>
      </c>
      <c r="AT125" s="228" t="s">
        <v>118</v>
      </c>
      <c r="AU125" s="228" t="s">
        <v>14</v>
      </c>
      <c r="AY125" s="14" t="s">
        <v>116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84</v>
      </c>
      <c r="BK125" s="229">
        <f>ROUND(I125*H125,2)</f>
        <v>0</v>
      </c>
      <c r="BL125" s="14" t="s">
        <v>122</v>
      </c>
      <c r="BM125" s="228" t="s">
        <v>122</v>
      </c>
    </row>
    <row r="126" s="2" customFormat="1">
      <c r="A126" s="35"/>
      <c r="B126" s="36"/>
      <c r="C126" s="37"/>
      <c r="D126" s="230" t="s">
        <v>123</v>
      </c>
      <c r="E126" s="37"/>
      <c r="F126" s="231" t="s">
        <v>127</v>
      </c>
      <c r="G126" s="37"/>
      <c r="H126" s="37"/>
      <c r="I126" s="232"/>
      <c r="J126" s="37"/>
      <c r="K126" s="37"/>
      <c r="L126" s="41"/>
      <c r="M126" s="233"/>
      <c r="N126" s="23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123</v>
      </c>
      <c r="AU126" s="14" t="s">
        <v>14</v>
      </c>
    </row>
    <row r="127" s="2" customFormat="1" ht="24.15" customHeight="1">
      <c r="A127" s="35"/>
      <c r="B127" s="36"/>
      <c r="C127" s="216" t="s">
        <v>128</v>
      </c>
      <c r="D127" s="216" t="s">
        <v>118</v>
      </c>
      <c r="E127" s="217" t="s">
        <v>129</v>
      </c>
      <c r="F127" s="218" t="s">
        <v>130</v>
      </c>
      <c r="G127" s="219" t="s">
        <v>131</v>
      </c>
      <c r="H127" s="220">
        <v>600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41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122</v>
      </c>
      <c r="AT127" s="228" t="s">
        <v>118</v>
      </c>
      <c r="AU127" s="228" t="s">
        <v>14</v>
      </c>
      <c r="AY127" s="14" t="s">
        <v>116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84</v>
      </c>
      <c r="BK127" s="229">
        <f>ROUND(I127*H127,2)</f>
        <v>0</v>
      </c>
      <c r="BL127" s="14" t="s">
        <v>122</v>
      </c>
      <c r="BM127" s="228" t="s">
        <v>132</v>
      </c>
    </row>
    <row r="128" s="2" customFormat="1">
      <c r="A128" s="35"/>
      <c r="B128" s="36"/>
      <c r="C128" s="37"/>
      <c r="D128" s="230" t="s">
        <v>123</v>
      </c>
      <c r="E128" s="37"/>
      <c r="F128" s="231" t="s">
        <v>133</v>
      </c>
      <c r="G128" s="37"/>
      <c r="H128" s="37"/>
      <c r="I128" s="232"/>
      <c r="J128" s="37"/>
      <c r="K128" s="37"/>
      <c r="L128" s="41"/>
      <c r="M128" s="233"/>
      <c r="N128" s="234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123</v>
      </c>
      <c r="AU128" s="14" t="s">
        <v>14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122</v>
      </c>
      <c r="F129" s="214" t="s">
        <v>134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SUM(P130:P135)</f>
        <v>0</v>
      </c>
      <c r="Q129" s="208"/>
      <c r="R129" s="209">
        <f>SUM(R130:R135)</f>
        <v>0</v>
      </c>
      <c r="S129" s="208"/>
      <c r="T129" s="21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84</v>
      </c>
      <c r="AT129" s="212" t="s">
        <v>75</v>
      </c>
      <c r="AU129" s="212" t="s">
        <v>84</v>
      </c>
      <c r="AY129" s="211" t="s">
        <v>116</v>
      </c>
      <c r="BK129" s="213">
        <f>SUM(BK130:BK135)</f>
        <v>0</v>
      </c>
    </row>
    <row r="130" s="2" customFormat="1" ht="24.15" customHeight="1">
      <c r="A130" s="35"/>
      <c r="B130" s="36"/>
      <c r="C130" s="216" t="s">
        <v>122</v>
      </c>
      <c r="D130" s="216" t="s">
        <v>118</v>
      </c>
      <c r="E130" s="217" t="s">
        <v>135</v>
      </c>
      <c r="F130" s="218" t="s">
        <v>136</v>
      </c>
      <c r="G130" s="219" t="s">
        <v>121</v>
      </c>
      <c r="H130" s="220">
        <v>2.2650000000000001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41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122</v>
      </c>
      <c r="AT130" s="228" t="s">
        <v>118</v>
      </c>
      <c r="AU130" s="228" t="s">
        <v>14</v>
      </c>
      <c r="AY130" s="14" t="s">
        <v>116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84</v>
      </c>
      <c r="BK130" s="229">
        <f>ROUND(I130*H130,2)</f>
        <v>0</v>
      </c>
      <c r="BL130" s="14" t="s">
        <v>122</v>
      </c>
      <c r="BM130" s="228" t="s">
        <v>137</v>
      </c>
    </row>
    <row r="131" s="2" customFormat="1">
      <c r="A131" s="35"/>
      <c r="B131" s="36"/>
      <c r="C131" s="37"/>
      <c r="D131" s="230" t="s">
        <v>123</v>
      </c>
      <c r="E131" s="37"/>
      <c r="F131" s="231" t="s">
        <v>138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123</v>
      </c>
      <c r="AU131" s="14" t="s">
        <v>14</v>
      </c>
    </row>
    <row r="132" s="2" customFormat="1" ht="33" customHeight="1">
      <c r="A132" s="35"/>
      <c r="B132" s="36"/>
      <c r="C132" s="216" t="s">
        <v>139</v>
      </c>
      <c r="D132" s="216" t="s">
        <v>118</v>
      </c>
      <c r="E132" s="217" t="s">
        <v>140</v>
      </c>
      <c r="F132" s="218" t="s">
        <v>141</v>
      </c>
      <c r="G132" s="219" t="s">
        <v>121</v>
      </c>
      <c r="H132" s="220">
        <v>80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41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122</v>
      </c>
      <c r="AT132" s="228" t="s">
        <v>118</v>
      </c>
      <c r="AU132" s="228" t="s">
        <v>14</v>
      </c>
      <c r="AY132" s="14" t="s">
        <v>116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84</v>
      </c>
      <c r="BK132" s="229">
        <f>ROUND(I132*H132,2)</f>
        <v>0</v>
      </c>
      <c r="BL132" s="14" t="s">
        <v>122</v>
      </c>
      <c r="BM132" s="228" t="s">
        <v>142</v>
      </c>
    </row>
    <row r="133" s="2" customFormat="1">
      <c r="A133" s="35"/>
      <c r="B133" s="36"/>
      <c r="C133" s="37"/>
      <c r="D133" s="230" t="s">
        <v>123</v>
      </c>
      <c r="E133" s="37"/>
      <c r="F133" s="231" t="s">
        <v>143</v>
      </c>
      <c r="G133" s="37"/>
      <c r="H133" s="37"/>
      <c r="I133" s="232"/>
      <c r="J133" s="37"/>
      <c r="K133" s="37"/>
      <c r="L133" s="41"/>
      <c r="M133" s="233"/>
      <c r="N133" s="234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123</v>
      </c>
      <c r="AU133" s="14" t="s">
        <v>14</v>
      </c>
    </row>
    <row r="134" s="2" customFormat="1" ht="24.15" customHeight="1">
      <c r="A134" s="35"/>
      <c r="B134" s="36"/>
      <c r="C134" s="216" t="s">
        <v>132</v>
      </c>
      <c r="D134" s="216" t="s">
        <v>118</v>
      </c>
      <c r="E134" s="217" t="s">
        <v>144</v>
      </c>
      <c r="F134" s="218" t="s">
        <v>145</v>
      </c>
      <c r="G134" s="219" t="s">
        <v>121</v>
      </c>
      <c r="H134" s="220">
        <v>110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41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122</v>
      </c>
      <c r="AT134" s="228" t="s">
        <v>118</v>
      </c>
      <c r="AU134" s="228" t="s">
        <v>14</v>
      </c>
      <c r="AY134" s="14" t="s">
        <v>116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84</v>
      </c>
      <c r="BK134" s="229">
        <f>ROUND(I134*H134,2)</f>
        <v>0</v>
      </c>
      <c r="BL134" s="14" t="s">
        <v>122</v>
      </c>
      <c r="BM134" s="228" t="s">
        <v>8</v>
      </c>
    </row>
    <row r="135" s="2" customFormat="1">
      <c r="A135" s="35"/>
      <c r="B135" s="36"/>
      <c r="C135" s="37"/>
      <c r="D135" s="230" t="s">
        <v>123</v>
      </c>
      <c r="E135" s="37"/>
      <c r="F135" s="231" t="s">
        <v>146</v>
      </c>
      <c r="G135" s="37"/>
      <c r="H135" s="37"/>
      <c r="I135" s="232"/>
      <c r="J135" s="37"/>
      <c r="K135" s="37"/>
      <c r="L135" s="41"/>
      <c r="M135" s="233"/>
      <c r="N135" s="234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123</v>
      </c>
      <c r="AU135" s="14" t="s">
        <v>14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147</v>
      </c>
      <c r="F136" s="214" t="s">
        <v>148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84</v>
      </c>
      <c r="AT136" s="212" t="s">
        <v>75</v>
      </c>
      <c r="AU136" s="212" t="s">
        <v>84</v>
      </c>
      <c r="AY136" s="211" t="s">
        <v>116</v>
      </c>
      <c r="BK136" s="213">
        <f>SUM(BK137:BK138)</f>
        <v>0</v>
      </c>
    </row>
    <row r="137" s="2" customFormat="1" ht="16.5" customHeight="1">
      <c r="A137" s="35"/>
      <c r="B137" s="36"/>
      <c r="C137" s="216" t="s">
        <v>149</v>
      </c>
      <c r="D137" s="216" t="s">
        <v>118</v>
      </c>
      <c r="E137" s="217" t="s">
        <v>150</v>
      </c>
      <c r="F137" s="218" t="s">
        <v>151</v>
      </c>
      <c r="G137" s="219" t="s">
        <v>152</v>
      </c>
      <c r="H137" s="220">
        <v>200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41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122</v>
      </c>
      <c r="AT137" s="228" t="s">
        <v>118</v>
      </c>
      <c r="AU137" s="228" t="s">
        <v>14</v>
      </c>
      <c r="AY137" s="14" t="s">
        <v>116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84</v>
      </c>
      <c r="BK137" s="229">
        <f>ROUND(I137*H137,2)</f>
        <v>0</v>
      </c>
      <c r="BL137" s="14" t="s">
        <v>122</v>
      </c>
      <c r="BM137" s="228" t="s">
        <v>153</v>
      </c>
    </row>
    <row r="138" s="2" customFormat="1">
      <c r="A138" s="35"/>
      <c r="B138" s="36"/>
      <c r="C138" s="37"/>
      <c r="D138" s="230" t="s">
        <v>123</v>
      </c>
      <c r="E138" s="37"/>
      <c r="F138" s="231" t="s">
        <v>154</v>
      </c>
      <c r="G138" s="37"/>
      <c r="H138" s="37"/>
      <c r="I138" s="232"/>
      <c r="J138" s="37"/>
      <c r="K138" s="37"/>
      <c r="L138" s="41"/>
      <c r="M138" s="235"/>
      <c r="N138" s="236"/>
      <c r="O138" s="237"/>
      <c r="P138" s="237"/>
      <c r="Q138" s="237"/>
      <c r="R138" s="237"/>
      <c r="S138" s="237"/>
      <c r="T138" s="238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123</v>
      </c>
      <c r="AU138" s="14" t="s">
        <v>14</v>
      </c>
    </row>
    <row r="139" s="2" customFormat="1" ht="6.96" customHeight="1">
      <c r="A139" s="35"/>
      <c r="B139" s="63"/>
      <c r="C139" s="64"/>
      <c r="D139" s="64"/>
      <c r="E139" s="64"/>
      <c r="F139" s="64"/>
      <c r="G139" s="64"/>
      <c r="H139" s="64"/>
      <c r="I139" s="64"/>
      <c r="J139" s="64"/>
      <c r="K139" s="64"/>
      <c r="L139" s="41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sheet="1" autoFilter="0" formatColumns="0" formatRows="0" objects="1" scenarios="1" spinCount="100000" saltValue="lQ3F7lPvrdsKxwQFV6McnL/Hu4tbKWOsDtM9oTxmBCdl4Y7lQNl2s4GjVFx2k8FgnwvzYyaGgDvKwGydkB1xRg==" hashValue="4v3Bful0xoTYCcmMUTltY2eo9MjmgGMPMe7cDRBY7LJBx0V6CawE3ZiPn8cpFb06W9FwhQ0Q8LD/P2Ul2Uadig==" algorithmName="SHA-512" password="80EB"/>
  <autoFilter ref="C119:K13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1/125253101"/>
    <hyperlink ref="F126" r:id="rId2" display="https://podminky.urs.cz/item/CS_URS_2024_01/162351103"/>
    <hyperlink ref="F128" r:id="rId3" display="https://podminky.urs.cz/item/CS_URS_2024_01/182151111"/>
    <hyperlink ref="F131" r:id="rId4" display="https://podminky.urs.cz/item/CS_URS_2024_01/452218010"/>
    <hyperlink ref="F133" r:id="rId5" display="https://podminky.urs.cz/item/CS_URS_2024_01/457532112"/>
    <hyperlink ref="F135" r:id="rId6" display="https://podminky.urs.cz/item/CS_URS_2024_01/463212121"/>
    <hyperlink ref="F138" r:id="rId7" display="https://podminky.urs.cz/item/CS_URS_2024_01/998318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14</v>
      </c>
    </row>
    <row r="4" s="1" customFormat="1" ht="24.96" customHeight="1">
      <c r="B4" s="17"/>
      <c r="D4" s="135" t="s">
        <v>89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06-2020-KPL - Biocentrum Hrebeny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155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34</v>
      </c>
      <c r="G12" s="35"/>
      <c r="H12" s="35"/>
      <c r="I12" s="137" t="s">
        <v>22</v>
      </c>
      <c r="J12" s="141" t="str">
        <f>'Rekapitulace stavby'!AN8</f>
        <v>2. 2. 2024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>Obec Josefov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>EnvironGroup, s.r.o.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ROUND((SUM(BE121:BE146)),  2)</f>
        <v>0</v>
      </c>
      <c r="G33" s="35"/>
      <c r="H33" s="35"/>
      <c r="I33" s="152">
        <v>0.20999999999999999</v>
      </c>
      <c r="J33" s="151">
        <f>ROUND(((SUM(BE121:BE146))*I33),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ROUND((SUM(BF121:BF146)),  2)</f>
        <v>0</v>
      </c>
      <c r="G34" s="35"/>
      <c r="H34" s="35"/>
      <c r="I34" s="152">
        <v>0.12</v>
      </c>
      <c r="J34" s="151">
        <f>ROUND(((SUM(BF121:BF146))*I34),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ROUND((SUM(BG121:BG146)),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ROUND((SUM(BH121:BH146)),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ROUND((SUM(BI121:BI146)),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06-2020-KPL - Biocentrum Hrebeny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03 - Tůň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2. 2. 2024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Obec Josefov</v>
      </c>
      <c r="G91" s="37"/>
      <c r="H91" s="37"/>
      <c r="I91" s="29" t="s">
        <v>30</v>
      </c>
      <c r="J91" s="33" t="str">
        <f>E21</f>
        <v>EnvironGroup,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93</v>
      </c>
      <c r="D94" s="173"/>
      <c r="E94" s="173"/>
      <c r="F94" s="173"/>
      <c r="G94" s="173"/>
      <c r="H94" s="173"/>
      <c r="I94" s="173"/>
      <c r="J94" s="174" t="s">
        <v>94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95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96</v>
      </c>
    </row>
    <row r="97" s="9" customFormat="1" ht="24.96" customHeight="1">
      <c r="A97" s="9"/>
      <c r="B97" s="176"/>
      <c r="C97" s="177"/>
      <c r="D97" s="178" t="s">
        <v>97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98</v>
      </c>
      <c r="E98" s="185"/>
      <c r="F98" s="185"/>
      <c r="G98" s="185"/>
      <c r="H98" s="185"/>
      <c r="I98" s="185"/>
      <c r="J98" s="186">
        <f>J123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156</v>
      </c>
      <c r="E99" s="185"/>
      <c r="F99" s="185"/>
      <c r="G99" s="185"/>
      <c r="H99" s="185"/>
      <c r="I99" s="185"/>
      <c r="J99" s="186">
        <f>J132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99</v>
      </c>
      <c r="E100" s="185"/>
      <c r="F100" s="185"/>
      <c r="G100" s="185"/>
      <c r="H100" s="185"/>
      <c r="I100" s="185"/>
      <c r="J100" s="186">
        <f>J137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100</v>
      </c>
      <c r="E101" s="185"/>
      <c r="F101" s="185"/>
      <c r="G101" s="185"/>
      <c r="H101" s="185"/>
      <c r="I101" s="185"/>
      <c r="J101" s="186">
        <f>J144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101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71" t="str">
        <f>E7</f>
        <v>06-2020-KPL - Biocentrum Hrebeny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90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SO 03 - Tůň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29" t="s">
        <v>22</v>
      </c>
      <c r="J115" s="76" t="str">
        <f>IF(J12="","",J12)</f>
        <v>2. 2. 2024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Obec Josefov</v>
      </c>
      <c r="G117" s="37"/>
      <c r="H117" s="37"/>
      <c r="I117" s="29" t="s">
        <v>30</v>
      </c>
      <c r="J117" s="33" t="str">
        <f>E21</f>
        <v>EnvironGroup, s.r.o.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8"/>
      <c r="B120" s="189"/>
      <c r="C120" s="190" t="s">
        <v>102</v>
      </c>
      <c r="D120" s="191" t="s">
        <v>61</v>
      </c>
      <c r="E120" s="191" t="s">
        <v>57</v>
      </c>
      <c r="F120" s="191" t="s">
        <v>58</v>
      </c>
      <c r="G120" s="191" t="s">
        <v>103</v>
      </c>
      <c r="H120" s="191" t="s">
        <v>104</v>
      </c>
      <c r="I120" s="191" t="s">
        <v>105</v>
      </c>
      <c r="J120" s="192" t="s">
        <v>94</v>
      </c>
      <c r="K120" s="193" t="s">
        <v>106</v>
      </c>
      <c r="L120" s="194"/>
      <c r="M120" s="97" t="s">
        <v>1</v>
      </c>
      <c r="N120" s="98" t="s">
        <v>40</v>
      </c>
      <c r="O120" s="98" t="s">
        <v>107</v>
      </c>
      <c r="P120" s="98" t="s">
        <v>108</v>
      </c>
      <c r="Q120" s="98" t="s">
        <v>109</v>
      </c>
      <c r="R120" s="98" t="s">
        <v>110</v>
      </c>
      <c r="S120" s="98" t="s">
        <v>111</v>
      </c>
      <c r="T120" s="99" t="s">
        <v>112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35"/>
      <c r="B121" s="36"/>
      <c r="C121" s="104" t="s">
        <v>113</v>
      </c>
      <c r="D121" s="37"/>
      <c r="E121" s="37"/>
      <c r="F121" s="37"/>
      <c r="G121" s="37"/>
      <c r="H121" s="37"/>
      <c r="I121" s="37"/>
      <c r="J121" s="195">
        <f>BK121</f>
        <v>0</v>
      </c>
      <c r="K121" s="37"/>
      <c r="L121" s="41"/>
      <c r="M121" s="100"/>
      <c r="N121" s="196"/>
      <c r="O121" s="101"/>
      <c r="P121" s="197">
        <f>P122</f>
        <v>0</v>
      </c>
      <c r="Q121" s="101"/>
      <c r="R121" s="197">
        <f>R122</f>
        <v>0</v>
      </c>
      <c r="S121" s="101"/>
      <c r="T121" s="198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75</v>
      </c>
      <c r="AU121" s="14" t="s">
        <v>96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114</v>
      </c>
      <c r="F122" s="203" t="s">
        <v>115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P123+P132+P137+P144</f>
        <v>0</v>
      </c>
      <c r="Q122" s="208"/>
      <c r="R122" s="209">
        <f>R123+R132+R137+R144</f>
        <v>0</v>
      </c>
      <c r="S122" s="208"/>
      <c r="T122" s="210">
        <f>T123+T132+T137+T144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84</v>
      </c>
      <c r="AT122" s="212" t="s">
        <v>75</v>
      </c>
      <c r="AU122" s="212" t="s">
        <v>76</v>
      </c>
      <c r="AY122" s="211" t="s">
        <v>116</v>
      </c>
      <c r="BK122" s="213">
        <f>BK123+BK132+BK137+BK144</f>
        <v>0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84</v>
      </c>
      <c r="F123" s="214" t="s">
        <v>117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SUM(P124:P131)</f>
        <v>0</v>
      </c>
      <c r="Q123" s="208"/>
      <c r="R123" s="209">
        <f>SUM(R124:R131)</f>
        <v>0</v>
      </c>
      <c r="S123" s="208"/>
      <c r="T123" s="210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84</v>
      </c>
      <c r="AT123" s="212" t="s">
        <v>75</v>
      </c>
      <c r="AU123" s="212" t="s">
        <v>84</v>
      </c>
      <c r="AY123" s="211" t="s">
        <v>116</v>
      </c>
      <c r="BK123" s="213">
        <f>SUM(BK124:BK131)</f>
        <v>0</v>
      </c>
    </row>
    <row r="124" s="2" customFormat="1" ht="37.8" customHeight="1">
      <c r="A124" s="35"/>
      <c r="B124" s="36"/>
      <c r="C124" s="216" t="s">
        <v>84</v>
      </c>
      <c r="D124" s="216" t="s">
        <v>118</v>
      </c>
      <c r="E124" s="217" t="s">
        <v>157</v>
      </c>
      <c r="F124" s="218" t="s">
        <v>158</v>
      </c>
      <c r="G124" s="219" t="s">
        <v>121</v>
      </c>
      <c r="H124" s="220">
        <v>400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41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122</v>
      </c>
      <c r="AT124" s="228" t="s">
        <v>118</v>
      </c>
      <c r="AU124" s="228" t="s">
        <v>14</v>
      </c>
      <c r="AY124" s="14" t="s">
        <v>116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84</v>
      </c>
      <c r="BK124" s="229">
        <f>ROUND(I124*H124,2)</f>
        <v>0</v>
      </c>
      <c r="BL124" s="14" t="s">
        <v>122</v>
      </c>
      <c r="BM124" s="228" t="s">
        <v>14</v>
      </c>
    </row>
    <row r="125" s="2" customFormat="1">
      <c r="A125" s="35"/>
      <c r="B125" s="36"/>
      <c r="C125" s="37"/>
      <c r="D125" s="230" t="s">
        <v>123</v>
      </c>
      <c r="E125" s="37"/>
      <c r="F125" s="231" t="s">
        <v>159</v>
      </c>
      <c r="G125" s="37"/>
      <c r="H125" s="37"/>
      <c r="I125" s="232"/>
      <c r="J125" s="37"/>
      <c r="K125" s="37"/>
      <c r="L125" s="41"/>
      <c r="M125" s="233"/>
      <c r="N125" s="234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123</v>
      </c>
      <c r="AU125" s="14" t="s">
        <v>14</v>
      </c>
    </row>
    <row r="126" s="2" customFormat="1" ht="37.8" customHeight="1">
      <c r="A126" s="35"/>
      <c r="B126" s="36"/>
      <c r="C126" s="216" t="s">
        <v>14</v>
      </c>
      <c r="D126" s="216" t="s">
        <v>118</v>
      </c>
      <c r="E126" s="217" t="s">
        <v>125</v>
      </c>
      <c r="F126" s="218" t="s">
        <v>126</v>
      </c>
      <c r="G126" s="219" t="s">
        <v>121</v>
      </c>
      <c r="H126" s="220">
        <v>400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41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122</v>
      </c>
      <c r="AT126" s="228" t="s">
        <v>118</v>
      </c>
      <c r="AU126" s="228" t="s">
        <v>14</v>
      </c>
      <c r="AY126" s="14" t="s">
        <v>116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84</v>
      </c>
      <c r="BK126" s="229">
        <f>ROUND(I126*H126,2)</f>
        <v>0</v>
      </c>
      <c r="BL126" s="14" t="s">
        <v>122</v>
      </c>
      <c r="BM126" s="228" t="s">
        <v>122</v>
      </c>
    </row>
    <row r="127" s="2" customFormat="1">
      <c r="A127" s="35"/>
      <c r="B127" s="36"/>
      <c r="C127" s="37"/>
      <c r="D127" s="230" t="s">
        <v>123</v>
      </c>
      <c r="E127" s="37"/>
      <c r="F127" s="231" t="s">
        <v>127</v>
      </c>
      <c r="G127" s="37"/>
      <c r="H127" s="37"/>
      <c r="I127" s="232"/>
      <c r="J127" s="37"/>
      <c r="K127" s="37"/>
      <c r="L127" s="41"/>
      <c r="M127" s="233"/>
      <c r="N127" s="234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123</v>
      </c>
      <c r="AU127" s="14" t="s">
        <v>14</v>
      </c>
    </row>
    <row r="128" s="2" customFormat="1" ht="37.8" customHeight="1">
      <c r="A128" s="35"/>
      <c r="B128" s="36"/>
      <c r="C128" s="216" t="s">
        <v>139</v>
      </c>
      <c r="D128" s="216" t="s">
        <v>118</v>
      </c>
      <c r="E128" s="217" t="s">
        <v>160</v>
      </c>
      <c r="F128" s="218" t="s">
        <v>161</v>
      </c>
      <c r="G128" s="219" t="s">
        <v>121</v>
      </c>
      <c r="H128" s="220">
        <v>360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41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122</v>
      </c>
      <c r="AT128" s="228" t="s">
        <v>118</v>
      </c>
      <c r="AU128" s="228" t="s">
        <v>14</v>
      </c>
      <c r="AY128" s="14" t="s">
        <v>116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84</v>
      </c>
      <c r="BK128" s="229">
        <f>ROUND(I128*H128,2)</f>
        <v>0</v>
      </c>
      <c r="BL128" s="14" t="s">
        <v>122</v>
      </c>
      <c r="BM128" s="228" t="s">
        <v>142</v>
      </c>
    </row>
    <row r="129" s="2" customFormat="1">
      <c r="A129" s="35"/>
      <c r="B129" s="36"/>
      <c r="C129" s="37"/>
      <c r="D129" s="230" t="s">
        <v>123</v>
      </c>
      <c r="E129" s="37"/>
      <c r="F129" s="231" t="s">
        <v>162</v>
      </c>
      <c r="G129" s="37"/>
      <c r="H129" s="37"/>
      <c r="I129" s="232"/>
      <c r="J129" s="37"/>
      <c r="K129" s="37"/>
      <c r="L129" s="41"/>
      <c r="M129" s="233"/>
      <c r="N129" s="23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123</v>
      </c>
      <c r="AU129" s="14" t="s">
        <v>14</v>
      </c>
    </row>
    <row r="130" s="2" customFormat="1" ht="24.15" customHeight="1">
      <c r="A130" s="35"/>
      <c r="B130" s="36"/>
      <c r="C130" s="216" t="s">
        <v>132</v>
      </c>
      <c r="D130" s="216" t="s">
        <v>118</v>
      </c>
      <c r="E130" s="217" t="s">
        <v>129</v>
      </c>
      <c r="F130" s="218" t="s">
        <v>130</v>
      </c>
      <c r="G130" s="219" t="s">
        <v>131</v>
      </c>
      <c r="H130" s="220">
        <v>600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41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122</v>
      </c>
      <c r="AT130" s="228" t="s">
        <v>118</v>
      </c>
      <c r="AU130" s="228" t="s">
        <v>14</v>
      </c>
      <c r="AY130" s="14" t="s">
        <v>116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84</v>
      </c>
      <c r="BK130" s="229">
        <f>ROUND(I130*H130,2)</f>
        <v>0</v>
      </c>
      <c r="BL130" s="14" t="s">
        <v>122</v>
      </c>
      <c r="BM130" s="228" t="s">
        <v>8</v>
      </c>
    </row>
    <row r="131" s="2" customFormat="1">
      <c r="A131" s="35"/>
      <c r="B131" s="36"/>
      <c r="C131" s="37"/>
      <c r="D131" s="230" t="s">
        <v>123</v>
      </c>
      <c r="E131" s="37"/>
      <c r="F131" s="231" t="s">
        <v>133</v>
      </c>
      <c r="G131" s="37"/>
      <c r="H131" s="37"/>
      <c r="I131" s="232"/>
      <c r="J131" s="37"/>
      <c r="K131" s="37"/>
      <c r="L131" s="41"/>
      <c r="M131" s="233"/>
      <c r="N131" s="234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123</v>
      </c>
      <c r="AU131" s="14" t="s">
        <v>14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14</v>
      </c>
      <c r="F132" s="214" t="s">
        <v>163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SUM(P133:P136)</f>
        <v>0</v>
      </c>
      <c r="Q132" s="208"/>
      <c r="R132" s="209">
        <f>SUM(R133:R136)</f>
        <v>0</v>
      </c>
      <c r="S132" s="208"/>
      <c r="T132" s="210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84</v>
      </c>
      <c r="AT132" s="212" t="s">
        <v>75</v>
      </c>
      <c r="AU132" s="212" t="s">
        <v>84</v>
      </c>
      <c r="AY132" s="211" t="s">
        <v>116</v>
      </c>
      <c r="BK132" s="213">
        <f>SUM(BK133:BK136)</f>
        <v>0</v>
      </c>
    </row>
    <row r="133" s="2" customFormat="1" ht="33" customHeight="1">
      <c r="A133" s="35"/>
      <c r="B133" s="36"/>
      <c r="C133" s="216" t="s">
        <v>149</v>
      </c>
      <c r="D133" s="216" t="s">
        <v>118</v>
      </c>
      <c r="E133" s="217" t="s">
        <v>164</v>
      </c>
      <c r="F133" s="218" t="s">
        <v>165</v>
      </c>
      <c r="G133" s="219" t="s">
        <v>121</v>
      </c>
      <c r="H133" s="220">
        <v>120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41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122</v>
      </c>
      <c r="AT133" s="228" t="s">
        <v>118</v>
      </c>
      <c r="AU133" s="228" t="s">
        <v>14</v>
      </c>
      <c r="AY133" s="14" t="s">
        <v>116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84</v>
      </c>
      <c r="BK133" s="229">
        <f>ROUND(I133*H133,2)</f>
        <v>0</v>
      </c>
      <c r="BL133" s="14" t="s">
        <v>122</v>
      </c>
      <c r="BM133" s="228" t="s">
        <v>153</v>
      </c>
    </row>
    <row r="134" s="2" customFormat="1">
      <c r="A134" s="35"/>
      <c r="B134" s="36"/>
      <c r="C134" s="37"/>
      <c r="D134" s="230" t="s">
        <v>123</v>
      </c>
      <c r="E134" s="37"/>
      <c r="F134" s="231" t="s">
        <v>166</v>
      </c>
      <c r="G134" s="37"/>
      <c r="H134" s="37"/>
      <c r="I134" s="232"/>
      <c r="J134" s="37"/>
      <c r="K134" s="37"/>
      <c r="L134" s="41"/>
      <c r="M134" s="233"/>
      <c r="N134" s="23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123</v>
      </c>
      <c r="AU134" s="14" t="s">
        <v>14</v>
      </c>
    </row>
    <row r="135" s="2" customFormat="1" ht="24.15" customHeight="1">
      <c r="A135" s="35"/>
      <c r="B135" s="36"/>
      <c r="C135" s="216" t="s">
        <v>137</v>
      </c>
      <c r="D135" s="216" t="s">
        <v>118</v>
      </c>
      <c r="E135" s="217" t="s">
        <v>167</v>
      </c>
      <c r="F135" s="218" t="s">
        <v>168</v>
      </c>
      <c r="G135" s="219" t="s">
        <v>131</v>
      </c>
      <c r="H135" s="220">
        <v>200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41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122</v>
      </c>
      <c r="AT135" s="228" t="s">
        <v>118</v>
      </c>
      <c r="AU135" s="228" t="s">
        <v>14</v>
      </c>
      <c r="AY135" s="14" t="s">
        <v>116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84</v>
      </c>
      <c r="BK135" s="229">
        <f>ROUND(I135*H135,2)</f>
        <v>0</v>
      </c>
      <c r="BL135" s="14" t="s">
        <v>122</v>
      </c>
      <c r="BM135" s="228" t="s">
        <v>169</v>
      </c>
    </row>
    <row r="136" s="2" customFormat="1">
      <c r="A136" s="35"/>
      <c r="B136" s="36"/>
      <c r="C136" s="37"/>
      <c r="D136" s="230" t="s">
        <v>123</v>
      </c>
      <c r="E136" s="37"/>
      <c r="F136" s="231" t="s">
        <v>170</v>
      </c>
      <c r="G136" s="37"/>
      <c r="H136" s="37"/>
      <c r="I136" s="232"/>
      <c r="J136" s="37"/>
      <c r="K136" s="37"/>
      <c r="L136" s="41"/>
      <c r="M136" s="233"/>
      <c r="N136" s="234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123</v>
      </c>
      <c r="AU136" s="14" t="s">
        <v>14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122</v>
      </c>
      <c r="F137" s="214" t="s">
        <v>134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84</v>
      </c>
      <c r="AT137" s="212" t="s">
        <v>75</v>
      </c>
      <c r="AU137" s="212" t="s">
        <v>84</v>
      </c>
      <c r="AY137" s="211" t="s">
        <v>116</v>
      </c>
      <c r="BK137" s="213">
        <f>SUM(BK138:BK143)</f>
        <v>0</v>
      </c>
    </row>
    <row r="138" s="2" customFormat="1" ht="33" customHeight="1">
      <c r="A138" s="35"/>
      <c r="B138" s="36"/>
      <c r="C138" s="216" t="s">
        <v>171</v>
      </c>
      <c r="D138" s="216" t="s">
        <v>118</v>
      </c>
      <c r="E138" s="217" t="s">
        <v>140</v>
      </c>
      <c r="F138" s="218" t="s">
        <v>141</v>
      </c>
      <c r="G138" s="219" t="s">
        <v>121</v>
      </c>
      <c r="H138" s="220">
        <v>120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41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122</v>
      </c>
      <c r="AT138" s="228" t="s">
        <v>118</v>
      </c>
      <c r="AU138" s="228" t="s">
        <v>14</v>
      </c>
      <c r="AY138" s="14" t="s">
        <v>116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84</v>
      </c>
      <c r="BK138" s="229">
        <f>ROUND(I138*H138,2)</f>
        <v>0</v>
      </c>
      <c r="BL138" s="14" t="s">
        <v>122</v>
      </c>
      <c r="BM138" s="228" t="s">
        <v>172</v>
      </c>
    </row>
    <row r="139" s="2" customFormat="1">
      <c r="A139" s="35"/>
      <c r="B139" s="36"/>
      <c r="C139" s="37"/>
      <c r="D139" s="230" t="s">
        <v>123</v>
      </c>
      <c r="E139" s="37"/>
      <c r="F139" s="231" t="s">
        <v>143</v>
      </c>
      <c r="G139" s="37"/>
      <c r="H139" s="37"/>
      <c r="I139" s="232"/>
      <c r="J139" s="37"/>
      <c r="K139" s="37"/>
      <c r="L139" s="41"/>
      <c r="M139" s="233"/>
      <c r="N139" s="234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123</v>
      </c>
      <c r="AU139" s="14" t="s">
        <v>14</v>
      </c>
    </row>
    <row r="140" s="2" customFormat="1" ht="24.15" customHeight="1">
      <c r="A140" s="35"/>
      <c r="B140" s="36"/>
      <c r="C140" s="216" t="s">
        <v>142</v>
      </c>
      <c r="D140" s="216" t="s">
        <v>118</v>
      </c>
      <c r="E140" s="217" t="s">
        <v>173</v>
      </c>
      <c r="F140" s="218" t="s">
        <v>174</v>
      </c>
      <c r="G140" s="219" t="s">
        <v>121</v>
      </c>
      <c r="H140" s="220">
        <v>4.3280000000000003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41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122</v>
      </c>
      <c r="AT140" s="228" t="s">
        <v>118</v>
      </c>
      <c r="AU140" s="228" t="s">
        <v>14</v>
      </c>
      <c r="AY140" s="14" t="s">
        <v>116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84</v>
      </c>
      <c r="BK140" s="229">
        <f>ROUND(I140*H140,2)</f>
        <v>0</v>
      </c>
      <c r="BL140" s="14" t="s">
        <v>122</v>
      </c>
      <c r="BM140" s="228" t="s">
        <v>175</v>
      </c>
    </row>
    <row r="141" s="2" customFormat="1">
      <c r="A141" s="35"/>
      <c r="B141" s="36"/>
      <c r="C141" s="37"/>
      <c r="D141" s="230" t="s">
        <v>123</v>
      </c>
      <c r="E141" s="37"/>
      <c r="F141" s="231" t="s">
        <v>176</v>
      </c>
      <c r="G141" s="37"/>
      <c r="H141" s="37"/>
      <c r="I141" s="232"/>
      <c r="J141" s="37"/>
      <c r="K141" s="37"/>
      <c r="L141" s="41"/>
      <c r="M141" s="233"/>
      <c r="N141" s="23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123</v>
      </c>
      <c r="AU141" s="14" t="s">
        <v>14</v>
      </c>
    </row>
    <row r="142" s="2" customFormat="1" ht="24.15" customHeight="1">
      <c r="A142" s="35"/>
      <c r="B142" s="36"/>
      <c r="C142" s="216" t="s">
        <v>177</v>
      </c>
      <c r="D142" s="216" t="s">
        <v>118</v>
      </c>
      <c r="E142" s="217" t="s">
        <v>144</v>
      </c>
      <c r="F142" s="218" t="s">
        <v>145</v>
      </c>
      <c r="G142" s="219" t="s">
        <v>121</v>
      </c>
      <c r="H142" s="220">
        <v>120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41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122</v>
      </c>
      <c r="AT142" s="228" t="s">
        <v>118</v>
      </c>
      <c r="AU142" s="228" t="s">
        <v>14</v>
      </c>
      <c r="AY142" s="14" t="s">
        <v>116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84</v>
      </c>
      <c r="BK142" s="229">
        <f>ROUND(I142*H142,2)</f>
        <v>0</v>
      </c>
      <c r="BL142" s="14" t="s">
        <v>122</v>
      </c>
      <c r="BM142" s="228" t="s">
        <v>178</v>
      </c>
    </row>
    <row r="143" s="2" customFormat="1">
      <c r="A143" s="35"/>
      <c r="B143" s="36"/>
      <c r="C143" s="37"/>
      <c r="D143" s="230" t="s">
        <v>123</v>
      </c>
      <c r="E143" s="37"/>
      <c r="F143" s="231" t="s">
        <v>146</v>
      </c>
      <c r="G143" s="37"/>
      <c r="H143" s="37"/>
      <c r="I143" s="232"/>
      <c r="J143" s="37"/>
      <c r="K143" s="37"/>
      <c r="L143" s="41"/>
      <c r="M143" s="233"/>
      <c r="N143" s="234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123</v>
      </c>
      <c r="AU143" s="14" t="s">
        <v>14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147</v>
      </c>
      <c r="F144" s="214" t="s">
        <v>148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SUM(P145:P146)</f>
        <v>0</v>
      </c>
      <c r="Q144" s="208"/>
      <c r="R144" s="209">
        <f>SUM(R145:R146)</f>
        <v>0</v>
      </c>
      <c r="S144" s="208"/>
      <c r="T144" s="210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84</v>
      </c>
      <c r="AT144" s="212" t="s">
        <v>75</v>
      </c>
      <c r="AU144" s="212" t="s">
        <v>84</v>
      </c>
      <c r="AY144" s="211" t="s">
        <v>116</v>
      </c>
      <c r="BK144" s="213">
        <f>SUM(BK145:BK146)</f>
        <v>0</v>
      </c>
    </row>
    <row r="145" s="2" customFormat="1" ht="16.5" customHeight="1">
      <c r="A145" s="35"/>
      <c r="B145" s="36"/>
      <c r="C145" s="216" t="s">
        <v>8</v>
      </c>
      <c r="D145" s="216" t="s">
        <v>118</v>
      </c>
      <c r="E145" s="217" t="s">
        <v>179</v>
      </c>
      <c r="F145" s="218" t="s">
        <v>180</v>
      </c>
      <c r="G145" s="219" t="s">
        <v>152</v>
      </c>
      <c r="H145" s="220">
        <v>300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41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122</v>
      </c>
      <c r="AT145" s="228" t="s">
        <v>118</v>
      </c>
      <c r="AU145" s="228" t="s">
        <v>14</v>
      </c>
      <c r="AY145" s="14" t="s">
        <v>116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84</v>
      </c>
      <c r="BK145" s="229">
        <f>ROUND(I145*H145,2)</f>
        <v>0</v>
      </c>
      <c r="BL145" s="14" t="s">
        <v>122</v>
      </c>
      <c r="BM145" s="228" t="s">
        <v>181</v>
      </c>
    </row>
    <row r="146" s="2" customFormat="1">
      <c r="A146" s="35"/>
      <c r="B146" s="36"/>
      <c r="C146" s="37"/>
      <c r="D146" s="230" t="s">
        <v>123</v>
      </c>
      <c r="E146" s="37"/>
      <c r="F146" s="231" t="s">
        <v>182</v>
      </c>
      <c r="G146" s="37"/>
      <c r="H146" s="37"/>
      <c r="I146" s="232"/>
      <c r="J146" s="37"/>
      <c r="K146" s="37"/>
      <c r="L146" s="41"/>
      <c r="M146" s="235"/>
      <c r="N146" s="236"/>
      <c r="O146" s="237"/>
      <c r="P146" s="237"/>
      <c r="Q146" s="237"/>
      <c r="R146" s="237"/>
      <c r="S146" s="237"/>
      <c r="T146" s="238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123</v>
      </c>
      <c r="AU146" s="14" t="s">
        <v>14</v>
      </c>
    </row>
    <row r="147" s="2" customFormat="1" ht="6.96" customHeight="1">
      <c r="A147" s="35"/>
      <c r="B147" s="63"/>
      <c r="C147" s="64"/>
      <c r="D147" s="64"/>
      <c r="E147" s="64"/>
      <c r="F147" s="64"/>
      <c r="G147" s="64"/>
      <c r="H147" s="64"/>
      <c r="I147" s="64"/>
      <c r="J147" s="64"/>
      <c r="K147" s="64"/>
      <c r="L147" s="41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sheet="1" autoFilter="0" formatColumns="0" formatRows="0" objects="1" scenarios="1" spinCount="100000" saltValue="Nq664K62fMChSp1Dyt5PAfzcwmyMA46rSEXUDR0EftoOsbbjwv3ZKBWAL/TfdAWkU4sYl+7kEP1+GZKIvYLqhw==" hashValue="n0kJcUs/D4eQBFyDkBGZIp3q2RY+US36Q1Ly1/QwzodBg4SGqeecqbwM+cz5wifld7MxumbcWstOhsUNNqnCLQ==" algorithmName="SHA-512" password="80EB"/>
  <autoFilter ref="C120:K14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1/127751112"/>
    <hyperlink ref="F127" r:id="rId2" display="https://podminky.urs.cz/item/CS_URS_2024_01/162351103"/>
    <hyperlink ref="F129" r:id="rId3" display="https://podminky.urs.cz/item/CS_URS_2024_01/171103201"/>
    <hyperlink ref="F131" r:id="rId4" display="https://podminky.urs.cz/item/CS_URS_2024_01/182151111"/>
    <hyperlink ref="F134" r:id="rId5" display="https://podminky.urs.cz/item/CS_URS_2024_01/211521111"/>
    <hyperlink ref="F136" r:id="rId6" display="https://podminky.urs.cz/item/CS_URS_2024_01/211971122"/>
    <hyperlink ref="F139" r:id="rId7" display="https://podminky.urs.cz/item/CS_URS_2024_01/457532112"/>
    <hyperlink ref="F141" r:id="rId8" display="https://podminky.urs.cz/item/CS_URS_2024_01/461310212"/>
    <hyperlink ref="F143" r:id="rId9" display="https://podminky.urs.cz/item/CS_URS_2024_01/463212121"/>
    <hyperlink ref="F146" r:id="rId10" display="https://podminky.urs.cz/item/CS_URS_2024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2024-02-02T06:41:51Z</dcterms:created>
  <dcterms:modified xsi:type="dcterms:W3CDTF">2024-02-02T06:41:56Z</dcterms:modified>
</cp:coreProperties>
</file>