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ntoninHruska\Documents\Ostatní - ROZ\Penzion Marty Stříbrná\Penzion Marty-výkaz výměr\"/>
    </mc:Choice>
  </mc:AlternateContent>
  <bookViews>
    <workbookView xWindow="360" yWindow="276" windowWidth="18732" windowHeight="12216" activeTab="1"/>
  </bookViews>
  <sheets>
    <sheet name="Pokyny pro vyplnění" sheetId="11" r:id="rId1"/>
    <sheet name="Stavba" sheetId="1" r:id="rId2"/>
    <sheet name="VzorPolozky" sheetId="10" state="hidden" r:id="rId3"/>
    <sheet name="Rozpočet Pol" sheetId="12" r:id="rId4"/>
  </sheets>
  <externalReferences>
    <externalReference r:id="rId5"/>
  </externalReferences>
  <definedNames>
    <definedName name="CelkemDPHVypocet" localSheetId="1">Stavba!$H$40</definedName>
    <definedName name="CenaCelkem">Stavba!$G$29</definedName>
    <definedName name="CenaCelkemBezDPH">Stavba!$G$28</definedName>
    <definedName name="CenaCelkemVypocet" localSheetId="1">Stavba!$I$40</definedName>
    <definedName name="cisloobjektu">Stavba!$C$3</definedName>
    <definedName name="CisloRozpoctu">'[1]Krycí list'!$C$2</definedName>
    <definedName name="CisloStavby" localSheetId="1">Stavba!$C$2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>Stavba!$G$24</definedName>
    <definedName name="DPHZakl">Stavba!$G$26</definedName>
    <definedName name="dpsc" localSheetId="1">Stavba!$C$13</definedName>
    <definedName name="IČO" localSheetId="1">Stavba!$I$11</definedName>
    <definedName name="Mena">Stavba!$J$29</definedName>
    <definedName name="MistoStavby">Stavba!$D$4</definedName>
    <definedName name="nazevobjektu">Stavba!$D$3</definedName>
    <definedName name="NazevRozpoctu">'[1]Krycí list'!$D$2</definedName>
    <definedName name="NazevStavby" localSheetId="1">Stavba!$D$2</definedName>
    <definedName name="nazevstavby">'[1]Krycí list'!$C$7</definedName>
    <definedName name="NazevStavebnihoRozpoctu">Stavba!$E$4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'Rozpočet Pol'!$A$1:$U$171</definedName>
    <definedName name="_xlnm.Print_Area" localSheetId="1">Stavba!$A$1:$J$76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Stavba!$F$40</definedName>
    <definedName name="ZakladDPHZakl">Stavba!$G$25</definedName>
    <definedName name="ZakladDPHZaklVypocet" localSheetId="1">Stavba!$G$40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62913" fullCalcOnLoad="1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H75" i="1" l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39" i="1"/>
  <c r="F39" i="1"/>
  <c r="G161" i="12"/>
  <c r="AC161" i="12"/>
  <c r="AD161" i="12"/>
  <c r="F9" i="12"/>
  <c r="G9" i="12" s="1"/>
  <c r="I9" i="12"/>
  <c r="I8" i="12" s="1"/>
  <c r="K9" i="12"/>
  <c r="K8" i="12" s="1"/>
  <c r="O9" i="12"/>
  <c r="O8" i="12" s="1"/>
  <c r="Q9" i="12"/>
  <c r="Q8" i="12" s="1"/>
  <c r="U9" i="12"/>
  <c r="U8" i="12" s="1"/>
  <c r="F10" i="12"/>
  <c r="G10" i="12" s="1"/>
  <c r="M10" i="12" s="1"/>
  <c r="I10" i="12"/>
  <c r="K10" i="12"/>
  <c r="O10" i="12"/>
  <c r="Q10" i="12"/>
  <c r="U10" i="12"/>
  <c r="F11" i="12"/>
  <c r="G11" i="12" s="1"/>
  <c r="M11" i="12" s="1"/>
  <c r="I11" i="12"/>
  <c r="K11" i="12"/>
  <c r="O11" i="12"/>
  <c r="Q11" i="12"/>
  <c r="U11" i="12"/>
  <c r="F12" i="12"/>
  <c r="G12" i="12" s="1"/>
  <c r="M12" i="12" s="1"/>
  <c r="I12" i="12"/>
  <c r="K12" i="12"/>
  <c r="O12" i="12"/>
  <c r="Q12" i="12"/>
  <c r="U12" i="12"/>
  <c r="F13" i="12"/>
  <c r="G13" i="12" s="1"/>
  <c r="M13" i="12" s="1"/>
  <c r="I13" i="12"/>
  <c r="K13" i="12"/>
  <c r="O13" i="12"/>
  <c r="Q13" i="12"/>
  <c r="U13" i="12"/>
  <c r="F15" i="12"/>
  <c r="G15" i="12"/>
  <c r="M15" i="12" s="1"/>
  <c r="I15" i="12"/>
  <c r="I14" i="12" s="1"/>
  <c r="K15" i="12"/>
  <c r="K14" i="12" s="1"/>
  <c r="O15" i="12"/>
  <c r="O14" i="12" s="1"/>
  <c r="Q15" i="12"/>
  <c r="Q14" i="12" s="1"/>
  <c r="U15" i="12"/>
  <c r="U14" i="12" s="1"/>
  <c r="F16" i="12"/>
  <c r="G16" i="12"/>
  <c r="M16" i="12" s="1"/>
  <c r="I16" i="12"/>
  <c r="K16" i="12"/>
  <c r="O16" i="12"/>
  <c r="Q16" i="12"/>
  <c r="U16" i="12"/>
  <c r="F17" i="12"/>
  <c r="G17" i="12"/>
  <c r="M17" i="12" s="1"/>
  <c r="I17" i="12"/>
  <c r="K17" i="12"/>
  <c r="O17" i="12"/>
  <c r="Q17" i="12"/>
  <c r="U17" i="12"/>
  <c r="F18" i="12"/>
  <c r="G18" i="12"/>
  <c r="M18" i="12" s="1"/>
  <c r="I18" i="12"/>
  <c r="K18" i="12"/>
  <c r="O18" i="12"/>
  <c r="Q18" i="12"/>
  <c r="U18" i="12"/>
  <c r="F19" i="12"/>
  <c r="G19" i="12"/>
  <c r="M19" i="12" s="1"/>
  <c r="I19" i="12"/>
  <c r="K19" i="12"/>
  <c r="O19" i="12"/>
  <c r="Q19" i="12"/>
  <c r="U19" i="12"/>
  <c r="F20" i="12"/>
  <c r="G20" i="12"/>
  <c r="M20" i="12" s="1"/>
  <c r="I20" i="12"/>
  <c r="K20" i="12"/>
  <c r="O20" i="12"/>
  <c r="Q20" i="12"/>
  <c r="U20" i="12"/>
  <c r="F22" i="12"/>
  <c r="G22" i="12"/>
  <c r="M22" i="12" s="1"/>
  <c r="I22" i="12"/>
  <c r="I21" i="12" s="1"/>
  <c r="K22" i="12"/>
  <c r="K21" i="12" s="1"/>
  <c r="O22" i="12"/>
  <c r="O21" i="12" s="1"/>
  <c r="Q22" i="12"/>
  <c r="Q21" i="12" s="1"/>
  <c r="U22" i="12"/>
  <c r="U21" i="12" s="1"/>
  <c r="F23" i="12"/>
  <c r="G23" i="12"/>
  <c r="M23" i="12" s="1"/>
  <c r="I23" i="12"/>
  <c r="K23" i="12"/>
  <c r="O23" i="12"/>
  <c r="Q23" i="12"/>
  <c r="U23" i="12"/>
  <c r="F24" i="12"/>
  <c r="G24" i="12"/>
  <c r="M24" i="12" s="1"/>
  <c r="I24" i="12"/>
  <c r="K24" i="12"/>
  <c r="O24" i="12"/>
  <c r="Q24" i="12"/>
  <c r="U24" i="12"/>
  <c r="F25" i="12"/>
  <c r="G25" i="12"/>
  <c r="M25" i="12" s="1"/>
  <c r="I25" i="12"/>
  <c r="K25" i="12"/>
  <c r="O25" i="12"/>
  <c r="Q25" i="12"/>
  <c r="U25" i="12"/>
  <c r="F26" i="12"/>
  <c r="G26" i="12"/>
  <c r="M26" i="12" s="1"/>
  <c r="I26" i="12"/>
  <c r="K26" i="12"/>
  <c r="O26" i="12"/>
  <c r="Q26" i="12"/>
  <c r="U26" i="12"/>
  <c r="F27" i="12"/>
  <c r="G27" i="12"/>
  <c r="M27" i="12" s="1"/>
  <c r="I27" i="12"/>
  <c r="K27" i="12"/>
  <c r="O27" i="12"/>
  <c r="Q27" i="12"/>
  <c r="U27" i="12"/>
  <c r="F28" i="12"/>
  <c r="G28" i="12"/>
  <c r="M28" i="12" s="1"/>
  <c r="I28" i="12"/>
  <c r="K28" i="12"/>
  <c r="O28" i="12"/>
  <c r="Q28" i="12"/>
  <c r="U28" i="12"/>
  <c r="F29" i="12"/>
  <c r="G29" i="12"/>
  <c r="M29" i="12" s="1"/>
  <c r="I29" i="12"/>
  <c r="K29" i="12"/>
  <c r="O29" i="12"/>
  <c r="Q29" i="12"/>
  <c r="U29" i="12"/>
  <c r="F30" i="12"/>
  <c r="G30" i="12"/>
  <c r="M30" i="12" s="1"/>
  <c r="I30" i="12"/>
  <c r="K30" i="12"/>
  <c r="O30" i="12"/>
  <c r="Q30" i="12"/>
  <c r="U30" i="12"/>
  <c r="F32" i="12"/>
  <c r="G32" i="12" s="1"/>
  <c r="I32" i="12"/>
  <c r="I31" i="12" s="1"/>
  <c r="K32" i="12"/>
  <c r="K31" i="12" s="1"/>
  <c r="O32" i="12"/>
  <c r="O31" i="12" s="1"/>
  <c r="Q32" i="12"/>
  <c r="Q31" i="12" s="1"/>
  <c r="U32" i="12"/>
  <c r="U31" i="12" s="1"/>
  <c r="F33" i="12"/>
  <c r="G33" i="12" s="1"/>
  <c r="M33" i="12" s="1"/>
  <c r="I33" i="12"/>
  <c r="K33" i="12"/>
  <c r="O33" i="12"/>
  <c r="Q33" i="12"/>
  <c r="U33" i="12"/>
  <c r="F34" i="12"/>
  <c r="G34" i="12"/>
  <c r="M34" i="12" s="1"/>
  <c r="I34" i="12"/>
  <c r="K34" i="12"/>
  <c r="O34" i="12"/>
  <c r="Q34" i="12"/>
  <c r="U34" i="12"/>
  <c r="F36" i="12"/>
  <c r="G36" i="12" s="1"/>
  <c r="I36" i="12"/>
  <c r="I35" i="12" s="1"/>
  <c r="K36" i="12"/>
  <c r="K35" i="12" s="1"/>
  <c r="O36" i="12"/>
  <c r="O35" i="12" s="1"/>
  <c r="Q36" i="12"/>
  <c r="Q35" i="12" s="1"/>
  <c r="U36" i="12"/>
  <c r="U35" i="12" s="1"/>
  <c r="F37" i="12"/>
  <c r="G37" i="12" s="1"/>
  <c r="M37" i="12" s="1"/>
  <c r="I37" i="12"/>
  <c r="K37" i="12"/>
  <c r="O37" i="12"/>
  <c r="Q37" i="12"/>
  <c r="U37" i="12"/>
  <c r="F39" i="12"/>
  <c r="G39" i="12"/>
  <c r="M39" i="12" s="1"/>
  <c r="M38" i="12" s="1"/>
  <c r="I39" i="12"/>
  <c r="I38" i="12" s="1"/>
  <c r="K39" i="12"/>
  <c r="K38" i="12" s="1"/>
  <c r="O39" i="12"/>
  <c r="O38" i="12" s="1"/>
  <c r="Q39" i="12"/>
  <c r="Q38" i="12" s="1"/>
  <c r="U39" i="12"/>
  <c r="U38" i="12" s="1"/>
  <c r="F40" i="12"/>
  <c r="G40" i="12"/>
  <c r="M40" i="12" s="1"/>
  <c r="I40" i="12"/>
  <c r="K40" i="12"/>
  <c r="O40" i="12"/>
  <c r="Q40" i="12"/>
  <c r="U40" i="12"/>
  <c r="F41" i="12"/>
  <c r="G41" i="12"/>
  <c r="M41" i="12" s="1"/>
  <c r="I41" i="12"/>
  <c r="K41" i="12"/>
  <c r="O41" i="12"/>
  <c r="Q41" i="12"/>
  <c r="U41" i="12"/>
  <c r="F43" i="12"/>
  <c r="G43" i="12"/>
  <c r="M43" i="12" s="1"/>
  <c r="I43" i="12"/>
  <c r="I42" i="12" s="1"/>
  <c r="K43" i="12"/>
  <c r="K42" i="12" s="1"/>
  <c r="O43" i="12"/>
  <c r="O42" i="12" s="1"/>
  <c r="Q43" i="12"/>
  <c r="Q42" i="12" s="1"/>
  <c r="U43" i="12"/>
  <c r="U42" i="12" s="1"/>
  <c r="F44" i="12"/>
  <c r="G44" i="12"/>
  <c r="M44" i="12" s="1"/>
  <c r="I44" i="12"/>
  <c r="K44" i="12"/>
  <c r="O44" i="12"/>
  <c r="Q44" i="12"/>
  <c r="U44" i="12"/>
  <c r="F45" i="12"/>
  <c r="G45" i="12"/>
  <c r="M45" i="12" s="1"/>
  <c r="I45" i="12"/>
  <c r="K45" i="12"/>
  <c r="O45" i="12"/>
  <c r="Q45" i="12"/>
  <c r="U45" i="12"/>
  <c r="F46" i="12"/>
  <c r="G46" i="12"/>
  <c r="M46" i="12" s="1"/>
  <c r="I46" i="12"/>
  <c r="K46" i="12"/>
  <c r="O46" i="12"/>
  <c r="Q46" i="12"/>
  <c r="U46" i="12"/>
  <c r="F47" i="12"/>
  <c r="G47" i="12"/>
  <c r="M47" i="12" s="1"/>
  <c r="I47" i="12"/>
  <c r="K47" i="12"/>
  <c r="O47" i="12"/>
  <c r="Q47" i="12"/>
  <c r="U47" i="12"/>
  <c r="F48" i="12"/>
  <c r="G48" i="12"/>
  <c r="M48" i="12" s="1"/>
  <c r="I48" i="12"/>
  <c r="K48" i="12"/>
  <c r="O48" i="12"/>
  <c r="Q48" i="12"/>
  <c r="U48" i="12"/>
  <c r="F50" i="12"/>
  <c r="G50" i="12" s="1"/>
  <c r="I50" i="12"/>
  <c r="I49" i="12" s="1"/>
  <c r="K50" i="12"/>
  <c r="K49" i="12" s="1"/>
  <c r="O50" i="12"/>
  <c r="O49" i="12" s="1"/>
  <c r="Q50" i="12"/>
  <c r="Q49" i="12" s="1"/>
  <c r="U50" i="12"/>
  <c r="U49" i="12" s="1"/>
  <c r="F52" i="12"/>
  <c r="G52" i="12" s="1"/>
  <c r="I52" i="12"/>
  <c r="I51" i="12" s="1"/>
  <c r="K52" i="12"/>
  <c r="K51" i="12" s="1"/>
  <c r="O52" i="12"/>
  <c r="O51" i="12" s="1"/>
  <c r="Q52" i="12"/>
  <c r="Q51" i="12" s="1"/>
  <c r="U52" i="12"/>
  <c r="U51" i="12" s="1"/>
  <c r="F53" i="12"/>
  <c r="G53" i="12" s="1"/>
  <c r="M53" i="12" s="1"/>
  <c r="I53" i="12"/>
  <c r="K53" i="12"/>
  <c r="O53" i="12"/>
  <c r="Q53" i="12"/>
  <c r="U53" i="12"/>
  <c r="F55" i="12"/>
  <c r="G55" i="12"/>
  <c r="M55" i="12" s="1"/>
  <c r="M54" i="12" s="1"/>
  <c r="I55" i="12"/>
  <c r="I54" i="12" s="1"/>
  <c r="K55" i="12"/>
  <c r="K54" i="12" s="1"/>
  <c r="O55" i="12"/>
  <c r="O54" i="12" s="1"/>
  <c r="Q55" i="12"/>
  <c r="Q54" i="12" s="1"/>
  <c r="U55" i="12"/>
  <c r="U54" i="12" s="1"/>
  <c r="F57" i="12"/>
  <c r="G57" i="12"/>
  <c r="M57" i="12" s="1"/>
  <c r="I57" i="12"/>
  <c r="I56" i="12" s="1"/>
  <c r="K57" i="12"/>
  <c r="K56" i="12" s="1"/>
  <c r="O57" i="12"/>
  <c r="O56" i="12" s="1"/>
  <c r="Q57" i="12"/>
  <c r="Q56" i="12" s="1"/>
  <c r="U57" i="12"/>
  <c r="U56" i="12" s="1"/>
  <c r="F58" i="12"/>
  <c r="G58" i="12"/>
  <c r="M58" i="12" s="1"/>
  <c r="I58" i="12"/>
  <c r="K58" i="12"/>
  <c r="O58" i="12"/>
  <c r="Q58" i="12"/>
  <c r="U58" i="12"/>
  <c r="F59" i="12"/>
  <c r="G59" i="12"/>
  <c r="M59" i="12" s="1"/>
  <c r="I59" i="12"/>
  <c r="K59" i="12"/>
  <c r="O59" i="12"/>
  <c r="Q59" i="12"/>
  <c r="U59" i="12"/>
  <c r="F60" i="12"/>
  <c r="G60" i="12"/>
  <c r="M60" i="12" s="1"/>
  <c r="I60" i="12"/>
  <c r="K60" i="12"/>
  <c r="O60" i="12"/>
  <c r="Q60" i="12"/>
  <c r="U60" i="12"/>
  <c r="F61" i="12"/>
  <c r="G61" i="12"/>
  <c r="M61" i="12" s="1"/>
  <c r="I61" i="12"/>
  <c r="K61" i="12"/>
  <c r="O61" i="12"/>
  <c r="Q61" i="12"/>
  <c r="U61" i="12"/>
  <c r="F63" i="12"/>
  <c r="G63" i="12" s="1"/>
  <c r="I63" i="12"/>
  <c r="I62" i="12" s="1"/>
  <c r="K63" i="12"/>
  <c r="K62" i="12" s="1"/>
  <c r="O63" i="12"/>
  <c r="O62" i="12" s="1"/>
  <c r="Q63" i="12"/>
  <c r="Q62" i="12" s="1"/>
  <c r="U63" i="12"/>
  <c r="U62" i="12" s="1"/>
  <c r="F64" i="12"/>
  <c r="G64" i="12" s="1"/>
  <c r="M64" i="12" s="1"/>
  <c r="I64" i="12"/>
  <c r="K64" i="12"/>
  <c r="O64" i="12"/>
  <c r="Q64" i="12"/>
  <c r="U64" i="12"/>
  <c r="F65" i="12"/>
  <c r="G65" i="12" s="1"/>
  <c r="M65" i="12" s="1"/>
  <c r="I65" i="12"/>
  <c r="K65" i="12"/>
  <c r="O65" i="12"/>
  <c r="Q65" i="12"/>
  <c r="U65" i="12"/>
  <c r="F66" i="12"/>
  <c r="G66" i="12" s="1"/>
  <c r="M66" i="12" s="1"/>
  <c r="I66" i="12"/>
  <c r="K66" i="12"/>
  <c r="O66" i="12"/>
  <c r="Q66" i="12"/>
  <c r="U66" i="12"/>
  <c r="F67" i="12"/>
  <c r="G67" i="12" s="1"/>
  <c r="M67" i="12" s="1"/>
  <c r="I67" i="12"/>
  <c r="K67" i="12"/>
  <c r="O67" i="12"/>
  <c r="Q67" i="12"/>
  <c r="U67" i="12"/>
  <c r="F68" i="12"/>
  <c r="G68" i="12" s="1"/>
  <c r="M68" i="12" s="1"/>
  <c r="I68" i="12"/>
  <c r="K68" i="12"/>
  <c r="O68" i="12"/>
  <c r="Q68" i="12"/>
  <c r="U68" i="12"/>
  <c r="F69" i="12"/>
  <c r="G69" i="12" s="1"/>
  <c r="M69" i="12" s="1"/>
  <c r="I69" i="12"/>
  <c r="K69" i="12"/>
  <c r="O69" i="12"/>
  <c r="Q69" i="12"/>
  <c r="U69" i="12"/>
  <c r="F70" i="12"/>
  <c r="G70" i="12" s="1"/>
  <c r="M70" i="12" s="1"/>
  <c r="I70" i="12"/>
  <c r="K70" i="12"/>
  <c r="O70" i="12"/>
  <c r="Q70" i="12"/>
  <c r="U70" i="12"/>
  <c r="F72" i="12"/>
  <c r="G72" i="12" s="1"/>
  <c r="I72" i="12"/>
  <c r="I71" i="12" s="1"/>
  <c r="K72" i="12"/>
  <c r="K71" i="12" s="1"/>
  <c r="O72" i="12"/>
  <c r="O71" i="12" s="1"/>
  <c r="Q72" i="12"/>
  <c r="Q71" i="12" s="1"/>
  <c r="U72" i="12"/>
  <c r="U71" i="12" s="1"/>
  <c r="F74" i="12"/>
  <c r="G74" i="12"/>
  <c r="M74" i="12" s="1"/>
  <c r="I74" i="12"/>
  <c r="I73" i="12" s="1"/>
  <c r="K74" i="12"/>
  <c r="K73" i="12" s="1"/>
  <c r="O74" i="12"/>
  <c r="O73" i="12" s="1"/>
  <c r="Q74" i="12"/>
  <c r="Q73" i="12" s="1"/>
  <c r="U74" i="12"/>
  <c r="U73" i="12" s="1"/>
  <c r="F75" i="12"/>
  <c r="G75" i="12"/>
  <c r="M75" i="12" s="1"/>
  <c r="I75" i="12"/>
  <c r="K75" i="12"/>
  <c r="O75" i="12"/>
  <c r="Q75" i="12"/>
  <c r="U75" i="12"/>
  <c r="F77" i="12"/>
  <c r="G77" i="12"/>
  <c r="M77" i="12" s="1"/>
  <c r="I77" i="12"/>
  <c r="I76" i="12" s="1"/>
  <c r="K77" i="12"/>
  <c r="K76" i="12" s="1"/>
  <c r="O77" i="12"/>
  <c r="O76" i="12" s="1"/>
  <c r="Q77" i="12"/>
  <c r="Q76" i="12" s="1"/>
  <c r="U77" i="12"/>
  <c r="U76" i="12" s="1"/>
  <c r="F78" i="12"/>
  <c r="G78" i="12"/>
  <c r="M78" i="12" s="1"/>
  <c r="I78" i="12"/>
  <c r="K78" i="12"/>
  <c r="O78" i="12"/>
  <c r="Q78" i="12"/>
  <c r="U78" i="12"/>
  <c r="F79" i="12"/>
  <c r="G79" i="12"/>
  <c r="M79" i="12" s="1"/>
  <c r="I79" i="12"/>
  <c r="K79" i="12"/>
  <c r="O79" i="12"/>
  <c r="Q79" i="12"/>
  <c r="U79" i="12"/>
  <c r="F80" i="12"/>
  <c r="G80" i="12"/>
  <c r="M80" i="12" s="1"/>
  <c r="I80" i="12"/>
  <c r="K80" i="12"/>
  <c r="O80" i="12"/>
  <c r="Q80" i="12"/>
  <c r="U80" i="12"/>
  <c r="F81" i="12"/>
  <c r="G81" i="12"/>
  <c r="M81" i="12" s="1"/>
  <c r="I81" i="12"/>
  <c r="K81" i="12"/>
  <c r="O81" i="12"/>
  <c r="Q81" i="12"/>
  <c r="U81" i="12"/>
  <c r="F83" i="12"/>
  <c r="G83" i="12" s="1"/>
  <c r="I83" i="12"/>
  <c r="I82" i="12" s="1"/>
  <c r="K83" i="12"/>
  <c r="K82" i="12" s="1"/>
  <c r="O83" i="12"/>
  <c r="O82" i="12" s="1"/>
  <c r="Q83" i="12"/>
  <c r="Q82" i="12" s="1"/>
  <c r="U83" i="12"/>
  <c r="U82" i="12" s="1"/>
  <c r="F84" i="12"/>
  <c r="G84" i="12" s="1"/>
  <c r="M84" i="12" s="1"/>
  <c r="I84" i="12"/>
  <c r="K84" i="12"/>
  <c r="O84" i="12"/>
  <c r="Q84" i="12"/>
  <c r="U84" i="12"/>
  <c r="F85" i="12"/>
  <c r="G85" i="12" s="1"/>
  <c r="M85" i="12" s="1"/>
  <c r="I85" i="12"/>
  <c r="K85" i="12"/>
  <c r="O85" i="12"/>
  <c r="Q85" i="12"/>
  <c r="U85" i="12"/>
  <c r="F87" i="12"/>
  <c r="G87" i="12" s="1"/>
  <c r="I87" i="12"/>
  <c r="I86" i="12" s="1"/>
  <c r="K87" i="12"/>
  <c r="K86" i="12" s="1"/>
  <c r="O87" i="12"/>
  <c r="O86" i="12" s="1"/>
  <c r="Q87" i="12"/>
  <c r="Q86" i="12" s="1"/>
  <c r="U87" i="12"/>
  <c r="U86" i="12" s="1"/>
  <c r="F88" i="12"/>
  <c r="G88" i="12" s="1"/>
  <c r="M88" i="12" s="1"/>
  <c r="I88" i="12"/>
  <c r="K88" i="12"/>
  <c r="O88" i="12"/>
  <c r="Q88" i="12"/>
  <c r="U88" i="12"/>
  <c r="F90" i="12"/>
  <c r="G90" i="12"/>
  <c r="M90" i="12" s="1"/>
  <c r="M89" i="12" s="1"/>
  <c r="I90" i="12"/>
  <c r="I89" i="12" s="1"/>
  <c r="K90" i="12"/>
  <c r="K89" i="12" s="1"/>
  <c r="O90" i="12"/>
  <c r="O89" i="12" s="1"/>
  <c r="Q90" i="12"/>
  <c r="Q89" i="12" s="1"/>
  <c r="U90" i="12"/>
  <c r="U89" i="12" s="1"/>
  <c r="F91" i="12"/>
  <c r="G91" i="12"/>
  <c r="M91" i="12" s="1"/>
  <c r="I91" i="12"/>
  <c r="K91" i="12"/>
  <c r="O91" i="12"/>
  <c r="Q91" i="12"/>
  <c r="U91" i="12"/>
  <c r="F92" i="12"/>
  <c r="G92" i="12"/>
  <c r="M92" i="12" s="1"/>
  <c r="I92" i="12"/>
  <c r="K92" i="12"/>
  <c r="O92" i="12"/>
  <c r="Q92" i="12"/>
  <c r="U92" i="12"/>
  <c r="F93" i="12"/>
  <c r="G93" i="12"/>
  <c r="M93" i="12" s="1"/>
  <c r="I93" i="12"/>
  <c r="K93" i="12"/>
  <c r="O93" i="12"/>
  <c r="Q93" i="12"/>
  <c r="U93" i="12"/>
  <c r="F95" i="12"/>
  <c r="G95" i="12"/>
  <c r="M95" i="12" s="1"/>
  <c r="M94" i="12" s="1"/>
  <c r="I95" i="12"/>
  <c r="I94" i="12" s="1"/>
  <c r="K95" i="12"/>
  <c r="K94" i="12" s="1"/>
  <c r="O95" i="12"/>
  <c r="O94" i="12" s="1"/>
  <c r="Q95" i="12"/>
  <c r="Q94" i="12" s="1"/>
  <c r="U95" i="12"/>
  <c r="U94" i="12" s="1"/>
  <c r="F96" i="12"/>
  <c r="G96" i="12"/>
  <c r="M96" i="12" s="1"/>
  <c r="I96" i="12"/>
  <c r="K96" i="12"/>
  <c r="O96" i="12"/>
  <c r="Q96" i="12"/>
  <c r="U96" i="12"/>
  <c r="F98" i="12"/>
  <c r="G98" i="12" s="1"/>
  <c r="I98" i="12"/>
  <c r="I97" i="12" s="1"/>
  <c r="K98" i="12"/>
  <c r="K97" i="12" s="1"/>
  <c r="O98" i="12"/>
  <c r="O97" i="12" s="1"/>
  <c r="Q98" i="12"/>
  <c r="Q97" i="12" s="1"/>
  <c r="U98" i="12"/>
  <c r="U97" i="12" s="1"/>
  <c r="F99" i="12"/>
  <c r="G99" i="12" s="1"/>
  <c r="M99" i="12" s="1"/>
  <c r="I99" i="12"/>
  <c r="K99" i="12"/>
  <c r="O99" i="12"/>
  <c r="Q99" i="12"/>
  <c r="U99" i="12"/>
  <c r="F100" i="12"/>
  <c r="G100" i="12" s="1"/>
  <c r="M100" i="12" s="1"/>
  <c r="I100" i="12"/>
  <c r="K100" i="12"/>
  <c r="O100" i="12"/>
  <c r="Q100" i="12"/>
  <c r="U100" i="12"/>
  <c r="F102" i="12"/>
  <c r="G102" i="12" s="1"/>
  <c r="I102" i="12"/>
  <c r="I101" i="12" s="1"/>
  <c r="K102" i="12"/>
  <c r="K101" i="12" s="1"/>
  <c r="O102" i="12"/>
  <c r="O101" i="12" s="1"/>
  <c r="Q102" i="12"/>
  <c r="Q101" i="12" s="1"/>
  <c r="U102" i="12"/>
  <c r="U101" i="12" s="1"/>
  <c r="F103" i="12"/>
  <c r="G103" i="12" s="1"/>
  <c r="M103" i="12" s="1"/>
  <c r="I103" i="12"/>
  <c r="K103" i="12"/>
  <c r="O103" i="12"/>
  <c r="Q103" i="12"/>
  <c r="U103" i="12"/>
  <c r="F104" i="12"/>
  <c r="G104" i="12" s="1"/>
  <c r="M104" i="12" s="1"/>
  <c r="I104" i="12"/>
  <c r="K104" i="12"/>
  <c r="O104" i="12"/>
  <c r="Q104" i="12"/>
  <c r="U104" i="12"/>
  <c r="F105" i="12"/>
  <c r="G105" i="12" s="1"/>
  <c r="M105" i="12" s="1"/>
  <c r="I105" i="12"/>
  <c r="K105" i="12"/>
  <c r="O105" i="12"/>
  <c r="Q105" i="12"/>
  <c r="U105" i="12"/>
  <c r="F106" i="12"/>
  <c r="G106" i="12" s="1"/>
  <c r="M106" i="12" s="1"/>
  <c r="I106" i="12"/>
  <c r="K106" i="12"/>
  <c r="O106" i="12"/>
  <c r="Q106" i="12"/>
  <c r="U106" i="12"/>
  <c r="F107" i="12"/>
  <c r="G107" i="12" s="1"/>
  <c r="M107" i="12" s="1"/>
  <c r="I107" i="12"/>
  <c r="K107" i="12"/>
  <c r="O107" i="12"/>
  <c r="Q107" i="12"/>
  <c r="U107" i="12"/>
  <c r="F108" i="12"/>
  <c r="G108" i="12" s="1"/>
  <c r="M108" i="12" s="1"/>
  <c r="I108" i="12"/>
  <c r="K108" i="12"/>
  <c r="O108" i="12"/>
  <c r="Q108" i="12"/>
  <c r="U108" i="12"/>
  <c r="F109" i="12"/>
  <c r="G109" i="12" s="1"/>
  <c r="M109" i="12" s="1"/>
  <c r="I109" i="12"/>
  <c r="K109" i="12"/>
  <c r="O109" i="12"/>
  <c r="Q109" i="12"/>
  <c r="U109" i="12"/>
  <c r="F111" i="12"/>
  <c r="G111" i="12" s="1"/>
  <c r="I111" i="12"/>
  <c r="I110" i="12" s="1"/>
  <c r="K111" i="12"/>
  <c r="K110" i="12" s="1"/>
  <c r="O111" i="12"/>
  <c r="Q111" i="12"/>
  <c r="U111" i="12"/>
  <c r="U110" i="12" s="1"/>
  <c r="F112" i="12"/>
  <c r="G112" i="12" s="1"/>
  <c r="M112" i="12" s="1"/>
  <c r="I112" i="12"/>
  <c r="K112" i="12"/>
  <c r="O112" i="12"/>
  <c r="Q112" i="12"/>
  <c r="U112" i="12"/>
  <c r="F113" i="12"/>
  <c r="G113" i="12" s="1"/>
  <c r="M113" i="12" s="1"/>
  <c r="I113" i="12"/>
  <c r="K113" i="12"/>
  <c r="O113" i="12"/>
  <c r="Q113" i="12"/>
  <c r="U113" i="12"/>
  <c r="F114" i="12"/>
  <c r="G114" i="12" s="1"/>
  <c r="M114" i="12" s="1"/>
  <c r="I114" i="12"/>
  <c r="K114" i="12"/>
  <c r="O114" i="12"/>
  <c r="Q114" i="12"/>
  <c r="U114" i="12"/>
  <c r="F115" i="12"/>
  <c r="G115" i="12" s="1"/>
  <c r="M115" i="12" s="1"/>
  <c r="I115" i="12"/>
  <c r="K115" i="12"/>
  <c r="O115" i="12"/>
  <c r="Q115" i="12"/>
  <c r="U115" i="12"/>
  <c r="F116" i="12"/>
  <c r="G116" i="12" s="1"/>
  <c r="M116" i="12" s="1"/>
  <c r="I116" i="12"/>
  <c r="K116" i="12"/>
  <c r="O116" i="12"/>
  <c r="Q116" i="12"/>
  <c r="U116" i="12"/>
  <c r="F117" i="12"/>
  <c r="G117" i="12" s="1"/>
  <c r="M117" i="12" s="1"/>
  <c r="I117" i="12"/>
  <c r="K117" i="12"/>
  <c r="O117" i="12"/>
  <c r="Q117" i="12"/>
  <c r="U117" i="12"/>
  <c r="F118" i="12"/>
  <c r="G118" i="12" s="1"/>
  <c r="M118" i="12" s="1"/>
  <c r="I118" i="12"/>
  <c r="K118" i="12"/>
  <c r="O118" i="12"/>
  <c r="Q118" i="12"/>
  <c r="U118" i="12"/>
  <c r="F119" i="12"/>
  <c r="G119" i="12"/>
  <c r="M119" i="12" s="1"/>
  <c r="I119" i="12"/>
  <c r="K119" i="12"/>
  <c r="O119" i="12"/>
  <c r="Q119" i="12"/>
  <c r="U119" i="12"/>
  <c r="F120" i="12"/>
  <c r="G120" i="12"/>
  <c r="M120" i="12" s="1"/>
  <c r="I120" i="12"/>
  <c r="K120" i="12"/>
  <c r="O120" i="12"/>
  <c r="Q120" i="12"/>
  <c r="U120" i="12"/>
  <c r="F121" i="12"/>
  <c r="G121" i="12"/>
  <c r="M121" i="12" s="1"/>
  <c r="I121" i="12"/>
  <c r="K121" i="12"/>
  <c r="O121" i="12"/>
  <c r="Q121" i="12"/>
  <c r="U121" i="12"/>
  <c r="F122" i="12"/>
  <c r="G122" i="12"/>
  <c r="M122" i="12" s="1"/>
  <c r="I122" i="12"/>
  <c r="K122" i="12"/>
  <c r="O122" i="12"/>
  <c r="Q122" i="12"/>
  <c r="U122" i="12"/>
  <c r="F123" i="12"/>
  <c r="G123" i="12"/>
  <c r="M123" i="12" s="1"/>
  <c r="I123" i="12"/>
  <c r="K123" i="12"/>
  <c r="O123" i="12"/>
  <c r="Q123" i="12"/>
  <c r="U123" i="12"/>
  <c r="F124" i="12"/>
  <c r="G124" i="12"/>
  <c r="M124" i="12" s="1"/>
  <c r="I124" i="12"/>
  <c r="K124" i="12"/>
  <c r="O124" i="12"/>
  <c r="Q124" i="12"/>
  <c r="U124" i="12"/>
  <c r="F125" i="12"/>
  <c r="G125" i="12"/>
  <c r="M125" i="12" s="1"/>
  <c r="I125" i="12"/>
  <c r="K125" i="12"/>
  <c r="O125" i="12"/>
  <c r="Q125" i="12"/>
  <c r="U125" i="12"/>
  <c r="F126" i="12"/>
  <c r="G126" i="12"/>
  <c r="M126" i="12" s="1"/>
  <c r="I126" i="12"/>
  <c r="K126" i="12"/>
  <c r="O126" i="12"/>
  <c r="Q126" i="12"/>
  <c r="U126" i="12"/>
  <c r="F127" i="12"/>
  <c r="G127" i="12"/>
  <c r="M127" i="12" s="1"/>
  <c r="I127" i="12"/>
  <c r="K127" i="12"/>
  <c r="O127" i="12"/>
  <c r="Q127" i="12"/>
  <c r="U127" i="12"/>
  <c r="F128" i="12"/>
  <c r="G128" i="12"/>
  <c r="M128" i="12" s="1"/>
  <c r="I128" i="12"/>
  <c r="K128" i="12"/>
  <c r="O128" i="12"/>
  <c r="Q128" i="12"/>
  <c r="U128" i="12"/>
  <c r="F129" i="12"/>
  <c r="G129" i="12"/>
  <c r="M129" i="12" s="1"/>
  <c r="I129" i="12"/>
  <c r="K129" i="12"/>
  <c r="O129" i="12"/>
  <c r="Q129" i="12"/>
  <c r="U129" i="12"/>
  <c r="F130" i="12"/>
  <c r="G130" i="12"/>
  <c r="M130" i="12" s="1"/>
  <c r="I130" i="12"/>
  <c r="K130" i="12"/>
  <c r="O130" i="12"/>
  <c r="Q130" i="12"/>
  <c r="U130" i="12"/>
  <c r="F131" i="12"/>
  <c r="G131" i="12"/>
  <c r="M131" i="12" s="1"/>
  <c r="I131" i="12"/>
  <c r="K131" i="12"/>
  <c r="O131" i="12"/>
  <c r="Q131" i="12"/>
  <c r="U131" i="12"/>
  <c r="F132" i="12"/>
  <c r="G132" i="12"/>
  <c r="M132" i="12" s="1"/>
  <c r="I132" i="12"/>
  <c r="K132" i="12"/>
  <c r="O132" i="12"/>
  <c r="Q132" i="12"/>
  <c r="U132" i="12"/>
  <c r="F133" i="12"/>
  <c r="G133" i="12"/>
  <c r="M133" i="12" s="1"/>
  <c r="I133" i="12"/>
  <c r="K133" i="12"/>
  <c r="O133" i="12"/>
  <c r="Q133" i="12"/>
  <c r="U133" i="12"/>
  <c r="F134" i="12"/>
  <c r="G134" i="12"/>
  <c r="M134" i="12" s="1"/>
  <c r="I134" i="12"/>
  <c r="K134" i="12"/>
  <c r="O134" i="12"/>
  <c r="Q134" i="12"/>
  <c r="U134" i="12"/>
  <c r="F135" i="12"/>
  <c r="G135" i="12"/>
  <c r="M135" i="12" s="1"/>
  <c r="I135" i="12"/>
  <c r="K135" i="12"/>
  <c r="O135" i="12"/>
  <c r="Q135" i="12"/>
  <c r="U135" i="12"/>
  <c r="F136" i="12"/>
  <c r="G136" i="12"/>
  <c r="M136" i="12" s="1"/>
  <c r="I136" i="12"/>
  <c r="K136" i="12"/>
  <c r="O136" i="12"/>
  <c r="Q136" i="12"/>
  <c r="U136" i="12"/>
  <c r="I137" i="12"/>
  <c r="Q137" i="12"/>
  <c r="U137" i="12"/>
  <c r="F138" i="12"/>
  <c r="G138" i="12"/>
  <c r="M138" i="12" s="1"/>
  <c r="I138" i="12"/>
  <c r="K138" i="12"/>
  <c r="K137" i="12" s="1"/>
  <c r="O138" i="12"/>
  <c r="O137" i="12" s="1"/>
  <c r="Q138" i="12"/>
  <c r="U138" i="12"/>
  <c r="F139" i="12"/>
  <c r="G139" i="12" s="1"/>
  <c r="I139" i="12"/>
  <c r="K139" i="12"/>
  <c r="O139" i="12"/>
  <c r="Q139" i="12"/>
  <c r="U139" i="12"/>
  <c r="F140" i="12"/>
  <c r="G140" i="12" s="1"/>
  <c r="M140" i="12" s="1"/>
  <c r="I140" i="12"/>
  <c r="K140" i="12"/>
  <c r="O140" i="12"/>
  <c r="Q140" i="12"/>
  <c r="U140" i="12"/>
  <c r="F142" i="12"/>
  <c r="G142" i="12"/>
  <c r="M142" i="12" s="1"/>
  <c r="I142" i="12"/>
  <c r="I141" i="12" s="1"/>
  <c r="K142" i="12"/>
  <c r="K141" i="12" s="1"/>
  <c r="O142" i="12"/>
  <c r="O141" i="12" s="1"/>
  <c r="Q142" i="12"/>
  <c r="Q141" i="12" s="1"/>
  <c r="U142" i="12"/>
  <c r="U141" i="12" s="1"/>
  <c r="F143" i="12"/>
  <c r="G143" i="12"/>
  <c r="M143" i="12" s="1"/>
  <c r="I143" i="12"/>
  <c r="K143" i="12"/>
  <c r="O143" i="12"/>
  <c r="Q143" i="12"/>
  <c r="U143" i="12"/>
  <c r="F144" i="12"/>
  <c r="G144" i="12"/>
  <c r="M144" i="12" s="1"/>
  <c r="I144" i="12"/>
  <c r="K144" i="12"/>
  <c r="O144" i="12"/>
  <c r="Q144" i="12"/>
  <c r="U144" i="12"/>
  <c r="F145" i="12"/>
  <c r="G145" i="12"/>
  <c r="M145" i="12" s="1"/>
  <c r="I145" i="12"/>
  <c r="K145" i="12"/>
  <c r="O145" i="12"/>
  <c r="Q145" i="12"/>
  <c r="U145" i="12"/>
  <c r="F146" i="12"/>
  <c r="G146" i="12"/>
  <c r="M146" i="12" s="1"/>
  <c r="I146" i="12"/>
  <c r="K146" i="12"/>
  <c r="O146" i="12"/>
  <c r="Q146" i="12"/>
  <c r="U146" i="12"/>
  <c r="F148" i="12"/>
  <c r="G148" i="12"/>
  <c r="M148" i="12" s="1"/>
  <c r="I148" i="12"/>
  <c r="I147" i="12" s="1"/>
  <c r="K148" i="12"/>
  <c r="K147" i="12" s="1"/>
  <c r="O148" i="12"/>
  <c r="O147" i="12" s="1"/>
  <c r="Q148" i="12"/>
  <c r="Q147" i="12" s="1"/>
  <c r="U148" i="12"/>
  <c r="U147" i="12" s="1"/>
  <c r="F149" i="12"/>
  <c r="G149" i="12"/>
  <c r="M149" i="12" s="1"/>
  <c r="I149" i="12"/>
  <c r="K149" i="12"/>
  <c r="O149" i="12"/>
  <c r="Q149" i="12"/>
  <c r="U149" i="12"/>
  <c r="F150" i="12"/>
  <c r="G150" i="12"/>
  <c r="M150" i="12" s="1"/>
  <c r="I150" i="12"/>
  <c r="K150" i="12"/>
  <c r="O150" i="12"/>
  <c r="Q150" i="12"/>
  <c r="U150" i="12"/>
  <c r="F152" i="12"/>
  <c r="G152" i="12" s="1"/>
  <c r="I152" i="12"/>
  <c r="I151" i="12" s="1"/>
  <c r="K152" i="12"/>
  <c r="K151" i="12" s="1"/>
  <c r="O152" i="12"/>
  <c r="O151" i="12" s="1"/>
  <c r="Q152" i="12"/>
  <c r="Q151" i="12" s="1"/>
  <c r="U152" i="12"/>
  <c r="U151" i="12" s="1"/>
  <c r="F153" i="12"/>
  <c r="G153" i="12" s="1"/>
  <c r="M153" i="12" s="1"/>
  <c r="I153" i="12"/>
  <c r="K153" i="12"/>
  <c r="O153" i="12"/>
  <c r="Q153" i="12"/>
  <c r="U153" i="12"/>
  <c r="F155" i="12"/>
  <c r="G155" i="12"/>
  <c r="G154" i="12" s="1"/>
  <c r="I155" i="12"/>
  <c r="I154" i="12" s="1"/>
  <c r="K155" i="12"/>
  <c r="K154" i="12" s="1"/>
  <c r="O155" i="12"/>
  <c r="O154" i="12" s="1"/>
  <c r="Q155" i="12"/>
  <c r="Q154" i="12" s="1"/>
  <c r="U155" i="12"/>
  <c r="U154" i="12" s="1"/>
  <c r="F156" i="12"/>
  <c r="G156" i="12"/>
  <c r="M156" i="12" s="1"/>
  <c r="I156" i="12"/>
  <c r="K156" i="12"/>
  <c r="O156" i="12"/>
  <c r="Q156" i="12"/>
  <c r="U156" i="12"/>
  <c r="F157" i="12"/>
  <c r="G157" i="12"/>
  <c r="M157" i="12" s="1"/>
  <c r="I157" i="12"/>
  <c r="K157" i="12"/>
  <c r="O157" i="12"/>
  <c r="Q157" i="12"/>
  <c r="U157" i="12"/>
  <c r="F158" i="12"/>
  <c r="G158" i="12"/>
  <c r="M158" i="12" s="1"/>
  <c r="I158" i="12"/>
  <c r="K158" i="12"/>
  <c r="O158" i="12"/>
  <c r="Q158" i="12"/>
  <c r="U158" i="12"/>
  <c r="F159" i="12"/>
  <c r="G159" i="12"/>
  <c r="M159" i="12" s="1"/>
  <c r="I159" i="12"/>
  <c r="K159" i="12"/>
  <c r="O159" i="12"/>
  <c r="Q159" i="12"/>
  <c r="U159" i="12"/>
  <c r="I20" i="1"/>
  <c r="G20" i="1"/>
  <c r="E20" i="1"/>
  <c r="I19" i="1"/>
  <c r="G19" i="1"/>
  <c r="E19" i="1"/>
  <c r="I18" i="1"/>
  <c r="G18" i="1"/>
  <c r="E18" i="1"/>
  <c r="G17" i="1"/>
  <c r="E17" i="1"/>
  <c r="G16" i="1"/>
  <c r="E16" i="1"/>
  <c r="G76" i="1"/>
  <c r="H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AZ43" i="1"/>
  <c r="G27" i="1"/>
  <c r="F40" i="1"/>
  <c r="G40" i="1"/>
  <c r="G25" i="1" s="1"/>
  <c r="G26" i="1" s="1"/>
  <c r="H39" i="1"/>
  <c r="I39" i="1" s="1"/>
  <c r="I40" i="1" s="1"/>
  <c r="J39" i="1" s="1"/>
  <c r="J40" i="1" s="1"/>
  <c r="J28" i="1"/>
  <c r="J26" i="1"/>
  <c r="G38" i="1"/>
  <c r="F38" i="1"/>
  <c r="H32" i="1"/>
  <c r="J23" i="1"/>
  <c r="J24" i="1"/>
  <c r="J25" i="1"/>
  <c r="J27" i="1"/>
  <c r="E24" i="1"/>
  <c r="E26" i="1"/>
  <c r="I17" i="1" l="1"/>
  <c r="I76" i="1"/>
  <c r="I16" i="1"/>
  <c r="I21" i="1" s="1"/>
  <c r="G28" i="1"/>
  <c r="G23" i="1"/>
  <c r="M141" i="12"/>
  <c r="M152" i="12"/>
  <c r="M151" i="12" s="1"/>
  <c r="G151" i="12"/>
  <c r="M147" i="12"/>
  <c r="M139" i="12"/>
  <c r="G137" i="12"/>
  <c r="G141" i="12"/>
  <c r="M56" i="12"/>
  <c r="G51" i="12"/>
  <c r="M52" i="12"/>
  <c r="M51" i="12" s="1"/>
  <c r="M32" i="12"/>
  <c r="M31" i="12" s="1"/>
  <c r="G31" i="12"/>
  <c r="M14" i="12"/>
  <c r="G147" i="12"/>
  <c r="Q110" i="12"/>
  <c r="M111" i="12"/>
  <c r="M110" i="12" s="1"/>
  <c r="G110" i="12"/>
  <c r="G101" i="12"/>
  <c r="M102" i="12"/>
  <c r="M101" i="12" s="1"/>
  <c r="G86" i="12"/>
  <c r="M87" i="12"/>
  <c r="M86" i="12" s="1"/>
  <c r="M76" i="12"/>
  <c r="G35" i="12"/>
  <c r="M36" i="12"/>
  <c r="M35" i="12" s="1"/>
  <c r="M155" i="12"/>
  <c r="M154" i="12" s="1"/>
  <c r="M137" i="12"/>
  <c r="O110" i="12"/>
  <c r="G71" i="12"/>
  <c r="M72" i="12"/>
  <c r="M71" i="12" s="1"/>
  <c r="M63" i="12"/>
  <c r="M62" i="12" s="1"/>
  <c r="G62" i="12"/>
  <c r="M50" i="12"/>
  <c r="M49" i="12" s="1"/>
  <c r="G49" i="12"/>
  <c r="M21" i="12"/>
  <c r="M98" i="12"/>
  <c r="M97" i="12" s="1"/>
  <c r="G97" i="12"/>
  <c r="M83" i="12"/>
  <c r="M82" i="12" s="1"/>
  <c r="G82" i="12"/>
  <c r="M73" i="12"/>
  <c r="M42" i="12"/>
  <c r="G8" i="12"/>
  <c r="M9" i="12"/>
  <c r="M8" i="12" s="1"/>
  <c r="G89" i="12"/>
  <c r="G73" i="12"/>
  <c r="G54" i="12"/>
  <c r="G38" i="12"/>
  <c r="G14" i="12"/>
  <c r="G94" i="12"/>
  <c r="G76" i="12"/>
  <c r="G56" i="12"/>
  <c r="G42" i="12"/>
  <c r="G21" i="12"/>
  <c r="G21" i="1"/>
  <c r="E21" i="1"/>
  <c r="H40" i="1"/>
  <c r="G24" i="1" l="1"/>
  <c r="G29" i="1"/>
</calcChain>
</file>

<file path=xl/comments1.xml><?xml version="1.0" encoding="utf-8"?>
<comments xmlns="http://schemas.openxmlformats.org/spreadsheetml/2006/main">
  <authors>
    <author>Radim Štěpánek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<sst xmlns="http://schemas.openxmlformats.org/spreadsheetml/2006/main" count="814" uniqueCount="399">
  <si>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</si>
  <si>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</si>
  <si>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</si>
  <si>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</si>
  <si>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</si>
  <si>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</si>
  <si>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</si>
  <si>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</si>
  <si>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</si>
  <si>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</si>
  <si>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</si>
  <si>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</si>
  <si>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</si>
  <si>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</si>
  <si>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</si>
  <si>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</si>
  <si>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</si>
  <si>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</si>
  <si>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</si>
  <si>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</si>
  <si>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</si>
  <si>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</si>
  <si>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</si>
  <si>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</si>
  <si>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</si>
  <si>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</si>
  <si>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</si>
  <si>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</si>
  <si>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</si>
  <si>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</si>
  <si>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</si>
  <si>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</si>
  <si>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</si>
  <si>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IČ: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</si>
  <si>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</si>
  <si>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</si>
  <si>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</si>
  <si>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</si>
  <si>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</si>
  <si>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</si>
  <si>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Zakázka:</t>
  </si>
  <si>
    <t>Z:</t>
  </si>
  <si>
    <t>Položkový rozpočet</t>
  </si>
  <si>
    <t>Stříbrná 75</t>
  </si>
  <si>
    <t>Rozpočet:</t>
  </si>
  <si>
    <t>Misto</t>
  </si>
  <si>
    <t>Antonín Hruška</t>
  </si>
  <si>
    <t>Stavební úpravy penzionu Márty - WC 1.PP a vstup 1.NP</t>
  </si>
  <si>
    <t>Obec Stříbrná</t>
  </si>
  <si>
    <t>Rozpočet</t>
  </si>
  <si>
    <t>Celkem za stavbu</t>
  </si>
  <si>
    <t>CZK</t>
  </si>
  <si>
    <t xml:space="preserve">Popis rozpočtu:  - </t>
  </si>
  <si>
    <t>F 1.1 - Architechnické, stavebně technické řešení</t>
  </si>
  <si>
    <t>Rekapitulace dílů</t>
  </si>
  <si>
    <t>Typ dílu</t>
  </si>
  <si>
    <t>2</t>
  </si>
  <si>
    <t>Základy,zvláštní zakládání</t>
  </si>
  <si>
    <t>3</t>
  </si>
  <si>
    <t>Svislé a kompletní konstrukce</t>
  </si>
  <si>
    <t>4</t>
  </si>
  <si>
    <t>Vodorovné konstrukce</t>
  </si>
  <si>
    <t>60</t>
  </si>
  <si>
    <t>Úpravy povrchů, omítky</t>
  </si>
  <si>
    <t>61</t>
  </si>
  <si>
    <t>Upravy povrchů vnitřní</t>
  </si>
  <si>
    <t>62</t>
  </si>
  <si>
    <t>Upravy povrchů vnější</t>
  </si>
  <si>
    <t>63</t>
  </si>
  <si>
    <t>Podlahy a podlahové konstrukce</t>
  </si>
  <si>
    <t>93</t>
  </si>
  <si>
    <t>Dokončovací práce inž.staveb</t>
  </si>
  <si>
    <t>94</t>
  </si>
  <si>
    <t>Lešení a stavební výtahy</t>
  </si>
  <si>
    <t>95</t>
  </si>
  <si>
    <t>Dokončovací kce na pozem.stav.</t>
  </si>
  <si>
    <t>96</t>
  </si>
  <si>
    <t>Bourání konstrukcí</t>
  </si>
  <si>
    <t>97</t>
  </si>
  <si>
    <t>Prorážení otvorů</t>
  </si>
  <si>
    <t>98</t>
  </si>
  <si>
    <t>Demolice</t>
  </si>
  <si>
    <t>99</t>
  </si>
  <si>
    <t>Staveništní přesun hmot</t>
  </si>
  <si>
    <t>711</t>
  </si>
  <si>
    <t>Izolace proti vodě</t>
  </si>
  <si>
    <t>712</t>
  </si>
  <si>
    <t>Živičné krytiny</t>
  </si>
  <si>
    <t>713</t>
  </si>
  <si>
    <t>Izolace tepelné</t>
  </si>
  <si>
    <t>725</t>
  </si>
  <si>
    <t>Zařizovací předměty</t>
  </si>
  <si>
    <t>762</t>
  </si>
  <si>
    <t>Konstrukce tesařské</t>
  </si>
  <si>
    <t>763</t>
  </si>
  <si>
    <t>Dřevostavby</t>
  </si>
  <si>
    <t>764</t>
  </si>
  <si>
    <t>Konstrukce klempířské</t>
  </si>
  <si>
    <t>766</t>
  </si>
  <si>
    <t>Konstrukce truhlářské</t>
  </si>
  <si>
    <t>767</t>
  </si>
  <si>
    <t>Konstrukce zámečnické</t>
  </si>
  <si>
    <t>771</t>
  </si>
  <si>
    <t>Podlahy z dlaždic a obklady</t>
  </si>
  <si>
    <t>781</t>
  </si>
  <si>
    <t>Obklady keramické</t>
  </si>
  <si>
    <t>783</t>
  </si>
  <si>
    <t>Nátěry</t>
  </si>
  <si>
    <t>784</t>
  </si>
  <si>
    <t>Malby</t>
  </si>
  <si>
    <t>VN</t>
  </si>
  <si>
    <t>ON</t>
  </si>
  <si>
    <t>S:</t>
  </si>
  <si>
    <t>#TypZaznamu#</t>
  </si>
  <si>
    <t>STA</t>
  </si>
  <si>
    <t>OBJ</t>
  </si>
  <si>
    <t>ROZ</t>
  </si>
  <si>
    <t>C:</t>
  </si>
  <si>
    <t>CAS_STR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</si>
  <si>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</si>
  <si>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</si>
  <si>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</si>
  <si>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</si>
  <si>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</si>
  <si>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</si>
  <si>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</si>
  <si>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</si>
  <si>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</si>
  <si>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</si>
  <si>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</si>
  <si>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</si>
  <si>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</si>
  <si>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</si>
  <si>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</si>
  <si>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</t>
  </si>
  <si>
    <t>Nhod / MJ</t>
  </si>
  <si>
    <t>Nhod celk.</t>
  </si>
  <si>
    <t>Díl:</t>
  </si>
  <si>
    <t>DIL</t>
  </si>
  <si>
    <t>273321321R00</t>
  </si>
  <si>
    <t>Železobeton základových desek C 20/25</t>
  </si>
  <si>
    <t>m3</t>
  </si>
  <si>
    <t>POL1_0</t>
  </si>
  <si>
    <t>274321321R00</t>
  </si>
  <si>
    <t xml:space="preserve">Železobeton základových pasů C 20/25 </t>
  </si>
  <si>
    <t>275362021R00</t>
  </si>
  <si>
    <t>Výztuž základových patek ze svařovaných sítí KARI</t>
  </si>
  <si>
    <t>t</t>
  </si>
  <si>
    <t>274351215R00</t>
  </si>
  <si>
    <t>Bednění stěn základových pasů - zřízení</t>
  </si>
  <si>
    <t>m2</t>
  </si>
  <si>
    <t>274351216R00</t>
  </si>
  <si>
    <t>Bednění stěn základových pasů - odstranění</t>
  </si>
  <si>
    <t>317944313RT3</t>
  </si>
  <si>
    <t>Válcované nosníky č.14-22 do připravených otvorů, včetně dodávky profilu  I č.16</t>
  </si>
  <si>
    <t>317234410RT2</t>
  </si>
  <si>
    <t>Vyzdívka mezi nosníky cihlami pálenými na MC, s použitím suché maltové směsi</t>
  </si>
  <si>
    <t>311271175R00</t>
  </si>
  <si>
    <t>Zdivo z tvárnic Ytong hladkých tl. 20 cm</t>
  </si>
  <si>
    <t>311112120RT2</t>
  </si>
  <si>
    <t>Stěna z tvárnic ztraceného bednění, tl. 20 cm, zalití tvárnic betonem C 16/20</t>
  </si>
  <si>
    <t>342255024R00</t>
  </si>
  <si>
    <t>Příčky z desek Ytong tl. 10 cm</t>
  </si>
  <si>
    <t>342255028R00</t>
  </si>
  <si>
    <t>Příčky z desek Ytong tl. 15 cm</t>
  </si>
  <si>
    <t>413941123RT3</t>
  </si>
  <si>
    <t>Osazení válcovaných nosníků ve stropech č. 14 - 22, včetně dodávky profilu I č. 16</t>
  </si>
  <si>
    <t>417121031R00</t>
  </si>
  <si>
    <t>Věnec z tvarovek U Ytong, výplň betonem C 16/20</t>
  </si>
  <si>
    <t>m</t>
  </si>
  <si>
    <t>417361821R00</t>
  </si>
  <si>
    <t>Výztuž ztužujících pásů a věnců z oceli 10505(R)</t>
  </si>
  <si>
    <t>411354236R00</t>
  </si>
  <si>
    <t>Bednění stropů plech lesklý, vlna 50 mm tl. 1,0 mm</t>
  </si>
  <si>
    <t>416021126R00</t>
  </si>
  <si>
    <t>Podhledy SDK, kovová.kce CD. 1x deska RF 15 mm</t>
  </si>
  <si>
    <t>434311115R00</t>
  </si>
  <si>
    <t>Stupně dusané na terén, na desku, z betonu C 20/25</t>
  </si>
  <si>
    <t>434351141R00</t>
  </si>
  <si>
    <t>Bednění stupňů přímočarých - zřízení</t>
  </si>
  <si>
    <t>434351142R00</t>
  </si>
  <si>
    <t>Bednění stupňů přímočarých - odstranění</t>
  </si>
  <si>
    <t>416020113R00</t>
  </si>
  <si>
    <t>Podhledy SDK, kovová kce.HUT 1x deska RBI 12,5 mm</t>
  </si>
  <si>
    <t>602021189R00</t>
  </si>
  <si>
    <t>Stěrka na stěnách mozaiková Baumit MosaikTop</t>
  </si>
  <si>
    <t>602012142RU3</t>
  </si>
  <si>
    <t>Štuk vnitřní i vnější Hasit fein-Kalkputz 160 ručn, 2x nanášený, celková tloušťka vrstvy 4 mm</t>
  </si>
  <si>
    <t>601012131R00</t>
  </si>
  <si>
    <t>Stěrka na stropech Hasit 651 ručně</t>
  </si>
  <si>
    <t>612421231R00</t>
  </si>
  <si>
    <t>Oprava vápen.omítek stěn do 10 % pl. - štukových</t>
  </si>
  <si>
    <t>611423231R00</t>
  </si>
  <si>
    <t>Oprava omítek stropů s rákosem do 10% pl-štukových</t>
  </si>
  <si>
    <t>620901111R00</t>
  </si>
  <si>
    <t>Kamenické opracování líce zdí a valů pemrlováním</t>
  </si>
  <si>
    <t>622324112R00</t>
  </si>
  <si>
    <t>Izolace suterénu BASF, EPS P tl. 100 mm, bez PÚ</t>
  </si>
  <si>
    <t>622324132RT1</t>
  </si>
  <si>
    <t>Zatepl.systém MultiTherm, fasáda, EPS F 100 mm, s omítkou akrylátovou Multiputz ZA, zrno 2 mm</t>
  </si>
  <si>
    <t>631312141R00</t>
  </si>
  <si>
    <t>Doplnění rýh betonem v dosavadních mazaninách</t>
  </si>
  <si>
    <t>631312121R00</t>
  </si>
  <si>
    <t>Doplnění mazanin betonem do 4 m2, do tl. 8 cm</t>
  </si>
  <si>
    <t>631362021R00</t>
  </si>
  <si>
    <t>Výztuž mazanin svařovanou sítí z drátů Kari</t>
  </si>
  <si>
    <t>631313621RM1</t>
  </si>
  <si>
    <t>Mazanina betonová tl. 8 - 12 cm C 20/25, z betonu prostého</t>
  </si>
  <si>
    <t>631319163R00</t>
  </si>
  <si>
    <t>Příplatek za konečnou úpravu mazanin tl. 12 cm</t>
  </si>
  <si>
    <t>931971111R00</t>
  </si>
  <si>
    <t>Vložky do dilatačních spár, lepenka jednoduchá</t>
  </si>
  <si>
    <t>941955002R00</t>
  </si>
  <si>
    <t>Lešení lehké pomocné, výška podlahy do 1,9 m</t>
  </si>
  <si>
    <t>941955004R00</t>
  </si>
  <si>
    <t>Lešení lehké pomocné, výška podlahy do 3,5 m</t>
  </si>
  <si>
    <t>952901111R00</t>
  </si>
  <si>
    <t>Vyčištění budov o výšce podlaží do 4 m</t>
  </si>
  <si>
    <t>965042231RT2</t>
  </si>
  <si>
    <t>Bourání mazanin betonových tl. nad 10 cm, pl. 4 m2, ručně tl. mazaniny 15 - 20 cm</t>
  </si>
  <si>
    <t>962031113R00</t>
  </si>
  <si>
    <t>Bourání příček z cihel pálených plných tl. 65 mm</t>
  </si>
  <si>
    <t>968061125R00</t>
  </si>
  <si>
    <t>Vyvěšení dřevěných dveřních křídel pl. do 2 m2</t>
  </si>
  <si>
    <t>kus</t>
  </si>
  <si>
    <t>968072455R00</t>
  </si>
  <si>
    <t>Vybourání kovových dveřních zárubní pl. do 2 m2</t>
  </si>
  <si>
    <t>965081713RT1</t>
  </si>
  <si>
    <t>Bourání dlažeb keramických tl.10 mm, nad 1 m2, ručně, dlaždice keramické</t>
  </si>
  <si>
    <t>979083111R00</t>
  </si>
  <si>
    <t>Vodorovné přemístění suti na skládku do 100 m</t>
  </si>
  <si>
    <t>979093111R00</t>
  </si>
  <si>
    <t>Uložení suti na skládku bez zhutnění</t>
  </si>
  <si>
    <t>971033651R00</t>
  </si>
  <si>
    <t>Vybourání otv. zeď cihel. pl.4 m2, tl.60 cm, MVC</t>
  </si>
  <si>
    <t>974031666R00</t>
  </si>
  <si>
    <t>Vysekání rýh zeď cihelná vtah. nosníků 15 x 25 cm</t>
  </si>
  <si>
    <t>978013141R00</t>
  </si>
  <si>
    <t>Otlučení omítek vnitřních stěn v rozsahu do 30 %</t>
  </si>
  <si>
    <t>978012121R00</t>
  </si>
  <si>
    <t>Otlučení omítek vnitřních rákosov.stropů do 10 %</t>
  </si>
  <si>
    <t>978059531R00</t>
  </si>
  <si>
    <t>Odsekání vnitřních obkladů stěn nad 2 m2</t>
  </si>
  <si>
    <t>973031324R00</t>
  </si>
  <si>
    <t>Vysekání kapes zeď cihel. MVC, pl. 0,1m2, hl. 15cm</t>
  </si>
  <si>
    <t>981011314R00</t>
  </si>
  <si>
    <t>Demolice budov,zdivo,podíl kce.do 25%,MVC,post.roz</t>
  </si>
  <si>
    <t>998981123R00</t>
  </si>
  <si>
    <t>Přesun hmot demolice postup. rozebíráním v. do 21m</t>
  </si>
  <si>
    <t>999281108R00</t>
  </si>
  <si>
    <t>Přesun hmot pro opravy a údržbu do výšky 12 m</t>
  </si>
  <si>
    <t>711121231RZ1</t>
  </si>
  <si>
    <t>Izolace proti vlhk.vodor.nátěr asf.pomoc. za horka, 1x nátěr - včetně dodávky  AO SI 85</t>
  </si>
  <si>
    <t>711141559RY2</t>
  </si>
  <si>
    <t>Izolace proti vlhk. vodorovná pásy přitavením, 1 vrstva - včetně dod. Glastek 40 special mineral</t>
  </si>
  <si>
    <t>711122131RZ1</t>
  </si>
  <si>
    <t>Izolace proti vlhkosti svis.nátěr asfalt. za horka, 1x nátěr - včetně dodávky AO SI 85</t>
  </si>
  <si>
    <t>711142559RY2</t>
  </si>
  <si>
    <t>Izolace proti vlhkosti svislá pásy přitavením, 1 vrstva - včetně dod. Glastek 40 special mineral</t>
  </si>
  <si>
    <t>998711202R00</t>
  </si>
  <si>
    <t>Přesun hmot pro izolace proti vodě, výšky do 12 m</t>
  </si>
  <si>
    <t>712431101R00</t>
  </si>
  <si>
    <t>Povlaková krytina střech do 30°, AIP na sucho</t>
  </si>
  <si>
    <t>69366202R</t>
  </si>
  <si>
    <t>Geotextilie GUTTATEX 300 g/m2 š. 200 cm PES</t>
  </si>
  <si>
    <t>POL3_0</t>
  </si>
  <si>
    <t>998712202R00</t>
  </si>
  <si>
    <t>Přesun hmot pro povlakové krytiny, výšky do 12 m</t>
  </si>
  <si>
    <t>713111111RV3</t>
  </si>
  <si>
    <t>Izolace tepelné stropů vrchem kladené volně, 1 vrstva - včetně dodávky Isover UNI tl. 140 mm</t>
  </si>
  <si>
    <t>998713202R00</t>
  </si>
  <si>
    <t>Přesun hmot pro izolace tepelné, výšky do 12 m</t>
  </si>
  <si>
    <t>725110814R00</t>
  </si>
  <si>
    <t>Demontáž klozetů kombinovaných</t>
  </si>
  <si>
    <t>soubor</t>
  </si>
  <si>
    <t>725210821R00</t>
  </si>
  <si>
    <t>Demontáž umyvadel bez výtokových armatur</t>
  </si>
  <si>
    <t>725820803R00</t>
  </si>
  <si>
    <t>Demontáž baterie stojánkové do 2-3 otvorů</t>
  </si>
  <si>
    <t>725860811R00</t>
  </si>
  <si>
    <t>Demontáž uzávěrek zápachových jednoduchých</t>
  </si>
  <si>
    <t>762341210RT2</t>
  </si>
  <si>
    <t>Montáž bednění střech rovných, prkna hrubá na sraz, včetně dodávky prken tloušťky 24 mm</t>
  </si>
  <si>
    <t>998762202R00</t>
  </si>
  <si>
    <t>Přesun hmot pro tesařské konstrukce, výšky do 12 m</t>
  </si>
  <si>
    <t>763732112R00</t>
  </si>
  <si>
    <t>Montáž střech z vazníků příhradových dl. do 18 m</t>
  </si>
  <si>
    <t>6122045R</t>
  </si>
  <si>
    <t>Vazník dřevěný příhradový sbíjený 2150x1000mm</t>
  </si>
  <si>
    <t>998763201R00</t>
  </si>
  <si>
    <t>Přesun hmot pro dřevostavby, výšky do 12 m</t>
  </si>
  <si>
    <t>764410850R00</t>
  </si>
  <si>
    <t>Demontáž oplechování parapetů,rš od 100 do 330 mm</t>
  </si>
  <si>
    <t>764904011R00</t>
  </si>
  <si>
    <t>Lindab, zastřešení hladkými plechy, nad 30°</t>
  </si>
  <si>
    <t>764908101R00</t>
  </si>
  <si>
    <t>Lindab,kotlík žlabový kónický SOK,vel.žlabu 125 mm</t>
  </si>
  <si>
    <t>764908104RT1</t>
  </si>
  <si>
    <t>Lindab žlab podokapní půlkruhový R,velikost 125 mm, v barvě hnědé</t>
  </si>
  <si>
    <t>764908109R00</t>
  </si>
  <si>
    <t>Lindab odpadní trouby kruhové SROR, D 100 mm</t>
  </si>
  <si>
    <t>764908306R00</t>
  </si>
  <si>
    <t>Lindab, oplechování parapetů, rš 250 mm, enkolit</t>
  </si>
  <si>
    <t>764928303R00</t>
  </si>
  <si>
    <t>Z+M oplechování zdí z lakovaného plechu, rš 400 mm</t>
  </si>
  <si>
    <t>998764202R00</t>
  </si>
  <si>
    <t>Přesun hmot pro klempířské konstr., výšky do 12 m</t>
  </si>
  <si>
    <t>766711021RT2</t>
  </si>
  <si>
    <t>Montáž vstupních dveří s vypěněním, na úchytky a hmoždinky</t>
  </si>
  <si>
    <t>61174123R</t>
  </si>
  <si>
    <t>Dveře vchodové se sklem 1kř. pomocné křídlo, 1,0+0,35*2,20</t>
  </si>
  <si>
    <t>766711001R00</t>
  </si>
  <si>
    <t>Montáž oken a balkonových dveří s vypěněním</t>
  </si>
  <si>
    <t>766694112R00</t>
  </si>
  <si>
    <t>Montáž parapetních desek š.do 30 cm,dl.do 160 cm</t>
  </si>
  <si>
    <t>60775312R</t>
  </si>
  <si>
    <t>Parapet interiér DTD Massive šíře 200 mm bílý, s nosem 40 mm</t>
  </si>
  <si>
    <t>61110310R</t>
  </si>
  <si>
    <t>Okno dřevěné EUROSAT "S" 1kříd. OS1 900x650</t>
  </si>
  <si>
    <t>61110330R</t>
  </si>
  <si>
    <t>Okno dřevěné EUROSAT "S" 2kříd. OS 1450x1200</t>
  </si>
  <si>
    <t>766661413R00</t>
  </si>
  <si>
    <t>Montáž dveří protipožár.1kř.do 80 cm, bez kukátka</t>
  </si>
  <si>
    <t>61165611R</t>
  </si>
  <si>
    <t>Dveře protipožární EI30 plné 80x197 cm CPL 0,2</t>
  </si>
  <si>
    <t>766661112R00</t>
  </si>
  <si>
    <t>Montáž dveří do zárubně,otevíravých 1kř.do 0,8 m</t>
  </si>
  <si>
    <t>61161901R</t>
  </si>
  <si>
    <t>Dveře vnitřní hladké plné ALEGRO 1kř. 70x197 dýha, odlehčená DTD, dýha</t>
  </si>
  <si>
    <t>61161902R</t>
  </si>
  <si>
    <t>Dveře vnitřní hladké plné ALEGRO 1kř. 80x197 dýha, odlehčená DTD, dýha</t>
  </si>
  <si>
    <t>766661122R00</t>
  </si>
  <si>
    <t>Montáž dveří do zárubně,otevíravých 1kř.nad 0,8 m</t>
  </si>
  <si>
    <t>61161903R</t>
  </si>
  <si>
    <t>Dveře vnitřní hladké plné ALEGRO 1kř. 90x197 dýha, odlehčená DTD, dýha</t>
  </si>
  <si>
    <t>766670011R00</t>
  </si>
  <si>
    <t>Montáž obložkové zárubně a dřevěného křídla dveří</t>
  </si>
  <si>
    <t>61181154R</t>
  </si>
  <si>
    <t xml:space="preserve">Zárubeň obložková š. 90 cm/st. 65-140 mm </t>
  </si>
  <si>
    <t>61181103R</t>
  </si>
  <si>
    <t>Zárubeň obklad. protipožární š. 80 cm/st. 8-30 cm, fólie, požární odolnost 30 minut</t>
  </si>
  <si>
    <t>61181151R</t>
  </si>
  <si>
    <t>Zárubeň obložková š. 60 cm/st. 65-140 mm</t>
  </si>
  <si>
    <t>61181152R</t>
  </si>
  <si>
    <t xml:space="preserve">Zárubeň obložková š. 70 cm/st. 65-140 mm </t>
  </si>
  <si>
    <t>61181153R</t>
  </si>
  <si>
    <t>Zárubeň obložková š. 80 cm/st. 65-140 mm</t>
  </si>
  <si>
    <t>61161801R</t>
  </si>
  <si>
    <t>Dveře vnitřní hladké plné 1kř. 60x197</t>
  </si>
  <si>
    <t>766669119R00</t>
  </si>
  <si>
    <t>Kompletace dveřního křídla, zámek FAB</t>
  </si>
  <si>
    <t>766669120R00</t>
  </si>
  <si>
    <t>Kompletace dveřního křídla, zámek WC</t>
  </si>
  <si>
    <t>766669121R00</t>
  </si>
  <si>
    <t>Kompletace vchodových dveří - zámek, bezpečnostní FAB</t>
  </si>
  <si>
    <t>998766202R00</t>
  </si>
  <si>
    <t>Přesun hmot pro truhlářské konstr., výšky do 12 m</t>
  </si>
  <si>
    <t>767995105R00</t>
  </si>
  <si>
    <t>Výroba a montáž kov. atypických konstr. do 100 kg</t>
  </si>
  <si>
    <t>kg</t>
  </si>
  <si>
    <t>14120965R</t>
  </si>
  <si>
    <t>Trubky bezešvé hladké jakost 11353.1 D120x5,0 mm, navařeny osazovací plotny</t>
  </si>
  <si>
    <t>998767202R00</t>
  </si>
  <si>
    <t>Přesun hmot pro zámečnické konstr., výšky do 12 m</t>
  </si>
  <si>
    <t>771575109RT8</t>
  </si>
  <si>
    <t>Montáž podlah keram.,hladké, tmel, 30x30 cm, Ardex X7G (flex.lepidlo), Ardex FL (spár.hmota)</t>
  </si>
  <si>
    <t>597642010R</t>
  </si>
  <si>
    <t>Dlažba karamická 300x300x9 mm, Rio Negro</t>
  </si>
  <si>
    <t>771475014R00</t>
  </si>
  <si>
    <t>Obklad soklíků keram.rovných, tmel,výška 10 cm</t>
  </si>
  <si>
    <t>59764241R</t>
  </si>
  <si>
    <t>Dlažba Taurus Granit matná sokl 300x80x9 mm, Nordic</t>
  </si>
  <si>
    <t>998771202R00</t>
  </si>
  <si>
    <t>Přesun hmot pro podlahy z dlaždic, výšky do 12 m</t>
  </si>
  <si>
    <t>781475114R00</t>
  </si>
  <si>
    <t>Obklad vnitřní stěn keramický, do tmele, 20x20 cm</t>
  </si>
  <si>
    <t>59761001R</t>
  </si>
  <si>
    <t>Obklad serie extra - obkladačka 20x20 cm, mat</t>
  </si>
  <si>
    <t>998781203R00</t>
  </si>
  <si>
    <t>Přesun hmot pro obklady keramické, výšky do 24 m</t>
  </si>
  <si>
    <t>783226100R00</t>
  </si>
  <si>
    <t>Nátěr syntetický kovových konstrukcí základní</t>
  </si>
  <si>
    <t>783222100R00</t>
  </si>
  <si>
    <t>Nátěr syntetický kovových konstrukcí dvojnásobný</t>
  </si>
  <si>
    <t>784011111R00</t>
  </si>
  <si>
    <t>Oprášení/ometení podkladu</t>
  </si>
  <si>
    <t>784191101R00</t>
  </si>
  <si>
    <t>Penetrace podkladu univerzální Primalex 1x</t>
  </si>
  <si>
    <t>784195112R00</t>
  </si>
  <si>
    <t>Malba Primalex Standard, bílá, bez penetrace, 2 x</t>
  </si>
  <si>
    <t>784441020R00</t>
  </si>
  <si>
    <t>Malba latexová 2x, 1barevná, místnost v. do 5 m</t>
  </si>
  <si>
    <t>784441120R00</t>
  </si>
  <si>
    <t>Malba latex. 2x, 1barevná+strop, místnost do 5 m</t>
  </si>
  <si>
    <t/>
  </si>
  <si>
    <t>SUM</t>
  </si>
  <si>
    <t>Poznámky uchazeče k zadání</t>
  </si>
  <si>
    <t>POPUZIV</t>
  </si>
  <si>
    <t>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</si>
</sst>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4" formatCode="#,##0.00000"/>
  </numFmts>
  <fonts count="18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sz val="10"/>
      <color indexed="9"/>
      <name val="Arial CE"/>
      <charset val="238"/>
    </font>
    <font>
      <b/>
      <sz val="9"/>
      <name val="Arial CE"/>
      <charset val="238"/>
    </font>
    <font>
      <sz val="8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CC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73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8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0" fontId="4" fillId="0" borderId="0" xfId="0" applyFont="1" applyAlignment="1">
      <alignment horizontal="left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3" fillId="2" borderId="0" xfId="0" applyFont="1" applyFill="1" applyAlignment="1">
      <alignment horizontal="left" wrapText="1"/>
    </xf>
    <xf numFmtId="0" fontId="8" fillId="0" borderId="6" xfId="0" applyFont="1" applyBorder="1" applyAlignment="1">
      <alignment horizont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1" fontId="0" fillId="0" borderId="6" xfId="0" applyNumberFormat="1" applyFont="1" applyBorder="1" applyAlignment="1">
      <alignment horizontal="right" indent="1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1" fillId="0" borderId="22" xfId="0" applyNumberFormat="1" applyFont="1" applyBorder="1" applyAlignment="1">
      <alignment horizontal="right" vertical="center" indent="1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49" fontId="8" fillId="0" borderId="6" xfId="0" applyNumberFormat="1" applyFont="1" applyBorder="1" applyAlignment="1">
      <alignment horizontal="left" vertical="center"/>
    </xf>
    <xf numFmtId="0" fontId="9" fillId="3" borderId="1" xfId="0" applyFont="1" applyFill="1" applyBorder="1" applyAlignment="1">
      <alignment horizontal="left" vertical="center" indent="1"/>
    </xf>
    <xf numFmtId="49" fontId="6" fillId="3" borderId="0" xfId="0" applyNumberFormat="1" applyFont="1" applyFill="1" applyBorder="1" applyAlignment="1">
      <alignment horizontal="left" vertical="center"/>
    </xf>
    <xf numFmtId="49" fontId="6" fillId="3" borderId="18" xfId="0" applyNumberFormat="1" applyFont="1" applyFill="1" applyBorder="1" applyAlignment="1">
      <alignment horizontal="center" vertical="center" shrinkToFit="1"/>
    </xf>
    <xf numFmtId="0" fontId="6" fillId="3" borderId="18" xfId="0" applyFont="1" applyFill="1" applyBorder="1" applyAlignment="1">
      <alignment horizontal="center" vertical="center" shrinkToFit="1"/>
    </xf>
    <xf numFmtId="0" fontId="6" fillId="3" borderId="19" xfId="0" applyFont="1" applyFill="1" applyBorder="1" applyAlignment="1">
      <alignment horizontal="center" vertical="center" shrinkToFit="1"/>
    </xf>
    <xf numFmtId="0" fontId="0" fillId="3" borderId="1" xfId="0" applyFont="1" applyFill="1" applyBorder="1" applyAlignment="1">
      <alignment horizontal="left" vertical="center" indent="1"/>
    </xf>
    <xf numFmtId="0" fontId="8" fillId="3" borderId="0" xfId="0" applyFont="1" applyFill="1" applyBorder="1" applyAlignment="1">
      <alignment horizontal="left" vertical="center"/>
    </xf>
    <xf numFmtId="49" fontId="8" fillId="3" borderId="0" xfId="0" applyNumberFormat="1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0" fillId="3" borderId="9" xfId="0" applyFont="1" applyFill="1" applyBorder="1" applyAlignment="1">
      <alignment horizontal="left" vertical="center" indent="1"/>
    </xf>
    <xf numFmtId="0" fontId="0" fillId="3" borderId="6" xfId="0" applyFont="1" applyFill="1" applyBorder="1"/>
    <xf numFmtId="49" fontId="8" fillId="3" borderId="6" xfId="0" applyNumberFormat="1" applyFont="1" applyFill="1" applyBorder="1" applyAlignment="1">
      <alignment horizontal="left" vertical="center"/>
    </xf>
    <xf numFmtId="0" fontId="8" fillId="3" borderId="6" xfId="0" applyFont="1" applyFill="1" applyBorder="1"/>
    <xf numFmtId="0" fontId="8" fillId="3" borderId="6" xfId="0" applyFont="1" applyFill="1" applyBorder="1" applyAlignment="1"/>
    <xf numFmtId="0" fontId="8" fillId="3" borderId="8" xfId="0" applyFont="1" applyFill="1" applyBorder="1" applyAlignment="1"/>
    <xf numFmtId="49" fontId="8" fillId="0" borderId="0" xfId="0" applyNumberFormat="1" applyFont="1" applyBorder="1" applyAlignment="1">
      <alignment horizontal="left" vertical="center"/>
    </xf>
    <xf numFmtId="49" fontId="8" fillId="0" borderId="6" xfId="0" applyNumberFormat="1" applyFont="1" applyBorder="1" applyAlignment="1">
      <alignment horizontal="right" vertical="center"/>
    </xf>
    <xf numFmtId="49" fontId="8" fillId="4" borderId="18" xfId="0" applyNumberFormat="1" applyFont="1" applyFill="1" applyBorder="1" applyAlignment="1" applyProtection="1">
      <alignment horizontal="left" vertical="center"/>
      <protection locked="0"/>
    </xf>
    <xf numFmtId="49" fontId="8" fillId="4" borderId="0" xfId="0" applyNumberFormat="1" applyFont="1" applyFill="1" applyBorder="1" applyAlignment="1" applyProtection="1">
      <alignment horizontal="left" vertical="center"/>
      <protection locked="0"/>
    </xf>
    <xf numFmtId="49" fontId="8" fillId="4" borderId="6" xfId="0" applyNumberFormat="1" applyFont="1" applyFill="1" applyBorder="1" applyAlignment="1" applyProtection="1">
      <alignment horizontal="left" vertical="center"/>
      <protection locked="0"/>
    </xf>
    <xf numFmtId="49" fontId="8" fillId="4" borderId="6" xfId="0" applyNumberFormat="1" applyFont="1" applyFill="1" applyBorder="1" applyAlignment="1" applyProtection="1">
      <alignment horizontal="right" vertical="center"/>
      <protection locked="0"/>
    </xf>
    <xf numFmtId="49" fontId="8" fillId="4" borderId="0" xfId="0" applyNumberFormat="1" applyFont="1" applyFill="1" applyBorder="1" applyAlignment="1" applyProtection="1">
      <alignment horizontal="left" vertical="center"/>
      <protection locked="0"/>
    </xf>
    <xf numFmtId="49" fontId="0" fillId="0" borderId="0" xfId="0" applyNumberFormat="1"/>
    <xf numFmtId="4" fontId="0" fillId="0" borderId="0" xfId="0" applyNumberFormat="1" applyAlignment="1"/>
    <xf numFmtId="3" fontId="0" fillId="0" borderId="26" xfId="0" applyNumberFormat="1" applyBorder="1"/>
    <xf numFmtId="3" fontId="0" fillId="5" borderId="30" xfId="0" applyNumberFormat="1" applyFill="1" applyBorder="1" applyAlignment="1"/>
    <xf numFmtId="3" fontId="7" fillId="3" borderId="27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 wrapText="1"/>
    </xf>
    <xf numFmtId="3" fontId="7" fillId="3" borderId="28" xfId="0" applyNumberFormat="1" applyFont="1" applyFill="1" applyBorder="1" applyAlignment="1">
      <alignment horizontal="center" vertical="center" wrapText="1"/>
    </xf>
    <xf numFmtId="3" fontId="0" fillId="0" borderId="31" xfId="0" applyNumberFormat="1" applyBorder="1" applyAlignment="1"/>
    <xf numFmtId="3" fontId="0" fillId="0" borderId="12" xfId="0" applyNumberFormat="1" applyBorder="1"/>
    <xf numFmtId="3" fontId="0" fillId="0" borderId="12" xfId="0" applyNumberFormat="1" applyBorder="1" applyAlignment="1">
      <alignment wrapText="1"/>
    </xf>
    <xf numFmtId="3" fontId="0" fillId="0" borderId="29" xfId="0" applyNumberFormat="1" applyBorder="1" applyAlignment="1"/>
    <xf numFmtId="3" fontId="0" fillId="5" borderId="31" xfId="0" applyNumberFormat="1" applyFill="1" applyBorder="1"/>
    <xf numFmtId="3" fontId="0" fillId="5" borderId="12" xfId="0" applyNumberFormat="1" applyFill="1" applyBorder="1"/>
    <xf numFmtId="3" fontId="0" fillId="5" borderId="32" xfId="0" applyNumberFormat="1" applyFill="1" applyBorder="1"/>
    <xf numFmtId="0" fontId="2" fillId="0" borderId="0" xfId="0" applyFont="1" applyAlignment="1">
      <alignment horizontal="center" shrinkToFit="1"/>
    </xf>
    <xf numFmtId="3" fontId="10" fillId="3" borderId="28" xfId="0" applyNumberFormat="1" applyFont="1" applyFill="1" applyBorder="1" applyAlignment="1">
      <alignment horizontal="center" vertical="center" wrapText="1" shrinkToFit="1"/>
    </xf>
    <xf numFmtId="3" fontId="7" fillId="3" borderId="28" xfId="0" applyNumberFormat="1" applyFont="1" applyFill="1" applyBorder="1" applyAlignment="1">
      <alignment horizontal="center" vertical="center" wrapText="1" shrinkToFit="1"/>
    </xf>
    <xf numFmtId="3" fontId="3" fillId="0" borderId="29" xfId="0" applyNumberFormat="1" applyFont="1" applyBorder="1" applyAlignment="1">
      <alignment horizontal="right" wrapText="1" shrinkToFit="1"/>
    </xf>
    <xf numFmtId="3" fontId="3" fillId="0" borderId="29" xfId="0" applyNumberFormat="1" applyFont="1" applyBorder="1" applyAlignment="1">
      <alignment horizontal="right" shrinkToFit="1"/>
    </xf>
    <xf numFmtId="3" fontId="0" fillId="0" borderId="29" xfId="0" applyNumberFormat="1" applyBorder="1" applyAlignment="1">
      <alignment shrinkToFit="1"/>
    </xf>
    <xf numFmtId="3" fontId="0" fillId="5" borderId="30" xfId="0" applyNumberFormat="1" applyFill="1" applyBorder="1" applyAlignment="1">
      <alignment wrapText="1" shrinkToFit="1"/>
    </xf>
    <xf numFmtId="3" fontId="0" fillId="5" borderId="30" xfId="0" applyNumberFormat="1" applyFill="1" applyBorder="1" applyAlignment="1">
      <alignment shrinkToFit="1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2" fontId="12" fillId="3" borderId="7" xfId="0" applyNumberFormat="1" applyFont="1" applyFill="1" applyBorder="1" applyAlignment="1">
      <alignment horizontal="righ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" fontId="12" fillId="3" borderId="7" xfId="0" applyNumberFormat="1" applyFont="1" applyFill="1" applyBorder="1" applyAlignment="1">
      <alignment horizontal="right" vertical="center"/>
    </xf>
    <xf numFmtId="49" fontId="8" fillId="3" borderId="13" xfId="0" applyNumberFormat="1" applyFont="1" applyFill="1" applyBorder="1" applyAlignment="1">
      <alignment horizontal="left" vertical="center"/>
    </xf>
    <xf numFmtId="0" fontId="15" fillId="0" borderId="0" xfId="0" applyNumberFormat="1" applyFont="1" applyAlignment="1">
      <alignment wrapText="1"/>
    </xf>
    <xf numFmtId="0" fontId="0" fillId="0" borderId="0" xfId="0" applyNumberFormat="1" applyAlignment="1">
      <alignment wrapText="1"/>
    </xf>
    <xf numFmtId="0" fontId="6" fillId="0" borderId="0" xfId="0" applyFont="1"/>
    <xf numFmtId="0" fontId="16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49" fontId="7" fillId="0" borderId="26" xfId="0" applyNumberFormat="1" applyFont="1" applyBorder="1" applyAlignment="1">
      <alignment vertical="center" wrapText="1"/>
    </xf>
    <xf numFmtId="49" fontId="7" fillId="0" borderId="26" xfId="0" applyNumberFormat="1" applyFont="1" applyBorder="1" applyAlignment="1">
      <alignment vertical="center"/>
    </xf>
    <xf numFmtId="49" fontId="7" fillId="0" borderId="0" xfId="0" applyNumberFormat="1" applyFont="1" applyBorder="1" applyAlignment="1">
      <alignment vertical="center" wrapText="1"/>
    </xf>
    <xf numFmtId="0" fontId="16" fillId="3" borderId="36" xfId="0" applyFont="1" applyFill="1" applyBorder="1" applyAlignment="1">
      <alignment horizontal="center" vertical="center" wrapText="1"/>
    </xf>
    <xf numFmtId="0" fontId="16" fillId="3" borderId="18" xfId="0" applyFont="1" applyFill="1" applyBorder="1" applyAlignment="1">
      <alignment horizontal="center" vertical="center" wrapText="1"/>
    </xf>
    <xf numFmtId="0" fontId="7" fillId="5" borderId="10" xfId="0" applyFont="1" applyFill="1" applyBorder="1"/>
    <xf numFmtId="0" fontId="7" fillId="5" borderId="6" xfId="0" applyFont="1" applyFill="1" applyBorder="1"/>
    <xf numFmtId="0" fontId="16" fillId="3" borderId="35" xfId="0" applyFont="1" applyFill="1" applyBorder="1" applyAlignment="1">
      <alignment horizontal="center" vertical="center" wrapText="1"/>
    </xf>
    <xf numFmtId="0" fontId="16" fillId="3" borderId="35" xfId="0" applyFont="1" applyFill="1" applyBorder="1" applyAlignment="1">
      <alignment horizontal="center" vertical="center" wrapText="1"/>
    </xf>
    <xf numFmtId="49" fontId="7" fillId="0" borderId="36" xfId="0" applyNumberFormat="1" applyFont="1" applyBorder="1" applyAlignment="1">
      <alignment vertical="center"/>
    </xf>
    <xf numFmtId="49" fontId="7" fillId="0" borderId="36" xfId="0" applyNumberFormat="1" applyFont="1" applyBorder="1" applyAlignment="1">
      <alignment vertical="center" wrapText="1"/>
    </xf>
    <xf numFmtId="49" fontId="7" fillId="0" borderId="18" xfId="0" applyNumberFormat="1" applyFont="1" applyBorder="1" applyAlignment="1">
      <alignment vertical="center" wrapText="1"/>
    </xf>
    <xf numFmtId="49" fontId="7" fillId="0" borderId="10" xfId="0" applyNumberFormat="1" applyFont="1" applyBorder="1" applyAlignment="1">
      <alignment vertical="center"/>
    </xf>
    <xf numFmtId="49" fontId="7" fillId="0" borderId="10" xfId="0" applyNumberFormat="1" applyFont="1" applyBorder="1" applyAlignment="1">
      <alignment vertical="center" wrapText="1"/>
    </xf>
    <xf numFmtId="49" fontId="7" fillId="0" borderId="6" xfId="0" applyNumberFormat="1" applyFont="1" applyBorder="1" applyAlignment="1">
      <alignment vertical="center" wrapText="1"/>
    </xf>
    <xf numFmtId="4" fontId="7" fillId="0" borderId="35" xfId="0" applyNumberFormat="1" applyFont="1" applyBorder="1" applyAlignment="1">
      <alignment horizontal="center" vertical="center"/>
    </xf>
    <xf numFmtId="4" fontId="7" fillId="0" borderId="35" xfId="0" applyNumberFormat="1" applyFont="1" applyBorder="1" applyAlignment="1">
      <alignment vertical="center"/>
    </xf>
    <xf numFmtId="4" fontId="7" fillId="0" borderId="35" xfId="0" applyNumberFormat="1" applyFont="1" applyBorder="1" applyAlignment="1">
      <alignment vertical="center"/>
    </xf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0" borderId="33" xfId="0" applyNumberFormat="1" applyFont="1" applyBorder="1" applyAlignment="1">
      <alignment vertical="center"/>
    </xf>
    <xf numFmtId="4" fontId="7" fillId="0" borderId="39" xfId="0" applyNumberFormat="1" applyFont="1" applyBorder="1" applyAlignment="1">
      <alignment horizontal="center" vertical="center"/>
    </xf>
    <xf numFmtId="4" fontId="7" fillId="0" borderId="39" xfId="0" applyNumberFormat="1" applyFont="1" applyBorder="1" applyAlignment="1">
      <alignment vertical="center"/>
    </xf>
    <xf numFmtId="4" fontId="7" fillId="0" borderId="39" xfId="0" applyNumberFormat="1" applyFont="1" applyBorder="1" applyAlignment="1">
      <alignment vertical="center"/>
    </xf>
    <xf numFmtId="4" fontId="7" fillId="5" borderId="39" xfId="0" applyNumberFormat="1" applyFont="1" applyFill="1" applyBorder="1" applyAlignment="1">
      <alignment horizontal="center"/>
    </xf>
    <xf numFmtId="4" fontId="7" fillId="5" borderId="39" xfId="0" applyNumberFormat="1" applyFont="1" applyFill="1" applyBorder="1" applyAlignment="1"/>
    <xf numFmtId="4" fontId="7" fillId="5" borderId="39" xfId="0" applyNumberFormat="1" applyFont="1" applyFill="1" applyBorder="1" applyAlignment="1"/>
    <xf numFmtId="4" fontId="0" fillId="0" borderId="0" xfId="0" applyNumberFormat="1"/>
    <xf numFmtId="49" fontId="0" fillId="0" borderId="1" xfId="0" applyNumberFormat="1" applyBorder="1"/>
    <xf numFmtId="49" fontId="0" fillId="0" borderId="14" xfId="0" applyNumberFormat="1" applyBorder="1" applyAlignment="1">
      <alignment horizontal="left" vertical="center" indent="1"/>
    </xf>
    <xf numFmtId="0" fontId="6" fillId="0" borderId="0" xfId="0" applyFont="1" applyAlignment="1">
      <alignment horizontal="center"/>
    </xf>
    <xf numFmtId="49" fontId="0" fillId="0" borderId="40" xfId="0" applyNumberFormat="1" applyBorder="1" applyAlignment="1">
      <alignment vertical="center"/>
    </xf>
    <xf numFmtId="49" fontId="0" fillId="0" borderId="40" xfId="0" applyNumberFormat="1" applyBorder="1" applyAlignment="1">
      <alignment vertical="center"/>
    </xf>
    <xf numFmtId="0" fontId="0" fillId="0" borderId="40" xfId="0" applyBorder="1" applyAlignment="1">
      <alignment vertical="center"/>
    </xf>
    <xf numFmtId="49" fontId="0" fillId="0" borderId="41" xfId="0" applyNumberFormat="1" applyBorder="1" applyAlignment="1">
      <alignment vertical="center"/>
    </xf>
    <xf numFmtId="0" fontId="0" fillId="0" borderId="41" xfId="0" applyBorder="1" applyAlignment="1">
      <alignment vertical="center"/>
    </xf>
    <xf numFmtId="49" fontId="0" fillId="0" borderId="41" xfId="0" applyNumberFormat="1" applyBorder="1" applyAlignment="1">
      <alignment vertical="center"/>
    </xf>
    <xf numFmtId="0" fontId="0" fillId="0" borderId="44" xfId="0" applyFont="1" applyBorder="1" applyAlignment="1">
      <alignment vertical="center"/>
    </xf>
    <xf numFmtId="0" fontId="0" fillId="0" borderId="45" xfId="0" applyFont="1" applyBorder="1" applyAlignment="1">
      <alignment vertical="center"/>
    </xf>
    <xf numFmtId="0" fontId="0" fillId="0" borderId="47" xfId="0" applyBorder="1" applyAlignment="1">
      <alignment vertical="center"/>
    </xf>
    <xf numFmtId="0" fontId="0" fillId="0" borderId="48" xfId="0" applyBorder="1" applyAlignment="1">
      <alignment vertical="center"/>
    </xf>
    <xf numFmtId="0" fontId="0" fillId="3" borderId="46" xfId="0" applyFill="1" applyBorder="1"/>
    <xf numFmtId="49" fontId="0" fillId="3" borderId="43" xfId="0" applyNumberFormat="1" applyFill="1" applyBorder="1" applyAlignment="1"/>
    <xf numFmtId="49" fontId="0" fillId="3" borderId="43" xfId="0" applyNumberFormat="1" applyFill="1" applyBorder="1"/>
    <xf numFmtId="0" fontId="0" fillId="3" borderId="43" xfId="0" applyFill="1" applyBorder="1"/>
    <xf numFmtId="0" fontId="0" fillId="3" borderId="42" xfId="0" applyFill="1" applyBorder="1"/>
    <xf numFmtId="0" fontId="0" fillId="3" borderId="36" xfId="0" applyFill="1" applyBorder="1"/>
    <xf numFmtId="0" fontId="17" fillId="0" borderId="0" xfId="0" applyFont="1"/>
    <xf numFmtId="0" fontId="17" fillId="0" borderId="26" xfId="0" applyFont="1" applyBorder="1" applyAlignment="1">
      <alignment vertical="top"/>
    </xf>
    <xf numFmtId="0" fontId="0" fillId="3" borderId="10" xfId="0" applyFill="1" applyBorder="1" applyAlignment="1">
      <alignment vertical="top"/>
    </xf>
    <xf numFmtId="0" fontId="0" fillId="3" borderId="35" xfId="0" applyFill="1" applyBorder="1"/>
    <xf numFmtId="49" fontId="0" fillId="3" borderId="35" xfId="0" applyNumberFormat="1" applyFill="1" applyBorder="1"/>
    <xf numFmtId="0" fontId="0" fillId="3" borderId="49" xfId="0" applyFill="1" applyBorder="1" applyAlignment="1">
      <alignment vertical="top"/>
    </xf>
    <xf numFmtId="0" fontId="0" fillId="3" borderId="50" xfId="0" applyFill="1" applyBorder="1" applyAlignment="1">
      <alignment wrapText="1"/>
    </xf>
    <xf numFmtId="0" fontId="17" fillId="0" borderId="26" xfId="0" applyNumberFormat="1" applyFont="1" applyBorder="1" applyAlignment="1">
      <alignment vertical="top"/>
    </xf>
    <xf numFmtId="0" fontId="0" fillId="3" borderId="10" xfId="0" applyNumberFormat="1" applyFill="1" applyBorder="1" applyAlignment="1">
      <alignment vertical="top"/>
    </xf>
    <xf numFmtId="0" fontId="17" fillId="0" borderId="34" xfId="0" applyFont="1" applyBorder="1" applyAlignment="1">
      <alignment vertical="top" shrinkToFit="1"/>
    </xf>
    <xf numFmtId="0" fontId="17" fillId="0" borderId="33" xfId="0" applyFont="1" applyBorder="1" applyAlignment="1">
      <alignment vertical="top" shrinkToFit="1"/>
    </xf>
    <xf numFmtId="0" fontId="17" fillId="0" borderId="26" xfId="0" applyFont="1" applyBorder="1" applyAlignment="1">
      <alignment vertical="top" shrinkToFit="1"/>
    </xf>
    <xf numFmtId="0" fontId="0" fillId="3" borderId="38" xfId="0" applyFill="1" applyBorder="1" applyAlignment="1">
      <alignment vertical="top" shrinkToFit="1"/>
    </xf>
    <xf numFmtId="0" fontId="0" fillId="3" borderId="39" xfId="0" applyFill="1" applyBorder="1" applyAlignment="1">
      <alignment vertical="top" shrinkToFit="1"/>
    </xf>
    <xf numFmtId="0" fontId="0" fillId="3" borderId="10" xfId="0" applyFill="1" applyBorder="1" applyAlignment="1">
      <alignment vertical="top" shrinkToFit="1"/>
    </xf>
    <xf numFmtId="174" fontId="17" fillId="0" borderId="33" xfId="0" applyNumberFormat="1" applyFont="1" applyBorder="1" applyAlignment="1">
      <alignment vertical="top" shrinkToFit="1"/>
    </xf>
    <xf numFmtId="174" fontId="0" fillId="3" borderId="39" xfId="0" applyNumberFormat="1" applyFill="1" applyBorder="1" applyAlignment="1">
      <alignment vertical="top" shrinkToFit="1"/>
    </xf>
    <xf numFmtId="4" fontId="17" fillId="0" borderId="33" xfId="0" applyNumberFormat="1" applyFont="1" applyBorder="1" applyAlignment="1">
      <alignment vertical="top" shrinkToFit="1"/>
    </xf>
    <xf numFmtId="4" fontId="17" fillId="4" borderId="33" xfId="0" applyNumberFormat="1" applyFont="1" applyFill="1" applyBorder="1" applyAlignment="1" applyProtection="1">
      <alignment vertical="top" shrinkToFit="1"/>
      <protection locked="0"/>
    </xf>
    <xf numFmtId="4" fontId="0" fillId="3" borderId="39" xfId="0" applyNumberFormat="1" applyFill="1" applyBorder="1" applyAlignment="1">
      <alignment vertical="top" shrinkToFit="1"/>
    </xf>
    <xf numFmtId="0" fontId="0" fillId="3" borderId="51" xfId="0" applyFill="1" applyBorder="1"/>
    <xf numFmtId="0" fontId="0" fillId="3" borderId="52" xfId="0" applyFill="1" applyBorder="1" applyAlignment="1">
      <alignment wrapText="1"/>
    </xf>
    <xf numFmtId="0" fontId="0" fillId="3" borderId="53" xfId="0" applyFill="1" applyBorder="1" applyAlignment="1">
      <alignment vertical="top"/>
    </xf>
    <xf numFmtId="49" fontId="0" fillId="3" borderId="53" xfId="0" applyNumberFormat="1" applyFill="1" applyBorder="1" applyAlignment="1">
      <alignment vertical="top"/>
    </xf>
    <xf numFmtId="49" fontId="0" fillId="3" borderId="49" xfId="0" applyNumberFormat="1" applyFill="1" applyBorder="1" applyAlignment="1">
      <alignment vertical="top"/>
    </xf>
    <xf numFmtId="0" fontId="0" fillId="3" borderId="54" xfId="0" applyFill="1" applyBorder="1" applyAlignment="1">
      <alignment vertical="top"/>
    </xf>
    <xf numFmtId="174" fontId="0" fillId="3" borderId="49" xfId="0" applyNumberFormat="1" applyFill="1" applyBorder="1" applyAlignment="1">
      <alignment vertical="top"/>
    </xf>
    <xf numFmtId="4" fontId="0" fillId="3" borderId="49" xfId="0" applyNumberFormat="1" applyFill="1" applyBorder="1" applyAlignment="1">
      <alignment vertical="top"/>
    </xf>
    <xf numFmtId="0" fontId="17" fillId="0" borderId="10" xfId="0" applyFont="1" applyBorder="1" applyAlignment="1">
      <alignment vertical="top"/>
    </xf>
    <xf numFmtId="0" fontId="17" fillId="0" borderId="10" xfId="0" applyNumberFormat="1" applyFont="1" applyBorder="1" applyAlignment="1">
      <alignment vertical="top"/>
    </xf>
    <xf numFmtId="0" fontId="17" fillId="0" borderId="38" xfId="0" applyFont="1" applyBorder="1" applyAlignment="1">
      <alignment vertical="top" shrinkToFit="1"/>
    </xf>
    <xf numFmtId="174" fontId="17" fillId="0" borderId="39" xfId="0" applyNumberFormat="1" applyFont="1" applyBorder="1" applyAlignment="1">
      <alignment vertical="top" shrinkToFit="1"/>
    </xf>
    <xf numFmtId="4" fontId="17" fillId="0" borderId="39" xfId="0" applyNumberFormat="1" applyFont="1" applyBorder="1" applyAlignment="1">
      <alignment vertical="top" shrinkToFit="1"/>
    </xf>
    <xf numFmtId="4" fontId="17" fillId="4" borderId="39" xfId="0" applyNumberFormat="1" applyFont="1" applyFill="1" applyBorder="1" applyAlignment="1" applyProtection="1">
      <alignment vertical="top" shrinkToFit="1"/>
      <protection locked="0"/>
    </xf>
    <xf numFmtId="0" fontId="17" fillId="0" borderId="39" xfId="0" applyFont="1" applyBorder="1" applyAlignment="1">
      <alignment vertical="top" shrinkToFit="1"/>
    </xf>
    <xf numFmtId="0" fontId="17" fillId="0" borderId="10" xfId="0" applyFont="1" applyBorder="1" applyAlignment="1">
      <alignment vertical="top" shrinkToFit="1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vertical="top"/>
    </xf>
    <xf numFmtId="0" fontId="0" fillId="0" borderId="0" xfId="0" applyAlignment="1">
      <alignment vertical="top"/>
    </xf>
    <xf numFmtId="0" fontId="0" fillId="4" borderId="36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37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34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38" xfId="0" applyFill="1" applyBorder="1" applyAlignment="1" applyProtection="1">
      <alignment vertical="top" wrapText="1"/>
      <protection locked="0"/>
    </xf>
    <xf numFmtId="4" fontId="8" fillId="3" borderId="22" xfId="0" applyNumberFormat="1" applyFont="1" applyFill="1" applyBorder="1" applyAlignment="1">
      <alignment vertical="top"/>
    </xf>
    <xf numFmtId="0" fontId="17" fillId="0" borderId="33" xfId="0" applyNumberFormat="1" applyFont="1" applyBorder="1" applyAlignment="1">
      <alignment horizontal="left" vertical="top" wrapText="1"/>
    </xf>
    <xf numFmtId="0" fontId="0" fillId="3" borderId="39" xfId="0" applyNumberFormat="1" applyFill="1" applyBorder="1" applyAlignment="1">
      <alignment horizontal="left" vertical="top" wrapText="1"/>
    </xf>
    <xf numFmtId="0" fontId="17" fillId="0" borderId="39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49" fontId="0" fillId="0" borderId="0" xfId="0" applyNumberFormat="1" applyAlignment="1">
      <alignment horizontal="left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tavitel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workbookViewId="0">
      <selection activeCell="A2" sqref="A2:G2"/>
    </sheetView>
  </sheetViews>
  <sheetFormatPr defaultRowHeight="13.2" x14ac:dyDescent="0.25"/>
  <sheetData>
    <row r="1" spans="1:7" x14ac:dyDescent="0.25">
      <c r="A1" s="35" t="s">
        <v>38</v>
      </c>
    </row>
    <row r="2" spans="1:7" ht="57.75" customHeight="1" x14ac:dyDescent="0.25">
      <c r="A2" s="78" t="s">
        <v>39</v>
      </c>
      <c r="B2" s="78"/>
      <c r="C2" s="78"/>
      <c r="D2" s="78"/>
      <c r="E2" s="78"/>
      <c r="F2" s="78"/>
      <c r="G2" s="78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AZ79"/>
  <sheetViews>
    <sheetView showGridLines="0" tabSelected="1" topLeftCell="B1" zoomScaleNormal="100" zoomScaleSheetLayoutView="75" workbookViewId="0">
      <selection activeCell="A28" sqref="A28"/>
    </sheetView>
  </sheetViews>
  <sheetFormatPr defaultColWidth="9" defaultRowHeight="13.2" x14ac:dyDescent="0.25"/>
  <cols>
    <col min="1" max="1" width="8.44140625" hidden="1" customWidth="1"/>
    <col min="2" max="2" width="9.109375" customWidth="1"/>
    <col min="3" max="3" width="7.44140625" customWidth="1"/>
    <col min="4" max="4" width="13.44140625" customWidth="1"/>
    <col min="5" max="5" width="12.109375" customWidth="1"/>
    <col min="6" max="6" width="11.44140625" customWidth="1"/>
    <col min="7" max="7" width="12.6640625" style="1" customWidth="1"/>
    <col min="8" max="8" width="12.6640625" customWidth="1"/>
    <col min="9" max="9" width="12.6640625" style="1" customWidth="1"/>
    <col min="10" max="10" width="6.6640625" style="1" customWidth="1"/>
    <col min="11" max="11" width="4.33203125" customWidth="1"/>
    <col min="12" max="15" width="10.6640625" customWidth="1"/>
    <col min="52" max="52" width="92.44140625" customWidth="1"/>
  </cols>
  <sheetData>
    <row r="1" spans="1:15" ht="33.75" customHeight="1" x14ac:dyDescent="0.25">
      <c r="A1" s="71" t="s">
        <v>36</v>
      </c>
      <c r="B1" s="91" t="s">
        <v>42</v>
      </c>
      <c r="C1" s="92"/>
      <c r="D1" s="92"/>
      <c r="E1" s="92"/>
      <c r="F1" s="92"/>
      <c r="G1" s="92"/>
      <c r="H1" s="92"/>
      <c r="I1" s="92"/>
      <c r="J1" s="93"/>
    </row>
    <row r="2" spans="1:15" ht="23.25" customHeight="1" x14ac:dyDescent="0.25">
      <c r="A2" s="4"/>
      <c r="B2" s="105" t="s">
        <v>40</v>
      </c>
      <c r="C2" s="106"/>
      <c r="D2" s="107" t="s">
        <v>47</v>
      </c>
      <c r="E2" s="108"/>
      <c r="F2" s="108"/>
      <c r="G2" s="108"/>
      <c r="H2" s="108"/>
      <c r="I2" s="108"/>
      <c r="J2" s="109"/>
      <c r="O2" s="2"/>
    </row>
    <row r="3" spans="1:15" ht="23.25" customHeight="1" x14ac:dyDescent="0.25">
      <c r="A3" s="4"/>
      <c r="B3" s="110" t="s">
        <v>45</v>
      </c>
      <c r="C3" s="111"/>
      <c r="D3" s="112" t="s">
        <v>43</v>
      </c>
      <c r="E3" s="113"/>
      <c r="F3" s="113"/>
      <c r="G3" s="113"/>
      <c r="H3" s="113"/>
      <c r="I3" s="113"/>
      <c r="J3" s="114"/>
    </row>
    <row r="4" spans="1:15" ht="23.25" hidden="1" customHeight="1" x14ac:dyDescent="0.25">
      <c r="A4" s="4"/>
      <c r="B4" s="115" t="s">
        <v>44</v>
      </c>
      <c r="C4" s="116"/>
      <c r="D4" s="117"/>
      <c r="E4" s="117"/>
      <c r="F4" s="118"/>
      <c r="G4" s="119"/>
      <c r="H4" s="118"/>
      <c r="I4" s="119"/>
      <c r="J4" s="120"/>
    </row>
    <row r="5" spans="1:15" ht="24" customHeight="1" x14ac:dyDescent="0.25">
      <c r="A5" s="4"/>
      <c r="B5" s="45" t="s">
        <v>21</v>
      </c>
      <c r="C5" s="5"/>
      <c r="D5" s="121" t="s">
        <v>48</v>
      </c>
      <c r="E5" s="25"/>
      <c r="F5" s="25"/>
      <c r="G5" s="25"/>
      <c r="H5" s="27" t="s">
        <v>33</v>
      </c>
      <c r="I5" s="121"/>
      <c r="J5" s="11"/>
    </row>
    <row r="6" spans="1:15" ht="15.75" customHeight="1" x14ac:dyDescent="0.25">
      <c r="A6" s="4"/>
      <c r="B6" s="39"/>
      <c r="C6" s="25"/>
      <c r="D6" s="121"/>
      <c r="E6" s="25"/>
      <c r="F6" s="25"/>
      <c r="G6" s="25"/>
      <c r="H6" s="27" t="s">
        <v>34</v>
      </c>
      <c r="I6" s="121"/>
      <c r="J6" s="11"/>
    </row>
    <row r="7" spans="1:15" ht="15.75" customHeight="1" x14ac:dyDescent="0.25">
      <c r="A7" s="4"/>
      <c r="B7" s="40"/>
      <c r="C7" s="122"/>
      <c r="D7" s="104"/>
      <c r="E7" s="32"/>
      <c r="F7" s="32"/>
      <c r="G7" s="32"/>
      <c r="H7" s="34"/>
      <c r="I7" s="32"/>
      <c r="J7" s="49"/>
    </row>
    <row r="8" spans="1:15" ht="24" hidden="1" customHeight="1" x14ac:dyDescent="0.25">
      <c r="A8" s="4"/>
      <c r="B8" s="45" t="s">
        <v>19</v>
      </c>
      <c r="C8" s="5"/>
      <c r="D8" s="33"/>
      <c r="E8" s="5"/>
      <c r="F8" s="5"/>
      <c r="G8" s="43"/>
      <c r="H8" s="27" t="s">
        <v>33</v>
      </c>
      <c r="I8" s="31"/>
      <c r="J8" s="11"/>
    </row>
    <row r="9" spans="1:15" ht="15.75" hidden="1" customHeight="1" x14ac:dyDescent="0.25">
      <c r="A9" s="4"/>
      <c r="B9" s="4"/>
      <c r="C9" s="5"/>
      <c r="D9" s="33"/>
      <c r="E9" s="5"/>
      <c r="F9" s="5"/>
      <c r="G9" s="43"/>
      <c r="H9" s="27" t="s">
        <v>34</v>
      </c>
      <c r="I9" s="31"/>
      <c r="J9" s="11"/>
    </row>
    <row r="10" spans="1:15" ht="15.75" hidden="1" customHeight="1" x14ac:dyDescent="0.25">
      <c r="A10" s="4"/>
      <c r="B10" s="50"/>
      <c r="C10" s="26"/>
      <c r="D10" s="44"/>
      <c r="E10" s="53"/>
      <c r="F10" s="53"/>
      <c r="G10" s="51"/>
      <c r="H10" s="51"/>
      <c r="I10" s="52"/>
      <c r="J10" s="49"/>
    </row>
    <row r="11" spans="1:15" ht="24" customHeight="1" x14ac:dyDescent="0.25">
      <c r="A11" s="4"/>
      <c r="B11" s="45" t="s">
        <v>18</v>
      </c>
      <c r="C11" s="5"/>
      <c r="D11" s="123" t="s">
        <v>46</v>
      </c>
      <c r="E11" s="123"/>
      <c r="F11" s="123"/>
      <c r="G11" s="123"/>
      <c r="H11" s="27" t="s">
        <v>33</v>
      </c>
      <c r="I11" s="127"/>
      <c r="J11" s="11"/>
    </row>
    <row r="12" spans="1:15" ht="15.75" customHeight="1" x14ac:dyDescent="0.25">
      <c r="A12" s="4"/>
      <c r="B12" s="39"/>
      <c r="C12" s="25"/>
      <c r="D12" s="124"/>
      <c r="E12" s="124"/>
      <c r="F12" s="124"/>
      <c r="G12" s="124"/>
      <c r="H12" s="27" t="s">
        <v>34</v>
      </c>
      <c r="I12" s="127"/>
      <c r="J12" s="11"/>
    </row>
    <row r="13" spans="1:15" ht="15.75" customHeight="1" x14ac:dyDescent="0.25">
      <c r="A13" s="4"/>
      <c r="B13" s="40"/>
      <c r="C13" s="126"/>
      <c r="D13" s="125"/>
      <c r="E13" s="125"/>
      <c r="F13" s="125"/>
      <c r="G13" s="125"/>
      <c r="H13" s="28"/>
      <c r="I13" s="32"/>
      <c r="J13" s="49"/>
    </row>
    <row r="14" spans="1:15" ht="24" hidden="1" customHeight="1" x14ac:dyDescent="0.25">
      <c r="A14" s="4"/>
      <c r="B14" s="64" t="s">
        <v>20</v>
      </c>
      <c r="C14" s="65"/>
      <c r="D14" s="66" t="s">
        <v>46</v>
      </c>
      <c r="E14" s="67"/>
      <c r="F14" s="67"/>
      <c r="G14" s="67"/>
      <c r="H14" s="68"/>
      <c r="I14" s="67"/>
      <c r="J14" s="69"/>
    </row>
    <row r="15" spans="1:15" ht="32.25" customHeight="1" x14ac:dyDescent="0.25">
      <c r="A15" s="4"/>
      <c r="B15" s="50" t="s">
        <v>31</v>
      </c>
      <c r="C15" s="70"/>
      <c r="D15" s="51"/>
      <c r="E15" s="83" t="s">
        <v>29</v>
      </c>
      <c r="F15" s="83"/>
      <c r="G15" s="98" t="s">
        <v>30</v>
      </c>
      <c r="H15" s="98"/>
      <c r="I15" s="98" t="s">
        <v>28</v>
      </c>
      <c r="J15" s="99"/>
    </row>
    <row r="16" spans="1:15" ht="23.25" customHeight="1" x14ac:dyDescent="0.25">
      <c r="A16" s="194" t="s">
        <v>23</v>
      </c>
      <c r="B16" s="195" t="s">
        <v>23</v>
      </c>
      <c r="C16" s="56"/>
      <c r="D16" s="57"/>
      <c r="E16" s="80">
        <f>SUMIF(F49:F75,A16,G49:G75)+SUMIF(F49:F75,"PSU",G49:G75)</f>
        <v>0</v>
      </c>
      <c r="F16" s="81"/>
      <c r="G16" s="80">
        <f>SUMIF(F49:F75,A16,H49:H75)+SUMIF(F49:F75,"PSU",H49:H75)</f>
        <v>0</v>
      </c>
      <c r="H16" s="81"/>
      <c r="I16" s="80">
        <f>SUMIF(F49:F75,A16,I49:I75)+SUMIF(F49:F75,"PSU",I49:I75)</f>
        <v>0</v>
      </c>
      <c r="J16" s="82"/>
    </row>
    <row r="17" spans="1:10" ht="23.25" customHeight="1" x14ac:dyDescent="0.25">
      <c r="A17" s="194" t="s">
        <v>24</v>
      </c>
      <c r="B17" s="195" t="s">
        <v>24</v>
      </c>
      <c r="C17" s="56"/>
      <c r="D17" s="57"/>
      <c r="E17" s="80">
        <f>SUMIF(F49:F75,A17,G49:G75)</f>
        <v>0</v>
      </c>
      <c r="F17" s="81"/>
      <c r="G17" s="80">
        <f>SUMIF(F49:F75,A17,H49:H75)</f>
        <v>0</v>
      </c>
      <c r="H17" s="81"/>
      <c r="I17" s="80">
        <f>SUMIF(F49:F75,A17,I49:I75)</f>
        <v>0</v>
      </c>
      <c r="J17" s="82"/>
    </row>
    <row r="18" spans="1:10" ht="23.25" customHeight="1" x14ac:dyDescent="0.25">
      <c r="A18" s="194" t="s">
        <v>25</v>
      </c>
      <c r="B18" s="195" t="s">
        <v>25</v>
      </c>
      <c r="C18" s="56"/>
      <c r="D18" s="57"/>
      <c r="E18" s="80">
        <f>SUMIF(F49:F75,A18,G49:G75)</f>
        <v>0</v>
      </c>
      <c r="F18" s="81"/>
      <c r="G18" s="80">
        <f>SUMIF(F49:F75,A18,H49:H75)</f>
        <v>0</v>
      </c>
      <c r="H18" s="81"/>
      <c r="I18" s="80">
        <f>SUMIF(F49:F75,A18,I49:I75)</f>
        <v>0</v>
      </c>
      <c r="J18" s="82"/>
    </row>
    <row r="19" spans="1:10" ht="23.25" customHeight="1" x14ac:dyDescent="0.25">
      <c r="A19" s="194" t="s">
        <v>110</v>
      </c>
      <c r="B19" s="195" t="s">
        <v>26</v>
      </c>
      <c r="C19" s="56"/>
      <c r="D19" s="57"/>
      <c r="E19" s="80">
        <f>SUMIF(F49:F75,A19,G49:G75)</f>
        <v>0</v>
      </c>
      <c r="F19" s="81"/>
      <c r="G19" s="80">
        <f>SUMIF(F49:F75,A19,H49:H75)</f>
        <v>0</v>
      </c>
      <c r="H19" s="81"/>
      <c r="I19" s="80">
        <f>SUMIF(F49:F75,A19,I49:I75)</f>
        <v>0</v>
      </c>
      <c r="J19" s="82"/>
    </row>
    <row r="20" spans="1:10" ht="23.25" customHeight="1" x14ac:dyDescent="0.25">
      <c r="A20" s="194" t="s">
        <v>111</v>
      </c>
      <c r="B20" s="195" t="s">
        <v>27</v>
      </c>
      <c r="C20" s="56"/>
      <c r="D20" s="57"/>
      <c r="E20" s="80">
        <f>SUMIF(F49:F75,A20,G49:G75)</f>
        <v>0</v>
      </c>
      <c r="F20" s="81"/>
      <c r="G20" s="80">
        <f>SUMIF(F49:F75,A20,H49:H75)</f>
        <v>0</v>
      </c>
      <c r="H20" s="81"/>
      <c r="I20" s="80">
        <f>SUMIF(F49:F75,A20,I49:I75)</f>
        <v>0</v>
      </c>
      <c r="J20" s="82"/>
    </row>
    <row r="21" spans="1:10" ht="23.25" customHeight="1" x14ac:dyDescent="0.25">
      <c r="A21" s="4"/>
      <c r="B21" s="72" t="s">
        <v>28</v>
      </c>
      <c r="C21" s="73"/>
      <c r="D21" s="74"/>
      <c r="E21" s="89">
        <f>SUM(E16:F20)</f>
        <v>0</v>
      </c>
      <c r="F21" s="97"/>
      <c r="G21" s="89">
        <f>SUM(G16:H20)</f>
        <v>0</v>
      </c>
      <c r="H21" s="97"/>
      <c r="I21" s="89">
        <f>SUM(I16:J20)</f>
        <v>0</v>
      </c>
      <c r="J21" s="90"/>
    </row>
    <row r="22" spans="1:10" ht="33" customHeight="1" x14ac:dyDescent="0.25">
      <c r="A22" s="4"/>
      <c r="B22" s="63" t="s">
        <v>32</v>
      </c>
      <c r="C22" s="56"/>
      <c r="D22" s="57"/>
      <c r="E22" s="62"/>
      <c r="F22" s="59"/>
      <c r="G22" s="48"/>
      <c r="H22" s="48"/>
      <c r="I22" s="48"/>
      <c r="J22" s="60"/>
    </row>
    <row r="23" spans="1:10" ht="23.25" customHeight="1" x14ac:dyDescent="0.25">
      <c r="A23" s="4"/>
      <c r="B23" s="55" t="s">
        <v>11</v>
      </c>
      <c r="C23" s="56"/>
      <c r="D23" s="57"/>
      <c r="E23" s="58">
        <v>12</v>
      </c>
      <c r="F23" s="59" t="s">
        <v>0</v>
      </c>
      <c r="G23" s="87">
        <f>ZakladDPHSniVypocet</f>
        <v>0</v>
      </c>
      <c r="H23" s="88"/>
      <c r="I23" s="88"/>
      <c r="J23" s="60" t="str">
        <f t="shared" ref="J23:J28" si="0">Mena</f>
        <v>CZK</v>
      </c>
    </row>
    <row r="24" spans="1:10" ht="23.25" customHeight="1" x14ac:dyDescent="0.25">
      <c r="A24" s="4"/>
      <c r="B24" s="55" t="s">
        <v>12</v>
      </c>
      <c r="C24" s="56"/>
      <c r="D24" s="57"/>
      <c r="E24" s="58">
        <f>SazbaDPH1</f>
        <v>12</v>
      </c>
      <c r="F24" s="59" t="s">
        <v>0</v>
      </c>
      <c r="G24" s="85">
        <f>ZakladDPHSni*SazbaDPH1/100</f>
        <v>0</v>
      </c>
      <c r="H24" s="86"/>
      <c r="I24" s="86"/>
      <c r="J24" s="60" t="str">
        <f t="shared" si="0"/>
        <v>CZK</v>
      </c>
    </row>
    <row r="25" spans="1:10" ht="23.25" customHeight="1" x14ac:dyDescent="0.25">
      <c r="A25" s="4"/>
      <c r="B25" s="55" t="s">
        <v>13</v>
      </c>
      <c r="C25" s="56"/>
      <c r="D25" s="57"/>
      <c r="E25" s="58">
        <v>21</v>
      </c>
      <c r="F25" s="59" t="s">
        <v>0</v>
      </c>
      <c r="G25" s="87">
        <f>ZakladDPHZaklVypocet</f>
        <v>0</v>
      </c>
      <c r="H25" s="88"/>
      <c r="I25" s="88"/>
      <c r="J25" s="60" t="str">
        <f t="shared" si="0"/>
        <v>CZK</v>
      </c>
    </row>
    <row r="26" spans="1:10" ht="23.25" customHeight="1" x14ac:dyDescent="0.25">
      <c r="A26" s="4"/>
      <c r="B26" s="47" t="s">
        <v>14</v>
      </c>
      <c r="C26" s="22"/>
      <c r="D26" s="18"/>
      <c r="E26" s="41">
        <f>SazbaDPH2</f>
        <v>21</v>
      </c>
      <c r="F26" s="42" t="s">
        <v>0</v>
      </c>
      <c r="G26" s="94">
        <f>ZakladDPHZakl*SazbaDPH2/100</f>
        <v>0</v>
      </c>
      <c r="H26" s="95"/>
      <c r="I26" s="95"/>
      <c r="J26" s="54" t="str">
        <f t="shared" si="0"/>
        <v>CZK</v>
      </c>
    </row>
    <row r="27" spans="1:10" ht="23.25" customHeight="1" thickBot="1" x14ac:dyDescent="0.3">
      <c r="A27" s="4"/>
      <c r="B27" s="46" t="s">
        <v>4</v>
      </c>
      <c r="C27" s="20"/>
      <c r="D27" s="23"/>
      <c r="E27" s="20"/>
      <c r="F27" s="21"/>
      <c r="G27" s="96">
        <f>0</f>
        <v>0</v>
      </c>
      <c r="H27" s="96"/>
      <c r="I27" s="96"/>
      <c r="J27" s="61" t="str">
        <f t="shared" si="0"/>
        <v>CZK</v>
      </c>
    </row>
    <row r="28" spans="1:10" ht="27.75" hidden="1" customHeight="1" thickBot="1" x14ac:dyDescent="0.3">
      <c r="A28" s="4"/>
      <c r="B28" s="151" t="s">
        <v>22</v>
      </c>
      <c r="C28" s="152"/>
      <c r="D28" s="152"/>
      <c r="E28" s="153"/>
      <c r="F28" s="154"/>
      <c r="G28" s="155">
        <f>ZakladDPHSniVypocet+ZakladDPHZaklVypocet</f>
        <v>0</v>
      </c>
      <c r="H28" s="155"/>
      <c r="I28" s="155"/>
      <c r="J28" s="156" t="str">
        <f t="shared" si="0"/>
        <v>CZK</v>
      </c>
    </row>
    <row r="29" spans="1:10" ht="27.75" customHeight="1" thickBot="1" x14ac:dyDescent="0.3">
      <c r="A29" s="4"/>
      <c r="B29" s="151" t="s">
        <v>35</v>
      </c>
      <c r="C29" s="157"/>
      <c r="D29" s="157"/>
      <c r="E29" s="157"/>
      <c r="F29" s="157"/>
      <c r="G29" s="158">
        <f>ZakladDPHSni+DPHSni+ZakladDPHZakl+DPHZakl+Zaokrouhleni</f>
        <v>0</v>
      </c>
      <c r="H29" s="158"/>
      <c r="I29" s="158"/>
      <c r="J29" s="159" t="s">
        <v>51</v>
      </c>
    </row>
    <row r="30" spans="1:10" ht="12.75" customHeight="1" x14ac:dyDescent="0.25">
      <c r="A30" s="4"/>
      <c r="B30" s="4"/>
      <c r="C30" s="5"/>
      <c r="D30" s="5"/>
      <c r="E30" s="5"/>
      <c r="F30" s="5"/>
      <c r="G30" s="43"/>
      <c r="H30" s="5"/>
      <c r="I30" s="43"/>
      <c r="J30" s="12"/>
    </row>
    <row r="31" spans="1:10" ht="30" customHeight="1" x14ac:dyDescent="0.25">
      <c r="A31" s="4"/>
      <c r="B31" s="4"/>
      <c r="C31" s="5"/>
      <c r="D31" s="5"/>
      <c r="E31" s="5"/>
      <c r="F31" s="5"/>
      <c r="G31" s="43"/>
      <c r="H31" s="5"/>
      <c r="I31" s="43"/>
      <c r="J31" s="12"/>
    </row>
    <row r="32" spans="1:10" ht="18.75" customHeight="1" x14ac:dyDescent="0.25">
      <c r="A32" s="4"/>
      <c r="B32" s="24"/>
      <c r="C32" s="19" t="s">
        <v>10</v>
      </c>
      <c r="D32" s="37"/>
      <c r="E32" s="37"/>
      <c r="F32" s="19" t="s">
        <v>9</v>
      </c>
      <c r="G32" s="37"/>
      <c r="H32" s="38">
        <f ca="1">TODAY()</f>
        <v>45508</v>
      </c>
      <c r="I32" s="37"/>
      <c r="J32" s="12"/>
    </row>
    <row r="33" spans="1:52" ht="47.25" customHeight="1" x14ac:dyDescent="0.25">
      <c r="A33" s="4"/>
      <c r="B33" s="4"/>
      <c r="C33" s="5"/>
      <c r="D33" s="5"/>
      <c r="E33" s="5"/>
      <c r="F33" s="5"/>
      <c r="G33" s="43"/>
      <c r="H33" s="5"/>
      <c r="I33" s="43"/>
      <c r="J33" s="12"/>
    </row>
    <row r="34" spans="1:52" s="35" customFormat="1" ht="18.75" customHeight="1" x14ac:dyDescent="0.25">
      <c r="A34" s="29"/>
      <c r="B34" s="29"/>
      <c r="C34" s="30"/>
      <c r="D34" s="79"/>
      <c r="E34" s="79"/>
      <c r="F34" s="30"/>
      <c r="G34" s="79"/>
      <c r="H34" s="79"/>
      <c r="I34" s="79"/>
      <c r="J34" s="36"/>
    </row>
    <row r="35" spans="1:52" ht="12.75" customHeight="1" x14ac:dyDescent="0.25">
      <c r="A35" s="4"/>
      <c r="B35" s="4"/>
      <c r="C35" s="5"/>
      <c r="D35" s="84" t="s">
        <v>2</v>
      </c>
      <c r="E35" s="84"/>
      <c r="F35" s="5"/>
      <c r="G35" s="43"/>
      <c r="H35" s="13" t="s">
        <v>3</v>
      </c>
      <c r="I35" s="43"/>
      <c r="J35" s="12"/>
    </row>
    <row r="36" spans="1:52" ht="13.5" customHeight="1" thickBot="1" x14ac:dyDescent="0.3">
      <c r="A36" s="14"/>
      <c r="B36" s="14"/>
      <c r="C36" s="15"/>
      <c r="D36" s="15"/>
      <c r="E36" s="15"/>
      <c r="F36" s="15"/>
      <c r="G36" s="16"/>
      <c r="H36" s="15"/>
      <c r="I36" s="16"/>
      <c r="J36" s="17"/>
    </row>
    <row r="37" spans="1:52" ht="27" hidden="1" customHeight="1" x14ac:dyDescent="0.3">
      <c r="B37" s="75" t="s">
        <v>15</v>
      </c>
      <c r="C37" s="3"/>
      <c r="D37" s="3"/>
      <c r="E37" s="3"/>
      <c r="F37" s="143"/>
      <c r="G37" s="143"/>
      <c r="H37" s="143"/>
      <c r="I37" s="143"/>
      <c r="J37" s="3"/>
    </row>
    <row r="38" spans="1:52" ht="25.5" hidden="1" customHeight="1" x14ac:dyDescent="0.25">
      <c r="A38" s="130" t="s">
        <v>37</v>
      </c>
      <c r="B38" s="132" t="s">
        <v>16</v>
      </c>
      <c r="C38" s="133" t="s">
        <v>5</v>
      </c>
      <c r="D38" s="134"/>
      <c r="E38" s="134"/>
      <c r="F38" s="144" t="str">
        <f>B23</f>
        <v>Základ pro sníženou DPH</v>
      </c>
      <c r="G38" s="144" t="str">
        <f>B25</f>
        <v>Základ pro základní DPH</v>
      </c>
      <c r="H38" s="145" t="s">
        <v>17</v>
      </c>
      <c r="I38" s="145" t="s">
        <v>1</v>
      </c>
      <c r="J38" s="135" t="s">
        <v>0</v>
      </c>
    </row>
    <row r="39" spans="1:52" ht="25.5" hidden="1" customHeight="1" x14ac:dyDescent="0.25">
      <c r="A39" s="130">
        <v>1</v>
      </c>
      <c r="B39" s="136" t="s">
        <v>49</v>
      </c>
      <c r="C39" s="137" t="s">
        <v>47</v>
      </c>
      <c r="D39" s="138"/>
      <c r="E39" s="138"/>
      <c r="F39" s="146">
        <f>'Rozpočet Pol'!AC161</f>
        <v>0</v>
      </c>
      <c r="G39" s="147">
        <f>'Rozpočet Pol'!AD161</f>
        <v>0</v>
      </c>
      <c r="H39" s="148">
        <f>(F39*SazbaDPH1/100)+(G39*SazbaDPH2/100)</f>
        <v>0</v>
      </c>
      <c r="I39" s="148">
        <f>F39+G39+H39</f>
        <v>0</v>
      </c>
      <c r="J39" s="139" t="str">
        <f>IF(CenaCelkemVypocet=0,"",I39/CenaCelkemVypocet*100)</f>
        <v/>
      </c>
    </row>
    <row r="40" spans="1:52" ht="25.5" hidden="1" customHeight="1" x14ac:dyDescent="0.25">
      <c r="A40" s="130"/>
      <c r="B40" s="140" t="s">
        <v>50</v>
      </c>
      <c r="C40" s="141"/>
      <c r="D40" s="141"/>
      <c r="E40" s="142"/>
      <c r="F40" s="149">
        <f>SUMIF(A39:A39,"=1",F39:F39)</f>
        <v>0</v>
      </c>
      <c r="G40" s="150">
        <f>SUMIF(A39:A39,"=1",G39:G39)</f>
        <v>0</v>
      </c>
      <c r="H40" s="150">
        <f>SUMIF(A39:A39,"=1",H39:H39)</f>
        <v>0</v>
      </c>
      <c r="I40" s="150">
        <f>SUMIF(A39:A39,"=1",I39:I39)</f>
        <v>0</v>
      </c>
      <c r="J40" s="131">
        <f>SUMIF(A39:A39,"=1",J39:J39)</f>
        <v>0</v>
      </c>
    </row>
    <row r="42" spans="1:52" x14ac:dyDescent="0.25">
      <c r="B42" t="s">
        <v>52</v>
      </c>
    </row>
    <row r="43" spans="1:52" x14ac:dyDescent="0.25">
      <c r="B43" s="161" t="s">
        <v>53</v>
      </c>
      <c r="C43" s="161"/>
      <c r="D43" s="161"/>
      <c r="E43" s="161"/>
      <c r="F43" s="161"/>
      <c r="G43" s="161"/>
      <c r="H43" s="161"/>
      <c r="I43" s="161"/>
      <c r="J43" s="161"/>
      <c r="AZ43" s="160" t="str">
        <f>B43</f>
        <v>F 1.1 - Architechnické, stavebně technické řešení</v>
      </c>
    </row>
    <row r="46" spans="1:52" ht="15.6" x14ac:dyDescent="0.3">
      <c r="B46" s="162" t="s">
        <v>54</v>
      </c>
    </row>
    <row r="48" spans="1:52" ht="25.5" customHeight="1" x14ac:dyDescent="0.25">
      <c r="A48" s="163"/>
      <c r="B48" s="169" t="s">
        <v>16</v>
      </c>
      <c r="C48" s="169" t="s">
        <v>5</v>
      </c>
      <c r="D48" s="170"/>
      <c r="E48" s="170"/>
      <c r="F48" s="173" t="s">
        <v>55</v>
      </c>
      <c r="G48" s="173" t="s">
        <v>29</v>
      </c>
      <c r="H48" s="173" t="s">
        <v>30</v>
      </c>
      <c r="I48" s="174" t="s">
        <v>28</v>
      </c>
      <c r="J48" s="174"/>
    </row>
    <row r="49" spans="1:10" ht="25.5" customHeight="1" x14ac:dyDescent="0.25">
      <c r="A49" s="164"/>
      <c r="B49" s="175" t="s">
        <v>56</v>
      </c>
      <c r="C49" s="176" t="s">
        <v>57</v>
      </c>
      <c r="D49" s="177"/>
      <c r="E49" s="177"/>
      <c r="F49" s="181" t="s">
        <v>23</v>
      </c>
      <c r="G49" s="182">
        <f>'Rozpočet Pol'!I8</f>
        <v>0</v>
      </c>
      <c r="H49" s="182">
        <f>'Rozpočet Pol'!K8</f>
        <v>0</v>
      </c>
      <c r="I49" s="183">
        <f>G49+H49</f>
        <v>0</v>
      </c>
      <c r="J49" s="183"/>
    </row>
    <row r="50" spans="1:10" ht="25.5" customHeight="1" x14ac:dyDescent="0.25">
      <c r="A50" s="164"/>
      <c r="B50" s="167" t="s">
        <v>58</v>
      </c>
      <c r="C50" s="166" t="s">
        <v>59</v>
      </c>
      <c r="D50" s="168"/>
      <c r="E50" s="168"/>
      <c r="F50" s="184" t="s">
        <v>23</v>
      </c>
      <c r="G50" s="185">
        <f>'Rozpočet Pol'!I14</f>
        <v>0</v>
      </c>
      <c r="H50" s="185">
        <f>'Rozpočet Pol'!K14</f>
        <v>0</v>
      </c>
      <c r="I50" s="186">
        <f>G50+H50</f>
        <v>0</v>
      </c>
      <c r="J50" s="186"/>
    </row>
    <row r="51" spans="1:10" ht="25.5" customHeight="1" x14ac:dyDescent="0.25">
      <c r="A51" s="164"/>
      <c r="B51" s="167" t="s">
        <v>60</v>
      </c>
      <c r="C51" s="166" t="s">
        <v>61</v>
      </c>
      <c r="D51" s="168"/>
      <c r="E51" s="168"/>
      <c r="F51" s="184" t="s">
        <v>23</v>
      </c>
      <c r="G51" s="185">
        <f>'Rozpočet Pol'!I21</f>
        <v>0</v>
      </c>
      <c r="H51" s="185">
        <f>'Rozpočet Pol'!K21</f>
        <v>0</v>
      </c>
      <c r="I51" s="186">
        <f>G51+H51</f>
        <v>0</v>
      </c>
      <c r="J51" s="186"/>
    </row>
    <row r="52" spans="1:10" ht="25.5" customHeight="1" x14ac:dyDescent="0.25">
      <c r="A52" s="164"/>
      <c r="B52" s="167" t="s">
        <v>62</v>
      </c>
      <c r="C52" s="166" t="s">
        <v>63</v>
      </c>
      <c r="D52" s="168"/>
      <c r="E52" s="168"/>
      <c r="F52" s="184" t="s">
        <v>23</v>
      </c>
      <c r="G52" s="185">
        <f>'Rozpočet Pol'!I31</f>
        <v>0</v>
      </c>
      <c r="H52" s="185">
        <f>'Rozpočet Pol'!K31</f>
        <v>0</v>
      </c>
      <c r="I52" s="186">
        <f>G52+H52</f>
        <v>0</v>
      </c>
      <c r="J52" s="186"/>
    </row>
    <row r="53" spans="1:10" ht="25.5" customHeight="1" x14ac:dyDescent="0.25">
      <c r="A53" s="164"/>
      <c r="B53" s="167" t="s">
        <v>64</v>
      </c>
      <c r="C53" s="166" t="s">
        <v>65</v>
      </c>
      <c r="D53" s="168"/>
      <c r="E53" s="168"/>
      <c r="F53" s="184" t="s">
        <v>23</v>
      </c>
      <c r="G53" s="185">
        <f>'Rozpočet Pol'!I35</f>
        <v>0</v>
      </c>
      <c r="H53" s="185">
        <f>'Rozpočet Pol'!K35</f>
        <v>0</v>
      </c>
      <c r="I53" s="186">
        <f>G53+H53</f>
        <v>0</v>
      </c>
      <c r="J53" s="186"/>
    </row>
    <row r="54" spans="1:10" ht="25.5" customHeight="1" x14ac:dyDescent="0.25">
      <c r="A54" s="164"/>
      <c r="B54" s="167" t="s">
        <v>66</v>
      </c>
      <c r="C54" s="166" t="s">
        <v>67</v>
      </c>
      <c r="D54" s="168"/>
      <c r="E54" s="168"/>
      <c r="F54" s="184" t="s">
        <v>23</v>
      </c>
      <c r="G54" s="185">
        <f>'Rozpočet Pol'!I38</f>
        <v>0</v>
      </c>
      <c r="H54" s="185">
        <f>'Rozpočet Pol'!K38</f>
        <v>0</v>
      </c>
      <c r="I54" s="186">
        <f>G54+H54</f>
        <v>0</v>
      </c>
      <c r="J54" s="186"/>
    </row>
    <row r="55" spans="1:10" ht="25.5" customHeight="1" x14ac:dyDescent="0.25">
      <c r="A55" s="164"/>
      <c r="B55" s="167" t="s">
        <v>68</v>
      </c>
      <c r="C55" s="166" t="s">
        <v>69</v>
      </c>
      <c r="D55" s="168"/>
      <c r="E55" s="168"/>
      <c r="F55" s="184" t="s">
        <v>23</v>
      </c>
      <c r="G55" s="185">
        <f>'Rozpočet Pol'!I42</f>
        <v>0</v>
      </c>
      <c r="H55" s="185">
        <f>'Rozpočet Pol'!K42</f>
        <v>0</v>
      </c>
      <c r="I55" s="186">
        <f>G55+H55</f>
        <v>0</v>
      </c>
      <c r="J55" s="186"/>
    </row>
    <row r="56" spans="1:10" ht="25.5" customHeight="1" x14ac:dyDescent="0.25">
      <c r="A56" s="164"/>
      <c r="B56" s="167" t="s">
        <v>70</v>
      </c>
      <c r="C56" s="166" t="s">
        <v>71</v>
      </c>
      <c r="D56" s="168"/>
      <c r="E56" s="168"/>
      <c r="F56" s="184" t="s">
        <v>23</v>
      </c>
      <c r="G56" s="185">
        <f>'Rozpočet Pol'!I49</f>
        <v>0</v>
      </c>
      <c r="H56" s="185">
        <f>'Rozpočet Pol'!K49</f>
        <v>0</v>
      </c>
      <c r="I56" s="186">
        <f>G56+H56</f>
        <v>0</v>
      </c>
      <c r="J56" s="186"/>
    </row>
    <row r="57" spans="1:10" ht="25.5" customHeight="1" x14ac:dyDescent="0.25">
      <c r="A57" s="164"/>
      <c r="B57" s="167" t="s">
        <v>72</v>
      </c>
      <c r="C57" s="166" t="s">
        <v>73</v>
      </c>
      <c r="D57" s="168"/>
      <c r="E57" s="168"/>
      <c r="F57" s="184" t="s">
        <v>23</v>
      </c>
      <c r="G57" s="185">
        <f>'Rozpočet Pol'!I51</f>
        <v>0</v>
      </c>
      <c r="H57" s="185">
        <f>'Rozpočet Pol'!K51</f>
        <v>0</v>
      </c>
      <c r="I57" s="186">
        <f>G57+H57</f>
        <v>0</v>
      </c>
      <c r="J57" s="186"/>
    </row>
    <row r="58" spans="1:10" ht="25.5" customHeight="1" x14ac:dyDescent="0.25">
      <c r="A58" s="164"/>
      <c r="B58" s="167" t="s">
        <v>74</v>
      </c>
      <c r="C58" s="166" t="s">
        <v>75</v>
      </c>
      <c r="D58" s="168"/>
      <c r="E58" s="168"/>
      <c r="F58" s="184" t="s">
        <v>23</v>
      </c>
      <c r="G58" s="185">
        <f>'Rozpočet Pol'!I54</f>
        <v>0</v>
      </c>
      <c r="H58" s="185">
        <f>'Rozpočet Pol'!K54</f>
        <v>0</v>
      </c>
      <c r="I58" s="186">
        <f>G58+H58</f>
        <v>0</v>
      </c>
      <c r="J58" s="186"/>
    </row>
    <row r="59" spans="1:10" ht="25.5" customHeight="1" x14ac:dyDescent="0.25">
      <c r="A59" s="164"/>
      <c r="B59" s="167" t="s">
        <v>76</v>
      </c>
      <c r="C59" s="166" t="s">
        <v>77</v>
      </c>
      <c r="D59" s="168"/>
      <c r="E59" s="168"/>
      <c r="F59" s="184" t="s">
        <v>23</v>
      </c>
      <c r="G59" s="185">
        <f>'Rozpočet Pol'!I56</f>
        <v>0</v>
      </c>
      <c r="H59" s="185">
        <f>'Rozpočet Pol'!K56</f>
        <v>0</v>
      </c>
      <c r="I59" s="186">
        <f>G59+H59</f>
        <v>0</v>
      </c>
      <c r="J59" s="186"/>
    </row>
    <row r="60" spans="1:10" ht="25.5" customHeight="1" x14ac:dyDescent="0.25">
      <c r="A60" s="164"/>
      <c r="B60" s="167" t="s">
        <v>78</v>
      </c>
      <c r="C60" s="166" t="s">
        <v>79</v>
      </c>
      <c r="D60" s="168"/>
      <c r="E60" s="168"/>
      <c r="F60" s="184" t="s">
        <v>23</v>
      </c>
      <c r="G60" s="185">
        <f>'Rozpočet Pol'!I62</f>
        <v>0</v>
      </c>
      <c r="H60" s="185">
        <f>'Rozpočet Pol'!K62</f>
        <v>0</v>
      </c>
      <c r="I60" s="186">
        <f>G60+H60</f>
        <v>0</v>
      </c>
      <c r="J60" s="186"/>
    </row>
    <row r="61" spans="1:10" ht="25.5" customHeight="1" x14ac:dyDescent="0.25">
      <c r="A61" s="164"/>
      <c r="B61" s="167" t="s">
        <v>80</v>
      </c>
      <c r="C61" s="166" t="s">
        <v>81</v>
      </c>
      <c r="D61" s="168"/>
      <c r="E61" s="168"/>
      <c r="F61" s="184" t="s">
        <v>23</v>
      </c>
      <c r="G61" s="185">
        <f>'Rozpočet Pol'!I71</f>
        <v>0</v>
      </c>
      <c r="H61" s="185">
        <f>'Rozpočet Pol'!K71</f>
        <v>0</v>
      </c>
      <c r="I61" s="186">
        <f>G61+H61</f>
        <v>0</v>
      </c>
      <c r="J61" s="186"/>
    </row>
    <row r="62" spans="1:10" ht="25.5" customHeight="1" x14ac:dyDescent="0.25">
      <c r="A62" s="164"/>
      <c r="B62" s="167" t="s">
        <v>82</v>
      </c>
      <c r="C62" s="166" t="s">
        <v>83</v>
      </c>
      <c r="D62" s="168"/>
      <c r="E62" s="168"/>
      <c r="F62" s="184" t="s">
        <v>23</v>
      </c>
      <c r="G62" s="185">
        <f>'Rozpočet Pol'!I73</f>
        <v>0</v>
      </c>
      <c r="H62" s="185">
        <f>'Rozpočet Pol'!K73</f>
        <v>0</v>
      </c>
      <c r="I62" s="186">
        <f>G62+H62</f>
        <v>0</v>
      </c>
      <c r="J62" s="186"/>
    </row>
    <row r="63" spans="1:10" ht="25.5" customHeight="1" x14ac:dyDescent="0.25">
      <c r="A63" s="164"/>
      <c r="B63" s="167" t="s">
        <v>84</v>
      </c>
      <c r="C63" s="166" t="s">
        <v>85</v>
      </c>
      <c r="D63" s="168"/>
      <c r="E63" s="168"/>
      <c r="F63" s="184" t="s">
        <v>24</v>
      </c>
      <c r="G63" s="185">
        <f>'Rozpočet Pol'!I76</f>
        <v>0</v>
      </c>
      <c r="H63" s="185">
        <f>'Rozpočet Pol'!K76</f>
        <v>0</v>
      </c>
      <c r="I63" s="186">
        <f>G63+H63</f>
        <v>0</v>
      </c>
      <c r="J63" s="186"/>
    </row>
    <row r="64" spans="1:10" ht="25.5" customHeight="1" x14ac:dyDescent="0.25">
      <c r="A64" s="164"/>
      <c r="B64" s="167" t="s">
        <v>86</v>
      </c>
      <c r="C64" s="166" t="s">
        <v>87</v>
      </c>
      <c r="D64" s="168"/>
      <c r="E64" s="168"/>
      <c r="F64" s="184" t="s">
        <v>24</v>
      </c>
      <c r="G64" s="185">
        <f>'Rozpočet Pol'!I82</f>
        <v>0</v>
      </c>
      <c r="H64" s="185">
        <f>'Rozpočet Pol'!K82</f>
        <v>0</v>
      </c>
      <c r="I64" s="186">
        <f>G64+H64</f>
        <v>0</v>
      </c>
      <c r="J64" s="186"/>
    </row>
    <row r="65" spans="1:10" ht="25.5" customHeight="1" x14ac:dyDescent="0.25">
      <c r="A65" s="164"/>
      <c r="B65" s="167" t="s">
        <v>88</v>
      </c>
      <c r="C65" s="166" t="s">
        <v>89</v>
      </c>
      <c r="D65" s="168"/>
      <c r="E65" s="168"/>
      <c r="F65" s="184" t="s">
        <v>24</v>
      </c>
      <c r="G65" s="185">
        <f>'Rozpočet Pol'!I86</f>
        <v>0</v>
      </c>
      <c r="H65" s="185">
        <f>'Rozpočet Pol'!K86</f>
        <v>0</v>
      </c>
      <c r="I65" s="186">
        <f>G65+H65</f>
        <v>0</v>
      </c>
      <c r="J65" s="186"/>
    </row>
    <row r="66" spans="1:10" ht="25.5" customHeight="1" x14ac:dyDescent="0.25">
      <c r="A66" s="164"/>
      <c r="B66" s="167" t="s">
        <v>90</v>
      </c>
      <c r="C66" s="166" t="s">
        <v>91</v>
      </c>
      <c r="D66" s="168"/>
      <c r="E66" s="168"/>
      <c r="F66" s="184" t="s">
        <v>24</v>
      </c>
      <c r="G66" s="185">
        <f>'Rozpočet Pol'!I89</f>
        <v>0</v>
      </c>
      <c r="H66" s="185">
        <f>'Rozpočet Pol'!K89</f>
        <v>0</v>
      </c>
      <c r="I66" s="186">
        <f>G66+H66</f>
        <v>0</v>
      </c>
      <c r="J66" s="186"/>
    </row>
    <row r="67" spans="1:10" ht="25.5" customHeight="1" x14ac:dyDescent="0.25">
      <c r="A67" s="164"/>
      <c r="B67" s="167" t="s">
        <v>92</v>
      </c>
      <c r="C67" s="166" t="s">
        <v>93</v>
      </c>
      <c r="D67" s="168"/>
      <c r="E67" s="168"/>
      <c r="F67" s="184" t="s">
        <v>24</v>
      </c>
      <c r="G67" s="185">
        <f>'Rozpočet Pol'!I94</f>
        <v>0</v>
      </c>
      <c r="H67" s="185">
        <f>'Rozpočet Pol'!K94</f>
        <v>0</v>
      </c>
      <c r="I67" s="186">
        <f>G67+H67</f>
        <v>0</v>
      </c>
      <c r="J67" s="186"/>
    </row>
    <row r="68" spans="1:10" ht="25.5" customHeight="1" x14ac:dyDescent="0.25">
      <c r="A68" s="164"/>
      <c r="B68" s="167" t="s">
        <v>94</v>
      </c>
      <c r="C68" s="166" t="s">
        <v>95</v>
      </c>
      <c r="D68" s="168"/>
      <c r="E68" s="168"/>
      <c r="F68" s="184" t="s">
        <v>24</v>
      </c>
      <c r="G68" s="185">
        <f>'Rozpočet Pol'!I97</f>
        <v>0</v>
      </c>
      <c r="H68" s="185">
        <f>'Rozpočet Pol'!K97</f>
        <v>0</v>
      </c>
      <c r="I68" s="186">
        <f>G68+H68</f>
        <v>0</v>
      </c>
      <c r="J68" s="186"/>
    </row>
    <row r="69" spans="1:10" ht="25.5" customHeight="1" x14ac:dyDescent="0.25">
      <c r="A69" s="164"/>
      <c r="B69" s="167" t="s">
        <v>96</v>
      </c>
      <c r="C69" s="166" t="s">
        <v>97</v>
      </c>
      <c r="D69" s="168"/>
      <c r="E69" s="168"/>
      <c r="F69" s="184" t="s">
        <v>24</v>
      </c>
      <c r="G69" s="185">
        <f>'Rozpočet Pol'!I101</f>
        <v>0</v>
      </c>
      <c r="H69" s="185">
        <f>'Rozpočet Pol'!K101</f>
        <v>0</v>
      </c>
      <c r="I69" s="186">
        <f>G69+H69</f>
        <v>0</v>
      </c>
      <c r="J69" s="186"/>
    </row>
    <row r="70" spans="1:10" ht="25.5" customHeight="1" x14ac:dyDescent="0.25">
      <c r="A70" s="164"/>
      <c r="B70" s="167" t="s">
        <v>98</v>
      </c>
      <c r="C70" s="166" t="s">
        <v>99</v>
      </c>
      <c r="D70" s="168"/>
      <c r="E70" s="168"/>
      <c r="F70" s="184" t="s">
        <v>24</v>
      </c>
      <c r="G70" s="185">
        <f>'Rozpočet Pol'!I110</f>
        <v>0</v>
      </c>
      <c r="H70" s="185">
        <f>'Rozpočet Pol'!K110</f>
        <v>0</v>
      </c>
      <c r="I70" s="186">
        <f>G70+H70</f>
        <v>0</v>
      </c>
      <c r="J70" s="186"/>
    </row>
    <row r="71" spans="1:10" ht="25.5" customHeight="1" x14ac:dyDescent="0.25">
      <c r="A71" s="164"/>
      <c r="B71" s="167" t="s">
        <v>100</v>
      </c>
      <c r="C71" s="166" t="s">
        <v>101</v>
      </c>
      <c r="D71" s="168"/>
      <c r="E71" s="168"/>
      <c r="F71" s="184" t="s">
        <v>24</v>
      </c>
      <c r="G71" s="185">
        <f>'Rozpočet Pol'!I137</f>
        <v>0</v>
      </c>
      <c r="H71" s="185">
        <f>'Rozpočet Pol'!K137</f>
        <v>0</v>
      </c>
      <c r="I71" s="186">
        <f>G71+H71</f>
        <v>0</v>
      </c>
      <c r="J71" s="186"/>
    </row>
    <row r="72" spans="1:10" ht="25.5" customHeight="1" x14ac:dyDescent="0.25">
      <c r="A72" s="164"/>
      <c r="B72" s="167" t="s">
        <v>102</v>
      </c>
      <c r="C72" s="166" t="s">
        <v>103</v>
      </c>
      <c r="D72" s="168"/>
      <c r="E72" s="168"/>
      <c r="F72" s="184" t="s">
        <v>24</v>
      </c>
      <c r="G72" s="185">
        <f>'Rozpočet Pol'!I141</f>
        <v>0</v>
      </c>
      <c r="H72" s="185">
        <f>'Rozpočet Pol'!K141</f>
        <v>0</v>
      </c>
      <c r="I72" s="186">
        <f>G72+H72</f>
        <v>0</v>
      </c>
      <c r="J72" s="186"/>
    </row>
    <row r="73" spans="1:10" ht="25.5" customHeight="1" x14ac:dyDescent="0.25">
      <c r="A73" s="164"/>
      <c r="B73" s="167" t="s">
        <v>104</v>
      </c>
      <c r="C73" s="166" t="s">
        <v>105</v>
      </c>
      <c r="D73" s="168"/>
      <c r="E73" s="168"/>
      <c r="F73" s="184" t="s">
        <v>24</v>
      </c>
      <c r="G73" s="185">
        <f>'Rozpočet Pol'!I147</f>
        <v>0</v>
      </c>
      <c r="H73" s="185">
        <f>'Rozpočet Pol'!K147</f>
        <v>0</v>
      </c>
      <c r="I73" s="186">
        <f>G73+H73</f>
        <v>0</v>
      </c>
      <c r="J73" s="186"/>
    </row>
    <row r="74" spans="1:10" ht="25.5" customHeight="1" x14ac:dyDescent="0.25">
      <c r="A74" s="164"/>
      <c r="B74" s="167" t="s">
        <v>106</v>
      </c>
      <c r="C74" s="166" t="s">
        <v>107</v>
      </c>
      <c r="D74" s="168"/>
      <c r="E74" s="168"/>
      <c r="F74" s="184" t="s">
        <v>24</v>
      </c>
      <c r="G74" s="185">
        <f>'Rozpočet Pol'!I151</f>
        <v>0</v>
      </c>
      <c r="H74" s="185">
        <f>'Rozpočet Pol'!K151</f>
        <v>0</v>
      </c>
      <c r="I74" s="186">
        <f>G74+H74</f>
        <v>0</v>
      </c>
      <c r="J74" s="186"/>
    </row>
    <row r="75" spans="1:10" ht="25.5" customHeight="1" x14ac:dyDescent="0.25">
      <c r="A75" s="164"/>
      <c r="B75" s="178" t="s">
        <v>108</v>
      </c>
      <c r="C75" s="179" t="s">
        <v>109</v>
      </c>
      <c r="D75" s="180"/>
      <c r="E75" s="180"/>
      <c r="F75" s="187" t="s">
        <v>24</v>
      </c>
      <c r="G75" s="188">
        <f>'Rozpočet Pol'!I154</f>
        <v>0</v>
      </c>
      <c r="H75" s="188">
        <f>'Rozpočet Pol'!K154</f>
        <v>0</v>
      </c>
      <c r="I75" s="189">
        <f>G75+H75</f>
        <v>0</v>
      </c>
      <c r="J75" s="189"/>
    </row>
    <row r="76" spans="1:10" ht="25.5" customHeight="1" x14ac:dyDescent="0.25">
      <c r="A76" s="165"/>
      <c r="B76" s="171" t="s">
        <v>1</v>
      </c>
      <c r="C76" s="171"/>
      <c r="D76" s="172"/>
      <c r="E76" s="172"/>
      <c r="F76" s="190"/>
      <c r="G76" s="191">
        <f>SUM(G49:G75)</f>
        <v>0</v>
      </c>
      <c r="H76" s="191">
        <f>SUM(H49:H75)</f>
        <v>0</v>
      </c>
      <c r="I76" s="192">
        <f>SUM(I49:I75)</f>
        <v>0</v>
      </c>
      <c r="J76" s="192"/>
    </row>
    <row r="77" spans="1:10" x14ac:dyDescent="0.25">
      <c r="F77" s="193"/>
      <c r="G77" s="129"/>
      <c r="H77" s="193"/>
      <c r="I77" s="129"/>
      <c r="J77" s="129"/>
    </row>
    <row r="78" spans="1:10" x14ac:dyDescent="0.25">
      <c r="F78" s="193"/>
      <c r="G78" s="129"/>
      <c r="H78" s="193"/>
      <c r="I78" s="129"/>
      <c r="J78" s="129"/>
    </row>
    <row r="79" spans="1:10" x14ac:dyDescent="0.25">
      <c r="F79" s="193"/>
      <c r="G79" s="129"/>
      <c r="H79" s="193"/>
      <c r="I79" s="129"/>
      <c r="J79" s="129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96">
    <mergeCell ref="I74:J74"/>
    <mergeCell ref="C74:E74"/>
    <mergeCell ref="I75:J75"/>
    <mergeCell ref="C75:E75"/>
    <mergeCell ref="I76:J76"/>
    <mergeCell ref="I71:J71"/>
    <mergeCell ref="C71:E71"/>
    <mergeCell ref="I72:J72"/>
    <mergeCell ref="C72:E72"/>
    <mergeCell ref="I73:J73"/>
    <mergeCell ref="C73:E73"/>
    <mergeCell ref="I68:J68"/>
    <mergeCell ref="C68:E68"/>
    <mergeCell ref="I69:J69"/>
    <mergeCell ref="C69:E69"/>
    <mergeCell ref="I70:J70"/>
    <mergeCell ref="C70:E70"/>
    <mergeCell ref="I65:J65"/>
    <mergeCell ref="C65:E65"/>
    <mergeCell ref="I66:J66"/>
    <mergeCell ref="C66:E66"/>
    <mergeCell ref="I67:J67"/>
    <mergeCell ref="C67:E67"/>
    <mergeCell ref="I62:J62"/>
    <mergeCell ref="C62:E62"/>
    <mergeCell ref="I63:J63"/>
    <mergeCell ref="C63:E63"/>
    <mergeCell ref="I64:J64"/>
    <mergeCell ref="C64:E64"/>
    <mergeCell ref="I59:J59"/>
    <mergeCell ref="C59:E59"/>
    <mergeCell ref="I60:J60"/>
    <mergeCell ref="C60:E60"/>
    <mergeCell ref="I61:J61"/>
    <mergeCell ref="C61:E61"/>
    <mergeCell ref="I56:J56"/>
    <mergeCell ref="C56:E56"/>
    <mergeCell ref="I57:J57"/>
    <mergeCell ref="C57:E57"/>
    <mergeCell ref="I58:J58"/>
    <mergeCell ref="C58:E58"/>
    <mergeCell ref="I53:J53"/>
    <mergeCell ref="C53:E53"/>
    <mergeCell ref="I54:J54"/>
    <mergeCell ref="C54:E54"/>
    <mergeCell ref="I55:J55"/>
    <mergeCell ref="C55:E55"/>
    <mergeCell ref="I50:J50"/>
    <mergeCell ref="C50:E50"/>
    <mergeCell ref="I51:J51"/>
    <mergeCell ref="C51:E51"/>
    <mergeCell ref="I52:J52"/>
    <mergeCell ref="C52:E52"/>
    <mergeCell ref="D3:J3"/>
    <mergeCell ref="C39:E39"/>
    <mergeCell ref="B40:E40"/>
    <mergeCell ref="B43:J43"/>
    <mergeCell ref="I48:J48"/>
    <mergeCell ref="I49:J49"/>
    <mergeCell ref="C49:E49"/>
    <mergeCell ref="G28:I28"/>
    <mergeCell ref="G15:H15"/>
    <mergeCell ref="I15:J15"/>
    <mergeCell ref="E16:F16"/>
    <mergeCell ref="D12:G12"/>
    <mergeCell ref="D13:G13"/>
    <mergeCell ref="D34:E34"/>
    <mergeCell ref="B1:J1"/>
    <mergeCell ref="G26:I26"/>
    <mergeCell ref="G27:I27"/>
    <mergeCell ref="G29:I29"/>
    <mergeCell ref="G25:I25"/>
    <mergeCell ref="I16:J16"/>
    <mergeCell ref="I19:J19"/>
    <mergeCell ref="E21:F21"/>
    <mergeCell ref="G21:H21"/>
    <mergeCell ref="D11:G11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34:I34"/>
    <mergeCell ref="D2:J2"/>
    <mergeCell ref="E17:F17"/>
    <mergeCell ref="G16:H16"/>
    <mergeCell ref="G17:H17"/>
    <mergeCell ref="G18:H18"/>
    <mergeCell ref="I17:J17"/>
    <mergeCell ref="I18:J18"/>
    <mergeCell ref="E18:F18"/>
    <mergeCell ref="E15:F15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CE,Tučné"RTS Stavitel +,  © RTS, a.s.&amp;R&amp;9Stránka &amp;P z &amp;N</oddFooter>
  </headerFooter>
  <rowBreaks count="2" manualBreakCount="2">
    <brk id="36" max="9" man="1"/>
    <brk id="43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selection activeCell="A5" sqref="A5:IV5"/>
    </sheetView>
  </sheetViews>
  <sheetFormatPr defaultColWidth="9.109375" defaultRowHeight="13.2" x14ac:dyDescent="0.25"/>
  <cols>
    <col min="1" max="1" width="4.33203125" style="6" customWidth="1"/>
    <col min="2" max="2" width="14.44140625" style="6" customWidth="1"/>
    <col min="3" max="3" width="38.33203125" style="10" customWidth="1"/>
    <col min="4" max="4" width="4.5546875" style="6" customWidth="1"/>
    <col min="5" max="5" width="10.5546875" style="6" customWidth="1"/>
    <col min="6" max="6" width="9.88671875" style="6" customWidth="1"/>
    <col min="7" max="7" width="12.6640625" style="6" customWidth="1"/>
    <col min="8" max="16384" width="9.109375" style="6"/>
  </cols>
  <sheetData>
    <row r="1" spans="1:7" ht="15.6" x14ac:dyDescent="0.25">
      <c r="A1" s="100" t="s">
        <v>6</v>
      </c>
      <c r="B1" s="100"/>
      <c r="C1" s="101"/>
      <c r="D1" s="100"/>
      <c r="E1" s="100"/>
      <c r="F1" s="100"/>
      <c r="G1" s="100"/>
    </row>
    <row r="2" spans="1:7" ht="24.9" customHeight="1" x14ac:dyDescent="0.25">
      <c r="A2" s="77" t="s">
        <v>41</v>
      </c>
      <c r="B2" s="76"/>
      <c r="C2" s="102"/>
      <c r="D2" s="102"/>
      <c r="E2" s="102"/>
      <c r="F2" s="102"/>
      <c r="G2" s="103"/>
    </row>
    <row r="3" spans="1:7" ht="24.9" hidden="1" customHeight="1" x14ac:dyDescent="0.25">
      <c r="A3" s="77" t="s">
        <v>7</v>
      </c>
      <c r="B3" s="76"/>
      <c r="C3" s="102"/>
      <c r="D3" s="102"/>
      <c r="E3" s="102"/>
      <c r="F3" s="102"/>
      <c r="G3" s="103"/>
    </row>
    <row r="4" spans="1:7" ht="24.9" hidden="1" customHeight="1" x14ac:dyDescent="0.25">
      <c r="A4" s="77" t="s">
        <v>8</v>
      </c>
      <c r="B4" s="76"/>
      <c r="C4" s="102"/>
      <c r="D4" s="102"/>
      <c r="E4" s="102"/>
      <c r="F4" s="102"/>
      <c r="G4" s="103"/>
    </row>
    <row r="5" spans="1:7" hidden="1" x14ac:dyDescent="0.25">
      <c r="B5" s="7"/>
      <c r="C5" s="8"/>
      <c r="D5" s="9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CE,Tučné"RTS Stavitel +,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171"/>
  <sheetViews>
    <sheetView workbookViewId="0">
      <selection sqref="A1:G1"/>
    </sheetView>
  </sheetViews>
  <sheetFormatPr defaultRowHeight="13.2" outlineLevelRow="1" x14ac:dyDescent="0.25"/>
  <cols>
    <col min="1" max="1" width="4.33203125" customWidth="1"/>
    <col min="2" max="2" width="14.44140625" style="128" customWidth="1"/>
    <col min="3" max="3" width="38.33203125" style="128" customWidth="1"/>
    <col min="4" max="4" width="4.6640625" customWidth="1"/>
    <col min="5" max="5" width="10.6640625" customWidth="1"/>
    <col min="6" max="6" width="9.88671875" customWidth="1"/>
    <col min="7" max="7" width="12.77734375" customWidth="1"/>
    <col min="12" max="21" width="0" hidden="1" customWidth="1"/>
    <col min="29" max="39" width="0" hidden="1" customWidth="1"/>
  </cols>
  <sheetData>
    <row r="1" spans="1:60" ht="15.75" customHeight="1" x14ac:dyDescent="0.3">
      <c r="A1" s="196" t="s">
        <v>6</v>
      </c>
      <c r="B1" s="196"/>
      <c r="C1" s="196"/>
      <c r="D1" s="196"/>
      <c r="E1" s="196"/>
      <c r="F1" s="196"/>
      <c r="G1" s="196"/>
      <c r="AE1" t="s">
        <v>113</v>
      </c>
    </row>
    <row r="2" spans="1:60" ht="25.05" customHeight="1" x14ac:dyDescent="0.25">
      <c r="A2" s="203" t="s">
        <v>112</v>
      </c>
      <c r="B2" s="197"/>
      <c r="C2" s="198" t="s">
        <v>47</v>
      </c>
      <c r="D2" s="199"/>
      <c r="E2" s="199"/>
      <c r="F2" s="199"/>
      <c r="G2" s="205"/>
      <c r="AE2" t="s">
        <v>114</v>
      </c>
    </row>
    <row r="3" spans="1:60" ht="25.05" customHeight="1" x14ac:dyDescent="0.25">
      <c r="A3" s="204" t="s">
        <v>7</v>
      </c>
      <c r="B3" s="202"/>
      <c r="C3" s="200" t="s">
        <v>43</v>
      </c>
      <c r="D3" s="201"/>
      <c r="E3" s="201"/>
      <c r="F3" s="201"/>
      <c r="G3" s="206"/>
      <c r="AE3" t="s">
        <v>115</v>
      </c>
    </row>
    <row r="4" spans="1:60" ht="25.05" hidden="1" customHeight="1" x14ac:dyDescent="0.25">
      <c r="A4" s="204" t="s">
        <v>8</v>
      </c>
      <c r="B4" s="202"/>
      <c r="C4" s="200"/>
      <c r="D4" s="201"/>
      <c r="E4" s="201"/>
      <c r="F4" s="201"/>
      <c r="G4" s="206"/>
      <c r="AE4" t="s">
        <v>116</v>
      </c>
    </row>
    <row r="5" spans="1:60" hidden="1" x14ac:dyDescent="0.25">
      <c r="A5" s="207" t="s">
        <v>117</v>
      </c>
      <c r="B5" s="208"/>
      <c r="C5" s="209"/>
      <c r="D5" s="210"/>
      <c r="E5" s="210"/>
      <c r="F5" s="210"/>
      <c r="G5" s="211"/>
      <c r="AE5" t="s">
        <v>118</v>
      </c>
    </row>
    <row r="7" spans="1:60" ht="39.6" x14ac:dyDescent="0.25">
      <c r="A7" s="216" t="s">
        <v>119</v>
      </c>
      <c r="B7" s="217" t="s">
        <v>120</v>
      </c>
      <c r="C7" s="217" t="s">
        <v>121</v>
      </c>
      <c r="D7" s="216" t="s">
        <v>122</v>
      </c>
      <c r="E7" s="216" t="s">
        <v>123</v>
      </c>
      <c r="F7" s="212" t="s">
        <v>124</v>
      </c>
      <c r="G7" s="233" t="s">
        <v>28</v>
      </c>
      <c r="H7" s="234" t="s">
        <v>29</v>
      </c>
      <c r="I7" s="234" t="s">
        <v>125</v>
      </c>
      <c r="J7" s="234" t="s">
        <v>30</v>
      </c>
      <c r="K7" s="234" t="s">
        <v>126</v>
      </c>
      <c r="L7" s="234" t="s">
        <v>127</v>
      </c>
      <c r="M7" s="234" t="s">
        <v>128</v>
      </c>
      <c r="N7" s="234" t="s">
        <v>129</v>
      </c>
      <c r="O7" s="234" t="s">
        <v>130</v>
      </c>
      <c r="P7" s="234" t="s">
        <v>131</v>
      </c>
      <c r="Q7" s="234" t="s">
        <v>132</v>
      </c>
      <c r="R7" s="234" t="s">
        <v>133</v>
      </c>
      <c r="S7" s="234" t="s">
        <v>134</v>
      </c>
      <c r="T7" s="234" t="s">
        <v>135</v>
      </c>
      <c r="U7" s="219" t="s">
        <v>136</v>
      </c>
    </row>
    <row r="8" spans="1:60" x14ac:dyDescent="0.25">
      <c r="A8" s="235" t="s">
        <v>137</v>
      </c>
      <c r="B8" s="236" t="s">
        <v>56</v>
      </c>
      <c r="C8" s="237" t="s">
        <v>57</v>
      </c>
      <c r="D8" s="238"/>
      <c r="E8" s="239"/>
      <c r="F8" s="240"/>
      <c r="G8" s="240">
        <f>SUMIF(AE9:AE13,"&lt;&gt;NOR",G9:G13)</f>
        <v>0</v>
      </c>
      <c r="H8" s="240"/>
      <c r="I8" s="240">
        <f>SUM(I9:I13)</f>
        <v>0</v>
      </c>
      <c r="J8" s="240"/>
      <c r="K8" s="240">
        <f>SUM(K9:K13)</f>
        <v>0</v>
      </c>
      <c r="L8" s="240"/>
      <c r="M8" s="240">
        <f>SUM(M9:M13)</f>
        <v>0</v>
      </c>
      <c r="N8" s="218"/>
      <c r="O8" s="218">
        <f>SUM(O9:O13)</f>
        <v>7.0184300000000004</v>
      </c>
      <c r="P8" s="218"/>
      <c r="Q8" s="218">
        <f>SUM(Q9:Q13)</f>
        <v>0</v>
      </c>
      <c r="R8" s="218"/>
      <c r="S8" s="218"/>
      <c r="T8" s="235"/>
      <c r="U8" s="218">
        <f>SUM(U9:U13)</f>
        <v>13.84</v>
      </c>
      <c r="AE8" t="s">
        <v>138</v>
      </c>
    </row>
    <row r="9" spans="1:60" outlineLevel="1" x14ac:dyDescent="0.25">
      <c r="A9" s="214">
        <v>1</v>
      </c>
      <c r="B9" s="220" t="s">
        <v>139</v>
      </c>
      <c r="C9" s="263" t="s">
        <v>140</v>
      </c>
      <c r="D9" s="222" t="s">
        <v>141</v>
      </c>
      <c r="E9" s="228">
        <v>1.1000000000000001</v>
      </c>
      <c r="F9" s="230">
        <f>H9+J9</f>
        <v>0</v>
      </c>
      <c r="G9" s="230">
        <f>ROUND(E9*F9,2)</f>
        <v>0</v>
      </c>
      <c r="H9" s="231"/>
      <c r="I9" s="230">
        <f>ROUND(E9*H9,2)</f>
        <v>0</v>
      </c>
      <c r="J9" s="231"/>
      <c r="K9" s="230">
        <f>ROUND(E9*J9,2)</f>
        <v>0</v>
      </c>
      <c r="L9" s="230">
        <v>21</v>
      </c>
      <c r="M9" s="230">
        <f>G9*(1+L9/100)</f>
        <v>0</v>
      </c>
      <c r="N9" s="223">
        <v>2.5249999999999999</v>
      </c>
      <c r="O9" s="223">
        <f>ROUND(E9*N9,5)</f>
        <v>2.7774999999999999</v>
      </c>
      <c r="P9" s="223">
        <v>0</v>
      </c>
      <c r="Q9" s="223">
        <f>ROUND(E9*P9,5)</f>
        <v>0</v>
      </c>
      <c r="R9" s="223"/>
      <c r="S9" s="223"/>
      <c r="T9" s="224">
        <v>0.48</v>
      </c>
      <c r="U9" s="223">
        <f>ROUND(E9*T9,2)</f>
        <v>0.53</v>
      </c>
      <c r="V9" s="213"/>
      <c r="W9" s="213"/>
      <c r="X9" s="213"/>
      <c r="Y9" s="213"/>
      <c r="Z9" s="213"/>
      <c r="AA9" s="213"/>
      <c r="AB9" s="213"/>
      <c r="AC9" s="213"/>
      <c r="AD9" s="213"/>
      <c r="AE9" s="213" t="s">
        <v>142</v>
      </c>
      <c r="AF9" s="213"/>
      <c r="AG9" s="213"/>
      <c r="AH9" s="213"/>
      <c r="AI9" s="213"/>
      <c r="AJ9" s="213"/>
      <c r="AK9" s="213"/>
      <c r="AL9" s="213"/>
      <c r="AM9" s="213"/>
      <c r="AN9" s="213"/>
      <c r="AO9" s="213"/>
      <c r="AP9" s="213"/>
      <c r="AQ9" s="213"/>
      <c r="AR9" s="213"/>
      <c r="AS9" s="213"/>
      <c r="AT9" s="213"/>
      <c r="AU9" s="213"/>
      <c r="AV9" s="213"/>
      <c r="AW9" s="213"/>
      <c r="AX9" s="213"/>
      <c r="AY9" s="213"/>
      <c r="AZ9" s="213"/>
      <c r="BA9" s="213"/>
      <c r="BB9" s="213"/>
      <c r="BC9" s="213"/>
      <c r="BD9" s="213"/>
      <c r="BE9" s="213"/>
      <c r="BF9" s="213"/>
      <c r="BG9" s="213"/>
      <c r="BH9" s="213"/>
    </row>
    <row r="10" spans="1:60" outlineLevel="1" x14ac:dyDescent="0.25">
      <c r="A10" s="214">
        <v>2</v>
      </c>
      <c r="B10" s="220" t="s">
        <v>143</v>
      </c>
      <c r="C10" s="263" t="s">
        <v>144</v>
      </c>
      <c r="D10" s="222" t="s">
        <v>141</v>
      </c>
      <c r="E10" s="228">
        <v>1.52</v>
      </c>
      <c r="F10" s="230">
        <f>H10+J10</f>
        <v>0</v>
      </c>
      <c r="G10" s="230">
        <f>ROUND(E10*F10,2)</f>
        <v>0</v>
      </c>
      <c r="H10" s="231"/>
      <c r="I10" s="230">
        <f>ROUND(E10*H10,2)</f>
        <v>0</v>
      </c>
      <c r="J10" s="231"/>
      <c r="K10" s="230">
        <f>ROUND(E10*J10,2)</f>
        <v>0</v>
      </c>
      <c r="L10" s="230">
        <v>21</v>
      </c>
      <c r="M10" s="230">
        <f>G10*(1+L10/100)</f>
        <v>0</v>
      </c>
      <c r="N10" s="223">
        <v>2.5249999999999999</v>
      </c>
      <c r="O10" s="223">
        <f>ROUND(E10*N10,5)</f>
        <v>3.8380000000000001</v>
      </c>
      <c r="P10" s="223">
        <v>0</v>
      </c>
      <c r="Q10" s="223">
        <f>ROUND(E10*P10,5)</f>
        <v>0</v>
      </c>
      <c r="R10" s="223"/>
      <c r="S10" s="223"/>
      <c r="T10" s="224">
        <v>0.48</v>
      </c>
      <c r="U10" s="223">
        <f>ROUND(E10*T10,2)</f>
        <v>0.73</v>
      </c>
      <c r="V10" s="213"/>
      <c r="W10" s="213"/>
      <c r="X10" s="213"/>
      <c r="Y10" s="213"/>
      <c r="Z10" s="213"/>
      <c r="AA10" s="213"/>
      <c r="AB10" s="213"/>
      <c r="AC10" s="213"/>
      <c r="AD10" s="213"/>
      <c r="AE10" s="213" t="s">
        <v>142</v>
      </c>
      <c r="AF10" s="213"/>
      <c r="AG10" s="213"/>
      <c r="AH10" s="213"/>
      <c r="AI10" s="213"/>
      <c r="AJ10" s="213"/>
      <c r="AK10" s="213"/>
      <c r="AL10" s="213"/>
      <c r="AM10" s="213"/>
      <c r="AN10" s="213"/>
      <c r="AO10" s="213"/>
      <c r="AP10" s="213"/>
      <c r="AQ10" s="213"/>
      <c r="AR10" s="213"/>
      <c r="AS10" s="213"/>
      <c r="AT10" s="213"/>
      <c r="AU10" s="213"/>
      <c r="AV10" s="213"/>
      <c r="AW10" s="213"/>
      <c r="AX10" s="213"/>
      <c r="AY10" s="213"/>
      <c r="AZ10" s="213"/>
      <c r="BA10" s="213"/>
      <c r="BB10" s="213"/>
      <c r="BC10" s="213"/>
      <c r="BD10" s="213"/>
      <c r="BE10" s="213"/>
      <c r="BF10" s="213"/>
      <c r="BG10" s="213"/>
      <c r="BH10" s="213"/>
    </row>
    <row r="11" spans="1:60" outlineLevel="1" x14ac:dyDescent="0.25">
      <c r="A11" s="214">
        <v>3</v>
      </c>
      <c r="B11" s="220" t="s">
        <v>145</v>
      </c>
      <c r="C11" s="263" t="s">
        <v>146</v>
      </c>
      <c r="D11" s="222" t="s">
        <v>147</v>
      </c>
      <c r="E11" s="228">
        <v>7.0000000000000007E-2</v>
      </c>
      <c r="F11" s="230">
        <f>H11+J11</f>
        <v>0</v>
      </c>
      <c r="G11" s="230">
        <f>ROUND(E11*F11,2)</f>
        <v>0</v>
      </c>
      <c r="H11" s="231"/>
      <c r="I11" s="230">
        <f>ROUND(E11*H11,2)</f>
        <v>0</v>
      </c>
      <c r="J11" s="231"/>
      <c r="K11" s="230">
        <f>ROUND(E11*J11,2)</f>
        <v>0</v>
      </c>
      <c r="L11" s="230">
        <v>21</v>
      </c>
      <c r="M11" s="230">
        <f>G11*(1+L11/100)</f>
        <v>0</v>
      </c>
      <c r="N11" s="223">
        <v>1.0569299999999999</v>
      </c>
      <c r="O11" s="223">
        <f>ROUND(E11*N11,5)</f>
        <v>7.399E-2</v>
      </c>
      <c r="P11" s="223">
        <v>0</v>
      </c>
      <c r="Q11" s="223">
        <f>ROUND(E11*P11,5)</f>
        <v>0</v>
      </c>
      <c r="R11" s="223"/>
      <c r="S11" s="223"/>
      <c r="T11" s="224">
        <v>15.231</v>
      </c>
      <c r="U11" s="223">
        <f>ROUND(E11*T11,2)</f>
        <v>1.07</v>
      </c>
      <c r="V11" s="213"/>
      <c r="W11" s="213"/>
      <c r="X11" s="213"/>
      <c r="Y11" s="213"/>
      <c r="Z11" s="213"/>
      <c r="AA11" s="213"/>
      <c r="AB11" s="213"/>
      <c r="AC11" s="213"/>
      <c r="AD11" s="213"/>
      <c r="AE11" s="213" t="s">
        <v>142</v>
      </c>
      <c r="AF11" s="213"/>
      <c r="AG11" s="213"/>
      <c r="AH11" s="213"/>
      <c r="AI11" s="213"/>
      <c r="AJ11" s="213"/>
      <c r="AK11" s="213"/>
      <c r="AL11" s="213"/>
      <c r="AM11" s="213"/>
      <c r="AN11" s="213"/>
      <c r="AO11" s="213"/>
      <c r="AP11" s="213"/>
      <c r="AQ11" s="213"/>
      <c r="AR11" s="213"/>
      <c r="AS11" s="213"/>
      <c r="AT11" s="213"/>
      <c r="AU11" s="213"/>
      <c r="AV11" s="213"/>
      <c r="AW11" s="213"/>
      <c r="AX11" s="213"/>
      <c r="AY11" s="213"/>
      <c r="AZ11" s="213"/>
      <c r="BA11" s="213"/>
      <c r="BB11" s="213"/>
      <c r="BC11" s="213"/>
      <c r="BD11" s="213"/>
      <c r="BE11" s="213"/>
      <c r="BF11" s="213"/>
      <c r="BG11" s="213"/>
      <c r="BH11" s="213"/>
    </row>
    <row r="12" spans="1:60" outlineLevel="1" x14ac:dyDescent="0.25">
      <c r="A12" s="214">
        <v>4</v>
      </c>
      <c r="B12" s="220" t="s">
        <v>148</v>
      </c>
      <c r="C12" s="263" t="s">
        <v>149</v>
      </c>
      <c r="D12" s="222" t="s">
        <v>150</v>
      </c>
      <c r="E12" s="228">
        <v>8.4</v>
      </c>
      <c r="F12" s="230">
        <f>H12+J12</f>
        <v>0</v>
      </c>
      <c r="G12" s="230">
        <f>ROUND(E12*F12,2)</f>
        <v>0</v>
      </c>
      <c r="H12" s="231"/>
      <c r="I12" s="230">
        <f>ROUND(E12*H12,2)</f>
        <v>0</v>
      </c>
      <c r="J12" s="231"/>
      <c r="K12" s="230">
        <f>ROUND(E12*J12,2)</f>
        <v>0</v>
      </c>
      <c r="L12" s="230">
        <v>21</v>
      </c>
      <c r="M12" s="230">
        <f>G12*(1+L12/100)</f>
        <v>0</v>
      </c>
      <c r="N12" s="223">
        <v>3.916E-2</v>
      </c>
      <c r="O12" s="223">
        <f>ROUND(E12*N12,5)</f>
        <v>0.32894000000000001</v>
      </c>
      <c r="P12" s="223">
        <v>0</v>
      </c>
      <c r="Q12" s="223">
        <f>ROUND(E12*P12,5)</f>
        <v>0</v>
      </c>
      <c r="R12" s="223"/>
      <c r="S12" s="223"/>
      <c r="T12" s="224">
        <v>1.05</v>
      </c>
      <c r="U12" s="223">
        <f>ROUND(E12*T12,2)</f>
        <v>8.82</v>
      </c>
      <c r="V12" s="213"/>
      <c r="W12" s="213"/>
      <c r="X12" s="213"/>
      <c r="Y12" s="213"/>
      <c r="Z12" s="213"/>
      <c r="AA12" s="213"/>
      <c r="AB12" s="213"/>
      <c r="AC12" s="213"/>
      <c r="AD12" s="213"/>
      <c r="AE12" s="213" t="s">
        <v>142</v>
      </c>
      <c r="AF12" s="213"/>
      <c r="AG12" s="213"/>
      <c r="AH12" s="213"/>
      <c r="AI12" s="213"/>
      <c r="AJ12" s="213"/>
      <c r="AK12" s="213"/>
      <c r="AL12" s="213"/>
      <c r="AM12" s="213"/>
      <c r="AN12" s="213"/>
      <c r="AO12" s="213"/>
      <c r="AP12" s="213"/>
      <c r="AQ12" s="213"/>
      <c r="AR12" s="213"/>
      <c r="AS12" s="213"/>
      <c r="AT12" s="213"/>
      <c r="AU12" s="213"/>
      <c r="AV12" s="213"/>
      <c r="AW12" s="213"/>
      <c r="AX12" s="213"/>
      <c r="AY12" s="213"/>
      <c r="AZ12" s="213"/>
      <c r="BA12" s="213"/>
      <c r="BB12" s="213"/>
      <c r="BC12" s="213"/>
      <c r="BD12" s="213"/>
      <c r="BE12" s="213"/>
      <c r="BF12" s="213"/>
      <c r="BG12" s="213"/>
      <c r="BH12" s="213"/>
    </row>
    <row r="13" spans="1:60" outlineLevel="1" x14ac:dyDescent="0.25">
      <c r="A13" s="214">
        <v>5</v>
      </c>
      <c r="B13" s="220" t="s">
        <v>151</v>
      </c>
      <c r="C13" s="263" t="s">
        <v>152</v>
      </c>
      <c r="D13" s="222" t="s">
        <v>150</v>
      </c>
      <c r="E13" s="228">
        <v>8.4</v>
      </c>
      <c r="F13" s="230">
        <f>H13+J13</f>
        <v>0</v>
      </c>
      <c r="G13" s="230">
        <f>ROUND(E13*F13,2)</f>
        <v>0</v>
      </c>
      <c r="H13" s="231"/>
      <c r="I13" s="230">
        <f>ROUND(E13*H13,2)</f>
        <v>0</v>
      </c>
      <c r="J13" s="231"/>
      <c r="K13" s="230">
        <f>ROUND(E13*J13,2)</f>
        <v>0</v>
      </c>
      <c r="L13" s="230">
        <v>21</v>
      </c>
      <c r="M13" s="230">
        <f>G13*(1+L13/100)</f>
        <v>0</v>
      </c>
      <c r="N13" s="223">
        <v>0</v>
      </c>
      <c r="O13" s="223">
        <f>ROUND(E13*N13,5)</f>
        <v>0</v>
      </c>
      <c r="P13" s="223">
        <v>0</v>
      </c>
      <c r="Q13" s="223">
        <f>ROUND(E13*P13,5)</f>
        <v>0</v>
      </c>
      <c r="R13" s="223"/>
      <c r="S13" s="223"/>
      <c r="T13" s="224">
        <v>0.32</v>
      </c>
      <c r="U13" s="223">
        <f>ROUND(E13*T13,2)</f>
        <v>2.69</v>
      </c>
      <c r="V13" s="213"/>
      <c r="W13" s="213"/>
      <c r="X13" s="213"/>
      <c r="Y13" s="213"/>
      <c r="Z13" s="213"/>
      <c r="AA13" s="213"/>
      <c r="AB13" s="213"/>
      <c r="AC13" s="213"/>
      <c r="AD13" s="213"/>
      <c r="AE13" s="213" t="s">
        <v>142</v>
      </c>
      <c r="AF13" s="213"/>
      <c r="AG13" s="213"/>
      <c r="AH13" s="213"/>
      <c r="AI13" s="213"/>
      <c r="AJ13" s="213"/>
      <c r="AK13" s="213"/>
      <c r="AL13" s="213"/>
      <c r="AM13" s="213"/>
      <c r="AN13" s="213"/>
      <c r="AO13" s="213"/>
      <c r="AP13" s="213"/>
      <c r="AQ13" s="213"/>
      <c r="AR13" s="213"/>
      <c r="AS13" s="213"/>
      <c r="AT13" s="213"/>
      <c r="AU13" s="213"/>
      <c r="AV13" s="213"/>
      <c r="AW13" s="213"/>
      <c r="AX13" s="213"/>
      <c r="AY13" s="213"/>
      <c r="AZ13" s="213"/>
      <c r="BA13" s="213"/>
      <c r="BB13" s="213"/>
      <c r="BC13" s="213"/>
      <c r="BD13" s="213"/>
      <c r="BE13" s="213"/>
      <c r="BF13" s="213"/>
      <c r="BG13" s="213"/>
      <c r="BH13" s="213"/>
    </row>
    <row r="14" spans="1:60" x14ac:dyDescent="0.25">
      <c r="A14" s="215" t="s">
        <v>137</v>
      </c>
      <c r="B14" s="221" t="s">
        <v>58</v>
      </c>
      <c r="C14" s="264" t="s">
        <v>59</v>
      </c>
      <c r="D14" s="225"/>
      <c r="E14" s="229"/>
      <c r="F14" s="232"/>
      <c r="G14" s="232">
        <f>SUMIF(AE15:AE20,"&lt;&gt;NOR",G15:G20)</f>
        <v>0</v>
      </c>
      <c r="H14" s="232"/>
      <c r="I14" s="232">
        <f>SUM(I15:I20)</f>
        <v>0</v>
      </c>
      <c r="J14" s="232"/>
      <c r="K14" s="232">
        <f>SUM(K15:K20)</f>
        <v>0</v>
      </c>
      <c r="L14" s="232"/>
      <c r="M14" s="232">
        <f>SUM(M15:M20)</f>
        <v>0</v>
      </c>
      <c r="N14" s="226"/>
      <c r="O14" s="226">
        <f>SUM(O15:O20)</f>
        <v>12.07808</v>
      </c>
      <c r="P14" s="226"/>
      <c r="Q14" s="226">
        <f>SUM(Q15:Q20)</f>
        <v>0</v>
      </c>
      <c r="R14" s="226"/>
      <c r="S14" s="226"/>
      <c r="T14" s="227"/>
      <c r="U14" s="226">
        <f>SUM(U15:U20)</f>
        <v>27.84</v>
      </c>
      <c r="AE14" t="s">
        <v>138</v>
      </c>
    </row>
    <row r="15" spans="1:60" ht="20.399999999999999" outlineLevel="1" x14ac:dyDescent="0.25">
      <c r="A15" s="214">
        <v>6</v>
      </c>
      <c r="B15" s="220" t="s">
        <v>153</v>
      </c>
      <c r="C15" s="263" t="s">
        <v>154</v>
      </c>
      <c r="D15" s="222" t="s">
        <v>147</v>
      </c>
      <c r="E15" s="228">
        <v>0.1</v>
      </c>
      <c r="F15" s="230">
        <f>H15+J15</f>
        <v>0</v>
      </c>
      <c r="G15" s="230">
        <f>ROUND(E15*F15,2)</f>
        <v>0</v>
      </c>
      <c r="H15" s="231"/>
      <c r="I15" s="230">
        <f>ROUND(E15*H15,2)</f>
        <v>0</v>
      </c>
      <c r="J15" s="231"/>
      <c r="K15" s="230">
        <f>ROUND(E15*J15,2)</f>
        <v>0</v>
      </c>
      <c r="L15" s="230">
        <v>21</v>
      </c>
      <c r="M15" s="230">
        <f>G15*(1+L15/100)</f>
        <v>0</v>
      </c>
      <c r="N15" s="223">
        <v>1.0900000000000001</v>
      </c>
      <c r="O15" s="223">
        <f>ROUND(E15*N15,5)</f>
        <v>0.109</v>
      </c>
      <c r="P15" s="223">
        <v>0</v>
      </c>
      <c r="Q15" s="223">
        <f>ROUND(E15*P15,5)</f>
        <v>0</v>
      </c>
      <c r="R15" s="223"/>
      <c r="S15" s="223"/>
      <c r="T15" s="224">
        <v>18.8</v>
      </c>
      <c r="U15" s="223">
        <f>ROUND(E15*T15,2)</f>
        <v>1.88</v>
      </c>
      <c r="V15" s="213"/>
      <c r="W15" s="213"/>
      <c r="X15" s="213"/>
      <c r="Y15" s="213"/>
      <c r="Z15" s="213"/>
      <c r="AA15" s="213"/>
      <c r="AB15" s="213"/>
      <c r="AC15" s="213"/>
      <c r="AD15" s="213"/>
      <c r="AE15" s="213" t="s">
        <v>142</v>
      </c>
      <c r="AF15" s="213"/>
      <c r="AG15" s="213"/>
      <c r="AH15" s="213"/>
      <c r="AI15" s="213"/>
      <c r="AJ15" s="213"/>
      <c r="AK15" s="213"/>
      <c r="AL15" s="213"/>
      <c r="AM15" s="213"/>
      <c r="AN15" s="213"/>
      <c r="AO15" s="213"/>
      <c r="AP15" s="213"/>
      <c r="AQ15" s="213"/>
      <c r="AR15" s="213"/>
      <c r="AS15" s="213"/>
      <c r="AT15" s="213"/>
      <c r="AU15" s="213"/>
      <c r="AV15" s="213"/>
      <c r="AW15" s="213"/>
      <c r="AX15" s="213"/>
      <c r="AY15" s="213"/>
      <c r="AZ15" s="213"/>
      <c r="BA15" s="213"/>
      <c r="BB15" s="213"/>
      <c r="BC15" s="213"/>
      <c r="BD15" s="213"/>
      <c r="BE15" s="213"/>
      <c r="BF15" s="213"/>
      <c r="BG15" s="213"/>
      <c r="BH15" s="213"/>
    </row>
    <row r="16" spans="1:60" ht="20.399999999999999" outlineLevel="1" x14ac:dyDescent="0.25">
      <c r="A16" s="214">
        <v>7</v>
      </c>
      <c r="B16" s="220" t="s">
        <v>155</v>
      </c>
      <c r="C16" s="263" t="s">
        <v>156</v>
      </c>
      <c r="D16" s="222" t="s">
        <v>141</v>
      </c>
      <c r="E16" s="228">
        <v>0.12</v>
      </c>
      <c r="F16" s="230">
        <f>H16+J16</f>
        <v>0</v>
      </c>
      <c r="G16" s="230">
        <f>ROUND(E16*F16,2)</f>
        <v>0</v>
      </c>
      <c r="H16" s="231"/>
      <c r="I16" s="230">
        <f>ROUND(E16*H16,2)</f>
        <v>0</v>
      </c>
      <c r="J16" s="231"/>
      <c r="K16" s="230">
        <f>ROUND(E16*J16,2)</f>
        <v>0</v>
      </c>
      <c r="L16" s="230">
        <v>21</v>
      </c>
      <c r="M16" s="230">
        <f>G16*(1+L16/100)</f>
        <v>0</v>
      </c>
      <c r="N16" s="223">
        <v>1.6823999999999999</v>
      </c>
      <c r="O16" s="223">
        <f>ROUND(E16*N16,5)</f>
        <v>0.20188999999999999</v>
      </c>
      <c r="P16" s="223">
        <v>0</v>
      </c>
      <c r="Q16" s="223">
        <f>ROUND(E16*P16,5)</f>
        <v>0</v>
      </c>
      <c r="R16" s="223"/>
      <c r="S16" s="223"/>
      <c r="T16" s="224">
        <v>6.8680000000000003</v>
      </c>
      <c r="U16" s="223">
        <f>ROUND(E16*T16,2)</f>
        <v>0.82</v>
      </c>
      <c r="V16" s="213"/>
      <c r="W16" s="213"/>
      <c r="X16" s="213"/>
      <c r="Y16" s="213"/>
      <c r="Z16" s="213"/>
      <c r="AA16" s="213"/>
      <c r="AB16" s="213"/>
      <c r="AC16" s="213"/>
      <c r="AD16" s="213"/>
      <c r="AE16" s="213" t="s">
        <v>142</v>
      </c>
      <c r="AF16" s="213"/>
      <c r="AG16" s="213"/>
      <c r="AH16" s="213"/>
      <c r="AI16" s="213"/>
      <c r="AJ16" s="213"/>
      <c r="AK16" s="213"/>
      <c r="AL16" s="213"/>
      <c r="AM16" s="213"/>
      <c r="AN16" s="213"/>
      <c r="AO16" s="213"/>
      <c r="AP16" s="213"/>
      <c r="AQ16" s="213"/>
      <c r="AR16" s="213"/>
      <c r="AS16" s="213"/>
      <c r="AT16" s="213"/>
      <c r="AU16" s="213"/>
      <c r="AV16" s="213"/>
      <c r="AW16" s="213"/>
      <c r="AX16" s="213"/>
      <c r="AY16" s="213"/>
      <c r="AZ16" s="213"/>
      <c r="BA16" s="213"/>
      <c r="BB16" s="213"/>
      <c r="BC16" s="213"/>
      <c r="BD16" s="213"/>
      <c r="BE16" s="213"/>
      <c r="BF16" s="213"/>
      <c r="BG16" s="213"/>
      <c r="BH16" s="213"/>
    </row>
    <row r="17" spans="1:60" outlineLevel="1" x14ac:dyDescent="0.25">
      <c r="A17" s="214">
        <v>8</v>
      </c>
      <c r="B17" s="220" t="s">
        <v>157</v>
      </c>
      <c r="C17" s="263" t="s">
        <v>158</v>
      </c>
      <c r="D17" s="222" t="s">
        <v>150</v>
      </c>
      <c r="E17" s="228">
        <v>0.42</v>
      </c>
      <c r="F17" s="230">
        <f>H17+J17</f>
        <v>0</v>
      </c>
      <c r="G17" s="230">
        <f>ROUND(E17*F17,2)</f>
        <v>0</v>
      </c>
      <c r="H17" s="231"/>
      <c r="I17" s="230">
        <f>ROUND(E17*H17,2)</f>
        <v>0</v>
      </c>
      <c r="J17" s="231"/>
      <c r="K17" s="230">
        <f>ROUND(E17*J17,2)</f>
        <v>0</v>
      </c>
      <c r="L17" s="230">
        <v>21</v>
      </c>
      <c r="M17" s="230">
        <f>G17*(1+L17/100)</f>
        <v>0</v>
      </c>
      <c r="N17" s="223">
        <v>0.17230000000000001</v>
      </c>
      <c r="O17" s="223">
        <f>ROUND(E17*N17,5)</f>
        <v>7.2370000000000004E-2</v>
      </c>
      <c r="P17" s="223">
        <v>0</v>
      </c>
      <c r="Q17" s="223">
        <f>ROUND(E17*P17,5)</f>
        <v>0</v>
      </c>
      <c r="R17" s="223"/>
      <c r="S17" s="223"/>
      <c r="T17" s="224">
        <v>0.58499999999999996</v>
      </c>
      <c r="U17" s="223">
        <f>ROUND(E17*T17,2)</f>
        <v>0.25</v>
      </c>
      <c r="V17" s="213"/>
      <c r="W17" s="213"/>
      <c r="X17" s="213"/>
      <c r="Y17" s="213"/>
      <c r="Z17" s="213"/>
      <c r="AA17" s="213"/>
      <c r="AB17" s="213"/>
      <c r="AC17" s="213"/>
      <c r="AD17" s="213"/>
      <c r="AE17" s="213" t="s">
        <v>142</v>
      </c>
      <c r="AF17" s="213"/>
      <c r="AG17" s="213"/>
      <c r="AH17" s="213"/>
      <c r="AI17" s="213"/>
      <c r="AJ17" s="213"/>
      <c r="AK17" s="213"/>
      <c r="AL17" s="213"/>
      <c r="AM17" s="213"/>
      <c r="AN17" s="213"/>
      <c r="AO17" s="213"/>
      <c r="AP17" s="213"/>
      <c r="AQ17" s="213"/>
      <c r="AR17" s="213"/>
      <c r="AS17" s="213"/>
      <c r="AT17" s="213"/>
      <c r="AU17" s="213"/>
      <c r="AV17" s="213"/>
      <c r="AW17" s="213"/>
      <c r="AX17" s="213"/>
      <c r="AY17" s="213"/>
      <c r="AZ17" s="213"/>
      <c r="BA17" s="213"/>
      <c r="BB17" s="213"/>
      <c r="BC17" s="213"/>
      <c r="BD17" s="213"/>
      <c r="BE17" s="213"/>
      <c r="BF17" s="213"/>
      <c r="BG17" s="213"/>
      <c r="BH17" s="213"/>
    </row>
    <row r="18" spans="1:60" ht="20.399999999999999" outlineLevel="1" x14ac:dyDescent="0.25">
      <c r="A18" s="214">
        <v>9</v>
      </c>
      <c r="B18" s="220" t="s">
        <v>159</v>
      </c>
      <c r="C18" s="263" t="s">
        <v>160</v>
      </c>
      <c r="D18" s="222" t="s">
        <v>150</v>
      </c>
      <c r="E18" s="228">
        <v>19.5</v>
      </c>
      <c r="F18" s="230">
        <f>H18+J18</f>
        <v>0</v>
      </c>
      <c r="G18" s="230">
        <f>ROUND(E18*F18,2)</f>
        <v>0</v>
      </c>
      <c r="H18" s="231"/>
      <c r="I18" s="230">
        <f>ROUND(E18*H18,2)</f>
        <v>0</v>
      </c>
      <c r="J18" s="231"/>
      <c r="K18" s="230">
        <f>ROUND(E18*J18,2)</f>
        <v>0</v>
      </c>
      <c r="L18" s="230">
        <v>21</v>
      </c>
      <c r="M18" s="230">
        <f>G18*(1+L18/100)</f>
        <v>0</v>
      </c>
      <c r="N18" s="223">
        <v>0.50065000000000004</v>
      </c>
      <c r="O18" s="223">
        <f>ROUND(E18*N18,5)</f>
        <v>9.7626799999999996</v>
      </c>
      <c r="P18" s="223">
        <v>0</v>
      </c>
      <c r="Q18" s="223">
        <f>ROUND(E18*P18,5)</f>
        <v>0</v>
      </c>
      <c r="R18" s="223"/>
      <c r="S18" s="223"/>
      <c r="T18" s="224">
        <v>0.69799999999999995</v>
      </c>
      <c r="U18" s="223">
        <f>ROUND(E18*T18,2)</f>
        <v>13.61</v>
      </c>
      <c r="V18" s="213"/>
      <c r="W18" s="213"/>
      <c r="X18" s="213"/>
      <c r="Y18" s="213"/>
      <c r="Z18" s="213"/>
      <c r="AA18" s="213"/>
      <c r="AB18" s="213"/>
      <c r="AC18" s="213"/>
      <c r="AD18" s="213"/>
      <c r="AE18" s="213" t="s">
        <v>142</v>
      </c>
      <c r="AF18" s="213"/>
      <c r="AG18" s="213"/>
      <c r="AH18" s="213"/>
      <c r="AI18" s="213"/>
      <c r="AJ18" s="213"/>
      <c r="AK18" s="213"/>
      <c r="AL18" s="213"/>
      <c r="AM18" s="213"/>
      <c r="AN18" s="213"/>
      <c r="AO18" s="213"/>
      <c r="AP18" s="213"/>
      <c r="AQ18" s="213"/>
      <c r="AR18" s="213"/>
      <c r="AS18" s="213"/>
      <c r="AT18" s="213"/>
      <c r="AU18" s="213"/>
      <c r="AV18" s="213"/>
      <c r="AW18" s="213"/>
      <c r="AX18" s="213"/>
      <c r="AY18" s="213"/>
      <c r="AZ18" s="213"/>
      <c r="BA18" s="213"/>
      <c r="BB18" s="213"/>
      <c r="BC18" s="213"/>
      <c r="BD18" s="213"/>
      <c r="BE18" s="213"/>
      <c r="BF18" s="213"/>
      <c r="BG18" s="213"/>
      <c r="BH18" s="213"/>
    </row>
    <row r="19" spans="1:60" outlineLevel="1" x14ac:dyDescent="0.25">
      <c r="A19" s="214">
        <v>10</v>
      </c>
      <c r="B19" s="220" t="s">
        <v>161</v>
      </c>
      <c r="C19" s="263" t="s">
        <v>162</v>
      </c>
      <c r="D19" s="222" t="s">
        <v>150</v>
      </c>
      <c r="E19" s="228">
        <v>10.8</v>
      </c>
      <c r="F19" s="230">
        <f>H19+J19</f>
        <v>0</v>
      </c>
      <c r="G19" s="230">
        <f>ROUND(E19*F19,2)</f>
        <v>0</v>
      </c>
      <c r="H19" s="231"/>
      <c r="I19" s="230">
        <f>ROUND(E19*H19,2)</f>
        <v>0</v>
      </c>
      <c r="J19" s="231"/>
      <c r="K19" s="230">
        <f>ROUND(E19*J19,2)</f>
        <v>0</v>
      </c>
      <c r="L19" s="230">
        <v>21</v>
      </c>
      <c r="M19" s="230">
        <f>G19*(1+L19/100)</f>
        <v>0</v>
      </c>
      <c r="N19" s="223">
        <v>7.4709999999999999E-2</v>
      </c>
      <c r="O19" s="223">
        <f>ROUND(E19*N19,5)</f>
        <v>0.80686999999999998</v>
      </c>
      <c r="P19" s="223">
        <v>0</v>
      </c>
      <c r="Q19" s="223">
        <f>ROUND(E19*P19,5)</f>
        <v>0</v>
      </c>
      <c r="R19" s="223"/>
      <c r="S19" s="223"/>
      <c r="T19" s="224">
        <v>0.52915000000000001</v>
      </c>
      <c r="U19" s="223">
        <f>ROUND(E19*T19,2)</f>
        <v>5.71</v>
      </c>
      <c r="V19" s="213"/>
      <c r="W19" s="213"/>
      <c r="X19" s="213"/>
      <c r="Y19" s="213"/>
      <c r="Z19" s="213"/>
      <c r="AA19" s="213"/>
      <c r="AB19" s="213"/>
      <c r="AC19" s="213"/>
      <c r="AD19" s="213"/>
      <c r="AE19" s="213" t="s">
        <v>142</v>
      </c>
      <c r="AF19" s="213"/>
      <c r="AG19" s="213"/>
      <c r="AH19" s="213"/>
      <c r="AI19" s="213"/>
      <c r="AJ19" s="213"/>
      <c r="AK19" s="213"/>
      <c r="AL19" s="213"/>
      <c r="AM19" s="213"/>
      <c r="AN19" s="213"/>
      <c r="AO19" s="213"/>
      <c r="AP19" s="213"/>
      <c r="AQ19" s="213"/>
      <c r="AR19" s="213"/>
      <c r="AS19" s="213"/>
      <c r="AT19" s="213"/>
      <c r="AU19" s="213"/>
      <c r="AV19" s="213"/>
      <c r="AW19" s="213"/>
      <c r="AX19" s="213"/>
      <c r="AY19" s="213"/>
      <c r="AZ19" s="213"/>
      <c r="BA19" s="213"/>
      <c r="BB19" s="213"/>
      <c r="BC19" s="213"/>
      <c r="BD19" s="213"/>
      <c r="BE19" s="213"/>
      <c r="BF19" s="213"/>
      <c r="BG19" s="213"/>
      <c r="BH19" s="213"/>
    </row>
    <row r="20" spans="1:60" outlineLevel="1" x14ac:dyDescent="0.25">
      <c r="A20" s="214">
        <v>11</v>
      </c>
      <c r="B20" s="220" t="s">
        <v>163</v>
      </c>
      <c r="C20" s="263" t="s">
        <v>164</v>
      </c>
      <c r="D20" s="222" t="s">
        <v>150</v>
      </c>
      <c r="E20" s="228">
        <v>10.029999999999999</v>
      </c>
      <c r="F20" s="230">
        <f>H20+J20</f>
        <v>0</v>
      </c>
      <c r="G20" s="230">
        <f>ROUND(E20*F20,2)</f>
        <v>0</v>
      </c>
      <c r="H20" s="231"/>
      <c r="I20" s="230">
        <f>ROUND(E20*H20,2)</f>
        <v>0</v>
      </c>
      <c r="J20" s="231"/>
      <c r="K20" s="230">
        <f>ROUND(E20*J20,2)</f>
        <v>0</v>
      </c>
      <c r="L20" s="230">
        <v>21</v>
      </c>
      <c r="M20" s="230">
        <f>G20*(1+L20/100)</f>
        <v>0</v>
      </c>
      <c r="N20" s="223">
        <v>0.11219</v>
      </c>
      <c r="O20" s="223">
        <f>ROUND(E20*N20,5)</f>
        <v>1.12527</v>
      </c>
      <c r="P20" s="223">
        <v>0</v>
      </c>
      <c r="Q20" s="223">
        <f>ROUND(E20*P20,5)</f>
        <v>0</v>
      </c>
      <c r="R20" s="223"/>
      <c r="S20" s="223"/>
      <c r="T20" s="224">
        <v>0.55488999999999999</v>
      </c>
      <c r="U20" s="223">
        <f>ROUND(E20*T20,2)</f>
        <v>5.57</v>
      </c>
      <c r="V20" s="213"/>
      <c r="W20" s="213"/>
      <c r="X20" s="213"/>
      <c r="Y20" s="213"/>
      <c r="Z20" s="213"/>
      <c r="AA20" s="213"/>
      <c r="AB20" s="213"/>
      <c r="AC20" s="213"/>
      <c r="AD20" s="213"/>
      <c r="AE20" s="213" t="s">
        <v>142</v>
      </c>
      <c r="AF20" s="213"/>
      <c r="AG20" s="213"/>
      <c r="AH20" s="213"/>
      <c r="AI20" s="213"/>
      <c r="AJ20" s="213"/>
      <c r="AK20" s="213"/>
      <c r="AL20" s="213"/>
      <c r="AM20" s="213"/>
      <c r="AN20" s="213"/>
      <c r="AO20" s="213"/>
      <c r="AP20" s="213"/>
      <c r="AQ20" s="213"/>
      <c r="AR20" s="213"/>
      <c r="AS20" s="213"/>
      <c r="AT20" s="213"/>
      <c r="AU20" s="213"/>
      <c r="AV20" s="213"/>
      <c r="AW20" s="213"/>
      <c r="AX20" s="213"/>
      <c r="AY20" s="213"/>
      <c r="AZ20" s="213"/>
      <c r="BA20" s="213"/>
      <c r="BB20" s="213"/>
      <c r="BC20" s="213"/>
      <c r="BD20" s="213"/>
      <c r="BE20" s="213"/>
      <c r="BF20" s="213"/>
      <c r="BG20" s="213"/>
      <c r="BH20" s="213"/>
    </row>
    <row r="21" spans="1:60" x14ac:dyDescent="0.25">
      <c r="A21" s="215" t="s">
        <v>137</v>
      </c>
      <c r="B21" s="221" t="s">
        <v>60</v>
      </c>
      <c r="C21" s="264" t="s">
        <v>61</v>
      </c>
      <c r="D21" s="225"/>
      <c r="E21" s="229"/>
      <c r="F21" s="232"/>
      <c r="G21" s="232">
        <f>SUMIF(AE22:AE30,"&lt;&gt;NOR",G22:G30)</f>
        <v>0</v>
      </c>
      <c r="H21" s="232"/>
      <c r="I21" s="232">
        <f>SUM(I22:I30)</f>
        <v>0</v>
      </c>
      <c r="J21" s="232"/>
      <c r="K21" s="232">
        <f>SUM(K22:K30)</f>
        <v>0</v>
      </c>
      <c r="L21" s="232"/>
      <c r="M21" s="232">
        <f>SUM(M22:M30)</f>
        <v>0</v>
      </c>
      <c r="N21" s="226"/>
      <c r="O21" s="226">
        <f>SUM(O22:O30)</f>
        <v>2.6459299999999994</v>
      </c>
      <c r="P21" s="226"/>
      <c r="Q21" s="226">
        <f>SUM(Q22:Q30)</f>
        <v>0</v>
      </c>
      <c r="R21" s="226"/>
      <c r="S21" s="226"/>
      <c r="T21" s="227"/>
      <c r="U21" s="226">
        <f>SUM(U22:U30)</f>
        <v>70.41</v>
      </c>
      <c r="AE21" t="s">
        <v>138</v>
      </c>
    </row>
    <row r="22" spans="1:60" ht="20.399999999999999" outlineLevel="1" x14ac:dyDescent="0.25">
      <c r="A22" s="214">
        <v>12</v>
      </c>
      <c r="B22" s="220" t="s">
        <v>165</v>
      </c>
      <c r="C22" s="263" t="s">
        <v>166</v>
      </c>
      <c r="D22" s="222" t="s">
        <v>147</v>
      </c>
      <c r="E22" s="228">
        <v>0.14000000000000001</v>
      </c>
      <c r="F22" s="230">
        <f>H22+J22</f>
        <v>0</v>
      </c>
      <c r="G22" s="230">
        <f>ROUND(E22*F22,2)</f>
        <v>0</v>
      </c>
      <c r="H22" s="231"/>
      <c r="I22" s="230">
        <f>ROUND(E22*H22,2)</f>
        <v>0</v>
      </c>
      <c r="J22" s="231"/>
      <c r="K22" s="230">
        <f>ROUND(E22*J22,2)</f>
        <v>0</v>
      </c>
      <c r="L22" s="230">
        <v>21</v>
      </c>
      <c r="M22" s="230">
        <f>G22*(1+L22/100)</f>
        <v>0</v>
      </c>
      <c r="N22" s="223">
        <v>1.09663</v>
      </c>
      <c r="O22" s="223">
        <f>ROUND(E22*N22,5)</f>
        <v>0.15353</v>
      </c>
      <c r="P22" s="223">
        <v>0</v>
      </c>
      <c r="Q22" s="223">
        <f>ROUND(E22*P22,5)</f>
        <v>0</v>
      </c>
      <c r="R22" s="223"/>
      <c r="S22" s="223"/>
      <c r="T22" s="224">
        <v>16.582999999999998</v>
      </c>
      <c r="U22" s="223">
        <f>ROUND(E22*T22,2)</f>
        <v>2.3199999999999998</v>
      </c>
      <c r="V22" s="213"/>
      <c r="W22" s="213"/>
      <c r="X22" s="213"/>
      <c r="Y22" s="213"/>
      <c r="Z22" s="213"/>
      <c r="AA22" s="213"/>
      <c r="AB22" s="213"/>
      <c r="AC22" s="213"/>
      <c r="AD22" s="213"/>
      <c r="AE22" s="213" t="s">
        <v>142</v>
      </c>
      <c r="AF22" s="213"/>
      <c r="AG22" s="213"/>
      <c r="AH22" s="213"/>
      <c r="AI22" s="213"/>
      <c r="AJ22" s="213"/>
      <c r="AK22" s="213"/>
      <c r="AL22" s="213"/>
      <c r="AM22" s="213"/>
      <c r="AN22" s="213"/>
      <c r="AO22" s="213"/>
      <c r="AP22" s="213"/>
      <c r="AQ22" s="213"/>
      <c r="AR22" s="213"/>
      <c r="AS22" s="213"/>
      <c r="AT22" s="213"/>
      <c r="AU22" s="213"/>
      <c r="AV22" s="213"/>
      <c r="AW22" s="213"/>
      <c r="AX22" s="213"/>
      <c r="AY22" s="213"/>
      <c r="AZ22" s="213"/>
      <c r="BA22" s="213"/>
      <c r="BB22" s="213"/>
      <c r="BC22" s="213"/>
      <c r="BD22" s="213"/>
      <c r="BE22" s="213"/>
      <c r="BF22" s="213"/>
      <c r="BG22" s="213"/>
      <c r="BH22" s="213"/>
    </row>
    <row r="23" spans="1:60" outlineLevel="1" x14ac:dyDescent="0.25">
      <c r="A23" s="214">
        <v>13</v>
      </c>
      <c r="B23" s="220" t="s">
        <v>167</v>
      </c>
      <c r="C23" s="263" t="s">
        <v>168</v>
      </c>
      <c r="D23" s="222" t="s">
        <v>169</v>
      </c>
      <c r="E23" s="228">
        <v>7.55</v>
      </c>
      <c r="F23" s="230">
        <f>H23+J23</f>
        <v>0</v>
      </c>
      <c r="G23" s="230">
        <f>ROUND(E23*F23,2)</f>
        <v>0</v>
      </c>
      <c r="H23" s="231"/>
      <c r="I23" s="230">
        <f>ROUND(E23*H23,2)</f>
        <v>0</v>
      </c>
      <c r="J23" s="231"/>
      <c r="K23" s="230">
        <f>ROUND(E23*J23,2)</f>
        <v>0</v>
      </c>
      <c r="L23" s="230">
        <v>21</v>
      </c>
      <c r="M23" s="230">
        <f>G23*(1+L23/100)</f>
        <v>0</v>
      </c>
      <c r="N23" s="223">
        <v>8.1379999999999994E-2</v>
      </c>
      <c r="O23" s="223">
        <f>ROUND(E23*N23,5)</f>
        <v>0.61441999999999997</v>
      </c>
      <c r="P23" s="223">
        <v>0</v>
      </c>
      <c r="Q23" s="223">
        <f>ROUND(E23*P23,5)</f>
        <v>0</v>
      </c>
      <c r="R23" s="223"/>
      <c r="S23" s="223"/>
      <c r="T23" s="224">
        <v>0.309</v>
      </c>
      <c r="U23" s="223">
        <f>ROUND(E23*T23,2)</f>
        <v>2.33</v>
      </c>
      <c r="V23" s="213"/>
      <c r="W23" s="213"/>
      <c r="X23" s="213"/>
      <c r="Y23" s="213"/>
      <c r="Z23" s="213"/>
      <c r="AA23" s="213"/>
      <c r="AB23" s="213"/>
      <c r="AC23" s="213"/>
      <c r="AD23" s="213"/>
      <c r="AE23" s="213" t="s">
        <v>142</v>
      </c>
      <c r="AF23" s="213"/>
      <c r="AG23" s="213"/>
      <c r="AH23" s="213"/>
      <c r="AI23" s="213"/>
      <c r="AJ23" s="213"/>
      <c r="AK23" s="213"/>
      <c r="AL23" s="213"/>
      <c r="AM23" s="213"/>
      <c r="AN23" s="213"/>
      <c r="AO23" s="213"/>
      <c r="AP23" s="213"/>
      <c r="AQ23" s="213"/>
      <c r="AR23" s="213"/>
      <c r="AS23" s="213"/>
      <c r="AT23" s="213"/>
      <c r="AU23" s="213"/>
      <c r="AV23" s="213"/>
      <c r="AW23" s="213"/>
      <c r="AX23" s="213"/>
      <c r="AY23" s="213"/>
      <c r="AZ23" s="213"/>
      <c r="BA23" s="213"/>
      <c r="BB23" s="213"/>
      <c r="BC23" s="213"/>
      <c r="BD23" s="213"/>
      <c r="BE23" s="213"/>
      <c r="BF23" s="213"/>
      <c r="BG23" s="213"/>
      <c r="BH23" s="213"/>
    </row>
    <row r="24" spans="1:60" outlineLevel="1" x14ac:dyDescent="0.25">
      <c r="A24" s="214">
        <v>14</v>
      </c>
      <c r="B24" s="220" t="s">
        <v>170</v>
      </c>
      <c r="C24" s="263" t="s">
        <v>171</v>
      </c>
      <c r="D24" s="222" t="s">
        <v>147</v>
      </c>
      <c r="E24" s="228">
        <v>0.06</v>
      </c>
      <c r="F24" s="230">
        <f>H24+J24</f>
        <v>0</v>
      </c>
      <c r="G24" s="230">
        <f>ROUND(E24*F24,2)</f>
        <v>0</v>
      </c>
      <c r="H24" s="231"/>
      <c r="I24" s="230">
        <f>ROUND(E24*H24,2)</f>
        <v>0</v>
      </c>
      <c r="J24" s="231"/>
      <c r="K24" s="230">
        <f>ROUND(E24*J24,2)</f>
        <v>0</v>
      </c>
      <c r="L24" s="230">
        <v>21</v>
      </c>
      <c r="M24" s="230">
        <f>G24*(1+L24/100)</f>
        <v>0</v>
      </c>
      <c r="N24" s="223">
        <v>1.0166500000000001</v>
      </c>
      <c r="O24" s="223">
        <f>ROUND(E24*N24,5)</f>
        <v>6.0999999999999999E-2</v>
      </c>
      <c r="P24" s="223">
        <v>0</v>
      </c>
      <c r="Q24" s="223">
        <f>ROUND(E24*P24,5)</f>
        <v>0</v>
      </c>
      <c r="R24" s="223"/>
      <c r="S24" s="223"/>
      <c r="T24" s="224">
        <v>27.672999999999998</v>
      </c>
      <c r="U24" s="223">
        <f>ROUND(E24*T24,2)</f>
        <v>1.66</v>
      </c>
      <c r="V24" s="213"/>
      <c r="W24" s="213"/>
      <c r="X24" s="213"/>
      <c r="Y24" s="213"/>
      <c r="Z24" s="213"/>
      <c r="AA24" s="213"/>
      <c r="AB24" s="213"/>
      <c r="AC24" s="213"/>
      <c r="AD24" s="213"/>
      <c r="AE24" s="213" t="s">
        <v>142</v>
      </c>
      <c r="AF24" s="213"/>
      <c r="AG24" s="213"/>
      <c r="AH24" s="213"/>
      <c r="AI24" s="213"/>
      <c r="AJ24" s="213"/>
      <c r="AK24" s="213"/>
      <c r="AL24" s="213"/>
      <c r="AM24" s="213"/>
      <c r="AN24" s="213"/>
      <c r="AO24" s="213"/>
      <c r="AP24" s="213"/>
      <c r="AQ24" s="213"/>
      <c r="AR24" s="213"/>
      <c r="AS24" s="213"/>
      <c r="AT24" s="213"/>
      <c r="AU24" s="213"/>
      <c r="AV24" s="213"/>
      <c r="AW24" s="213"/>
      <c r="AX24" s="213"/>
      <c r="AY24" s="213"/>
      <c r="AZ24" s="213"/>
      <c r="BA24" s="213"/>
      <c r="BB24" s="213"/>
      <c r="BC24" s="213"/>
      <c r="BD24" s="213"/>
      <c r="BE24" s="213"/>
      <c r="BF24" s="213"/>
      <c r="BG24" s="213"/>
      <c r="BH24" s="213"/>
    </row>
    <row r="25" spans="1:60" outlineLevel="1" x14ac:dyDescent="0.25">
      <c r="A25" s="214">
        <v>15</v>
      </c>
      <c r="B25" s="220" t="s">
        <v>172</v>
      </c>
      <c r="C25" s="263" t="s">
        <v>173</v>
      </c>
      <c r="D25" s="222" t="s">
        <v>150</v>
      </c>
      <c r="E25" s="228">
        <v>8.9700000000000006</v>
      </c>
      <c r="F25" s="230">
        <f>H25+J25</f>
        <v>0</v>
      </c>
      <c r="G25" s="230">
        <f>ROUND(E25*F25,2)</f>
        <v>0</v>
      </c>
      <c r="H25" s="231"/>
      <c r="I25" s="230">
        <f>ROUND(E25*H25,2)</f>
        <v>0</v>
      </c>
      <c r="J25" s="231"/>
      <c r="K25" s="230">
        <f>ROUND(E25*J25,2)</f>
        <v>0</v>
      </c>
      <c r="L25" s="230">
        <v>21</v>
      </c>
      <c r="M25" s="230">
        <f>G25*(1+L25/100)</f>
        <v>0</v>
      </c>
      <c r="N25" s="223">
        <v>1.3169999999999999E-2</v>
      </c>
      <c r="O25" s="223">
        <f>ROUND(E25*N25,5)</f>
        <v>0.11813</v>
      </c>
      <c r="P25" s="223">
        <v>0</v>
      </c>
      <c r="Q25" s="223">
        <f>ROUND(E25*P25,5)</f>
        <v>0</v>
      </c>
      <c r="R25" s="223"/>
      <c r="S25" s="223"/>
      <c r="T25" s="224">
        <v>0.16300000000000001</v>
      </c>
      <c r="U25" s="223">
        <f>ROUND(E25*T25,2)</f>
        <v>1.46</v>
      </c>
      <c r="V25" s="213"/>
      <c r="W25" s="213"/>
      <c r="X25" s="213"/>
      <c r="Y25" s="213"/>
      <c r="Z25" s="213"/>
      <c r="AA25" s="213"/>
      <c r="AB25" s="213"/>
      <c r="AC25" s="213"/>
      <c r="AD25" s="213"/>
      <c r="AE25" s="213" t="s">
        <v>142</v>
      </c>
      <c r="AF25" s="213"/>
      <c r="AG25" s="213"/>
      <c r="AH25" s="213"/>
      <c r="AI25" s="213"/>
      <c r="AJ25" s="213"/>
      <c r="AK25" s="213"/>
      <c r="AL25" s="213"/>
      <c r="AM25" s="213"/>
      <c r="AN25" s="213"/>
      <c r="AO25" s="213"/>
      <c r="AP25" s="213"/>
      <c r="AQ25" s="213"/>
      <c r="AR25" s="213"/>
      <c r="AS25" s="213"/>
      <c r="AT25" s="213"/>
      <c r="AU25" s="213"/>
      <c r="AV25" s="213"/>
      <c r="AW25" s="213"/>
      <c r="AX25" s="213"/>
      <c r="AY25" s="213"/>
      <c r="AZ25" s="213"/>
      <c r="BA25" s="213"/>
      <c r="BB25" s="213"/>
      <c r="BC25" s="213"/>
      <c r="BD25" s="213"/>
      <c r="BE25" s="213"/>
      <c r="BF25" s="213"/>
      <c r="BG25" s="213"/>
      <c r="BH25" s="213"/>
    </row>
    <row r="26" spans="1:60" outlineLevel="1" x14ac:dyDescent="0.25">
      <c r="A26" s="214">
        <v>16</v>
      </c>
      <c r="B26" s="220" t="s">
        <v>174</v>
      </c>
      <c r="C26" s="263" t="s">
        <v>175</v>
      </c>
      <c r="D26" s="222" t="s">
        <v>150</v>
      </c>
      <c r="E26" s="228">
        <v>8.94</v>
      </c>
      <c r="F26" s="230">
        <f>H26+J26</f>
        <v>0</v>
      </c>
      <c r="G26" s="230">
        <f>ROUND(E26*F26,2)</f>
        <v>0</v>
      </c>
      <c r="H26" s="231"/>
      <c r="I26" s="230">
        <f>ROUND(E26*H26,2)</f>
        <v>0</v>
      </c>
      <c r="J26" s="231"/>
      <c r="K26" s="230">
        <f>ROUND(E26*J26,2)</f>
        <v>0</v>
      </c>
      <c r="L26" s="230">
        <v>21</v>
      </c>
      <c r="M26" s="230">
        <f>G26*(1+L26/100)</f>
        <v>0</v>
      </c>
      <c r="N26" s="223">
        <v>1.8460000000000001E-2</v>
      </c>
      <c r="O26" s="223">
        <f>ROUND(E26*N26,5)</f>
        <v>0.16503000000000001</v>
      </c>
      <c r="P26" s="223">
        <v>0</v>
      </c>
      <c r="Q26" s="223">
        <f>ROUND(E26*P26,5)</f>
        <v>0</v>
      </c>
      <c r="R26" s="223"/>
      <c r="S26" s="223"/>
      <c r="T26" s="224">
        <v>1</v>
      </c>
      <c r="U26" s="223">
        <f>ROUND(E26*T26,2)</f>
        <v>8.94</v>
      </c>
      <c r="V26" s="213"/>
      <c r="W26" s="213"/>
      <c r="X26" s="213"/>
      <c r="Y26" s="213"/>
      <c r="Z26" s="213"/>
      <c r="AA26" s="213"/>
      <c r="AB26" s="213"/>
      <c r="AC26" s="213"/>
      <c r="AD26" s="213"/>
      <c r="AE26" s="213" t="s">
        <v>142</v>
      </c>
      <c r="AF26" s="213"/>
      <c r="AG26" s="213"/>
      <c r="AH26" s="213"/>
      <c r="AI26" s="213"/>
      <c r="AJ26" s="213"/>
      <c r="AK26" s="213"/>
      <c r="AL26" s="213"/>
      <c r="AM26" s="213"/>
      <c r="AN26" s="213"/>
      <c r="AO26" s="213"/>
      <c r="AP26" s="213"/>
      <c r="AQ26" s="213"/>
      <c r="AR26" s="213"/>
      <c r="AS26" s="213"/>
      <c r="AT26" s="213"/>
      <c r="AU26" s="213"/>
      <c r="AV26" s="213"/>
      <c r="AW26" s="213"/>
      <c r="AX26" s="213"/>
      <c r="AY26" s="213"/>
      <c r="AZ26" s="213"/>
      <c r="BA26" s="213"/>
      <c r="BB26" s="213"/>
      <c r="BC26" s="213"/>
      <c r="BD26" s="213"/>
      <c r="BE26" s="213"/>
      <c r="BF26" s="213"/>
      <c r="BG26" s="213"/>
      <c r="BH26" s="213"/>
    </row>
    <row r="27" spans="1:60" outlineLevel="1" x14ac:dyDescent="0.25">
      <c r="A27" s="214">
        <v>17</v>
      </c>
      <c r="B27" s="220" t="s">
        <v>176</v>
      </c>
      <c r="C27" s="263" t="s">
        <v>177</v>
      </c>
      <c r="D27" s="222" t="s">
        <v>169</v>
      </c>
      <c r="E27" s="228">
        <v>8.25</v>
      </c>
      <c r="F27" s="230">
        <f>H27+J27</f>
        <v>0</v>
      </c>
      <c r="G27" s="230">
        <f>ROUND(E27*F27,2)</f>
        <v>0</v>
      </c>
      <c r="H27" s="231"/>
      <c r="I27" s="230">
        <f>ROUND(E27*H27,2)</f>
        <v>0</v>
      </c>
      <c r="J27" s="231"/>
      <c r="K27" s="230">
        <f>ROUND(E27*J27,2)</f>
        <v>0</v>
      </c>
      <c r="L27" s="230">
        <v>21</v>
      </c>
      <c r="M27" s="230">
        <f>G27*(1+L27/100)</f>
        <v>0</v>
      </c>
      <c r="N27" s="223">
        <v>0.11369</v>
      </c>
      <c r="O27" s="223">
        <f>ROUND(E27*N27,5)</f>
        <v>0.93794</v>
      </c>
      <c r="P27" s="223">
        <v>0</v>
      </c>
      <c r="Q27" s="223">
        <f>ROUND(E27*P27,5)</f>
        <v>0</v>
      </c>
      <c r="R27" s="223"/>
      <c r="S27" s="223"/>
      <c r="T27" s="224">
        <v>0.56850000000000001</v>
      </c>
      <c r="U27" s="223">
        <f>ROUND(E27*T27,2)</f>
        <v>4.6900000000000004</v>
      </c>
      <c r="V27" s="213"/>
      <c r="W27" s="213"/>
      <c r="X27" s="213"/>
      <c r="Y27" s="213"/>
      <c r="Z27" s="213"/>
      <c r="AA27" s="213"/>
      <c r="AB27" s="213"/>
      <c r="AC27" s="213"/>
      <c r="AD27" s="213"/>
      <c r="AE27" s="213" t="s">
        <v>142</v>
      </c>
      <c r="AF27" s="213"/>
      <c r="AG27" s="213"/>
      <c r="AH27" s="213"/>
      <c r="AI27" s="213"/>
      <c r="AJ27" s="213"/>
      <c r="AK27" s="213"/>
      <c r="AL27" s="213"/>
      <c r="AM27" s="213"/>
      <c r="AN27" s="213"/>
      <c r="AO27" s="213"/>
      <c r="AP27" s="213"/>
      <c r="AQ27" s="213"/>
      <c r="AR27" s="213"/>
      <c r="AS27" s="213"/>
      <c r="AT27" s="213"/>
      <c r="AU27" s="213"/>
      <c r="AV27" s="213"/>
      <c r="AW27" s="213"/>
      <c r="AX27" s="213"/>
      <c r="AY27" s="213"/>
      <c r="AZ27" s="213"/>
      <c r="BA27" s="213"/>
      <c r="BB27" s="213"/>
      <c r="BC27" s="213"/>
      <c r="BD27" s="213"/>
      <c r="BE27" s="213"/>
      <c r="BF27" s="213"/>
      <c r="BG27" s="213"/>
      <c r="BH27" s="213"/>
    </row>
    <row r="28" spans="1:60" outlineLevel="1" x14ac:dyDescent="0.25">
      <c r="A28" s="214">
        <v>18</v>
      </c>
      <c r="B28" s="220" t="s">
        <v>178</v>
      </c>
      <c r="C28" s="263" t="s">
        <v>179</v>
      </c>
      <c r="D28" s="222" t="s">
        <v>150</v>
      </c>
      <c r="E28" s="228">
        <v>1.28</v>
      </c>
      <c r="F28" s="230">
        <f>H28+J28</f>
        <v>0</v>
      </c>
      <c r="G28" s="230">
        <f>ROUND(E28*F28,2)</f>
        <v>0</v>
      </c>
      <c r="H28" s="231"/>
      <c r="I28" s="230">
        <f>ROUND(E28*H28,2)</f>
        <v>0</v>
      </c>
      <c r="J28" s="231"/>
      <c r="K28" s="230">
        <f>ROUND(E28*J28,2)</f>
        <v>0</v>
      </c>
      <c r="L28" s="230">
        <v>21</v>
      </c>
      <c r="M28" s="230">
        <f>G28*(1+L28/100)</f>
        <v>0</v>
      </c>
      <c r="N28" s="223">
        <v>1.6930000000000001E-2</v>
      </c>
      <c r="O28" s="223">
        <f>ROUND(E28*N28,5)</f>
        <v>2.1669999999999998E-2</v>
      </c>
      <c r="P28" s="223">
        <v>0</v>
      </c>
      <c r="Q28" s="223">
        <f>ROUND(E28*P28,5)</f>
        <v>0</v>
      </c>
      <c r="R28" s="223"/>
      <c r="S28" s="223"/>
      <c r="T28" s="224">
        <v>1.5396000000000001</v>
      </c>
      <c r="U28" s="223">
        <f>ROUND(E28*T28,2)</f>
        <v>1.97</v>
      </c>
      <c r="V28" s="213"/>
      <c r="W28" s="213"/>
      <c r="X28" s="213"/>
      <c r="Y28" s="213"/>
      <c r="Z28" s="213"/>
      <c r="AA28" s="213"/>
      <c r="AB28" s="213"/>
      <c r="AC28" s="213"/>
      <c r="AD28" s="213"/>
      <c r="AE28" s="213" t="s">
        <v>142</v>
      </c>
      <c r="AF28" s="213"/>
      <c r="AG28" s="213"/>
      <c r="AH28" s="213"/>
      <c r="AI28" s="213"/>
      <c r="AJ28" s="213"/>
      <c r="AK28" s="213"/>
      <c r="AL28" s="213"/>
      <c r="AM28" s="213"/>
      <c r="AN28" s="213"/>
      <c r="AO28" s="213"/>
      <c r="AP28" s="213"/>
      <c r="AQ28" s="213"/>
      <c r="AR28" s="213"/>
      <c r="AS28" s="213"/>
      <c r="AT28" s="213"/>
      <c r="AU28" s="213"/>
      <c r="AV28" s="213"/>
      <c r="AW28" s="213"/>
      <c r="AX28" s="213"/>
      <c r="AY28" s="213"/>
      <c r="AZ28" s="213"/>
      <c r="BA28" s="213"/>
      <c r="BB28" s="213"/>
      <c r="BC28" s="213"/>
      <c r="BD28" s="213"/>
      <c r="BE28" s="213"/>
      <c r="BF28" s="213"/>
      <c r="BG28" s="213"/>
      <c r="BH28" s="213"/>
    </row>
    <row r="29" spans="1:60" outlineLevel="1" x14ac:dyDescent="0.25">
      <c r="A29" s="214">
        <v>19</v>
      </c>
      <c r="B29" s="220" t="s">
        <v>180</v>
      </c>
      <c r="C29" s="263" t="s">
        <v>181</v>
      </c>
      <c r="D29" s="222" t="s">
        <v>150</v>
      </c>
      <c r="E29" s="228">
        <v>1.28</v>
      </c>
      <c r="F29" s="230">
        <f>H29+J29</f>
        <v>0</v>
      </c>
      <c r="G29" s="230">
        <f>ROUND(E29*F29,2)</f>
        <v>0</v>
      </c>
      <c r="H29" s="231"/>
      <c r="I29" s="230">
        <f>ROUND(E29*H29,2)</f>
        <v>0</v>
      </c>
      <c r="J29" s="231"/>
      <c r="K29" s="230">
        <f>ROUND(E29*J29,2)</f>
        <v>0</v>
      </c>
      <c r="L29" s="230">
        <v>21</v>
      </c>
      <c r="M29" s="230">
        <f>G29*(1+L29/100)</f>
        <v>0</v>
      </c>
      <c r="N29" s="223">
        <v>0</v>
      </c>
      <c r="O29" s="223">
        <f>ROUND(E29*N29,5)</f>
        <v>0</v>
      </c>
      <c r="P29" s="223">
        <v>0</v>
      </c>
      <c r="Q29" s="223">
        <f>ROUND(E29*P29,5)</f>
        <v>0</v>
      </c>
      <c r="R29" s="223"/>
      <c r="S29" s="223"/>
      <c r="T29" s="224">
        <v>0.26</v>
      </c>
      <c r="U29" s="223">
        <f>ROUND(E29*T29,2)</f>
        <v>0.33</v>
      </c>
      <c r="V29" s="213"/>
      <c r="W29" s="213"/>
      <c r="X29" s="213"/>
      <c r="Y29" s="213"/>
      <c r="Z29" s="213"/>
      <c r="AA29" s="213"/>
      <c r="AB29" s="213"/>
      <c r="AC29" s="213"/>
      <c r="AD29" s="213"/>
      <c r="AE29" s="213" t="s">
        <v>142</v>
      </c>
      <c r="AF29" s="213"/>
      <c r="AG29" s="213"/>
      <c r="AH29" s="213"/>
      <c r="AI29" s="213"/>
      <c r="AJ29" s="213"/>
      <c r="AK29" s="213"/>
      <c r="AL29" s="213"/>
      <c r="AM29" s="213"/>
      <c r="AN29" s="213"/>
      <c r="AO29" s="213"/>
      <c r="AP29" s="213"/>
      <c r="AQ29" s="213"/>
      <c r="AR29" s="213"/>
      <c r="AS29" s="213"/>
      <c r="AT29" s="213"/>
      <c r="AU29" s="213"/>
      <c r="AV29" s="213"/>
      <c r="AW29" s="213"/>
      <c r="AX29" s="213"/>
      <c r="AY29" s="213"/>
      <c r="AZ29" s="213"/>
      <c r="BA29" s="213"/>
      <c r="BB29" s="213"/>
      <c r="BC29" s="213"/>
      <c r="BD29" s="213"/>
      <c r="BE29" s="213"/>
      <c r="BF29" s="213"/>
      <c r="BG29" s="213"/>
      <c r="BH29" s="213"/>
    </row>
    <row r="30" spans="1:60" outlineLevel="1" x14ac:dyDescent="0.25">
      <c r="A30" s="214">
        <v>20</v>
      </c>
      <c r="B30" s="220" t="s">
        <v>182</v>
      </c>
      <c r="C30" s="263" t="s">
        <v>183</v>
      </c>
      <c r="D30" s="222" t="s">
        <v>150</v>
      </c>
      <c r="E30" s="228">
        <v>50.77</v>
      </c>
      <c r="F30" s="230">
        <f>H30+J30</f>
        <v>0</v>
      </c>
      <c r="G30" s="230">
        <f>ROUND(E30*F30,2)</f>
        <v>0</v>
      </c>
      <c r="H30" s="231"/>
      <c r="I30" s="230">
        <f>ROUND(E30*H30,2)</f>
        <v>0</v>
      </c>
      <c r="J30" s="231"/>
      <c r="K30" s="230">
        <f>ROUND(E30*J30,2)</f>
        <v>0</v>
      </c>
      <c r="L30" s="230">
        <v>21</v>
      </c>
      <c r="M30" s="230">
        <f>G30*(1+L30/100)</f>
        <v>0</v>
      </c>
      <c r="N30" s="223">
        <v>1.1310000000000001E-2</v>
      </c>
      <c r="O30" s="223">
        <f>ROUND(E30*N30,5)</f>
        <v>0.57421</v>
      </c>
      <c r="P30" s="223">
        <v>0</v>
      </c>
      <c r="Q30" s="223">
        <f>ROUND(E30*P30,5)</f>
        <v>0</v>
      </c>
      <c r="R30" s="223"/>
      <c r="S30" s="223"/>
      <c r="T30" s="224">
        <v>0.92</v>
      </c>
      <c r="U30" s="223">
        <f>ROUND(E30*T30,2)</f>
        <v>46.71</v>
      </c>
      <c r="V30" s="213"/>
      <c r="W30" s="213"/>
      <c r="X30" s="213"/>
      <c r="Y30" s="213"/>
      <c r="Z30" s="213"/>
      <c r="AA30" s="213"/>
      <c r="AB30" s="213"/>
      <c r="AC30" s="213"/>
      <c r="AD30" s="213"/>
      <c r="AE30" s="213" t="s">
        <v>142</v>
      </c>
      <c r="AF30" s="213"/>
      <c r="AG30" s="213"/>
      <c r="AH30" s="213"/>
      <c r="AI30" s="213"/>
      <c r="AJ30" s="213"/>
      <c r="AK30" s="213"/>
      <c r="AL30" s="213"/>
      <c r="AM30" s="213"/>
      <c r="AN30" s="213"/>
      <c r="AO30" s="213"/>
      <c r="AP30" s="213"/>
      <c r="AQ30" s="213"/>
      <c r="AR30" s="213"/>
      <c r="AS30" s="213"/>
      <c r="AT30" s="213"/>
      <c r="AU30" s="213"/>
      <c r="AV30" s="213"/>
      <c r="AW30" s="213"/>
      <c r="AX30" s="213"/>
      <c r="AY30" s="213"/>
      <c r="AZ30" s="213"/>
      <c r="BA30" s="213"/>
      <c r="BB30" s="213"/>
      <c r="BC30" s="213"/>
      <c r="BD30" s="213"/>
      <c r="BE30" s="213"/>
      <c r="BF30" s="213"/>
      <c r="BG30" s="213"/>
      <c r="BH30" s="213"/>
    </row>
    <row r="31" spans="1:60" x14ac:dyDescent="0.25">
      <c r="A31" s="215" t="s">
        <v>137</v>
      </c>
      <c r="B31" s="221" t="s">
        <v>62</v>
      </c>
      <c r="C31" s="264" t="s">
        <v>63</v>
      </c>
      <c r="D31" s="225"/>
      <c r="E31" s="229"/>
      <c r="F31" s="232"/>
      <c r="G31" s="232">
        <f>SUMIF(AE32:AE34,"&lt;&gt;NOR",G32:G34)</f>
        <v>0</v>
      </c>
      <c r="H31" s="232"/>
      <c r="I31" s="232">
        <f>SUM(I32:I34)</f>
        <v>0</v>
      </c>
      <c r="J31" s="232"/>
      <c r="K31" s="232">
        <f>SUM(K32:K34)</f>
        <v>0</v>
      </c>
      <c r="L31" s="232"/>
      <c r="M31" s="232">
        <f>SUM(M32:M34)</f>
        <v>0</v>
      </c>
      <c r="N31" s="226"/>
      <c r="O31" s="226">
        <f>SUM(O32:O34)</f>
        <v>0.43489</v>
      </c>
      <c r="P31" s="226"/>
      <c r="Q31" s="226">
        <f>SUM(Q32:Q34)</f>
        <v>0</v>
      </c>
      <c r="R31" s="226"/>
      <c r="S31" s="226"/>
      <c r="T31" s="227"/>
      <c r="U31" s="226">
        <f>SUM(U32:U34)</f>
        <v>28.33</v>
      </c>
      <c r="AE31" t="s">
        <v>138</v>
      </c>
    </row>
    <row r="32" spans="1:60" outlineLevel="1" x14ac:dyDescent="0.25">
      <c r="A32" s="214">
        <v>21</v>
      </c>
      <c r="B32" s="220" t="s">
        <v>184</v>
      </c>
      <c r="C32" s="263" t="s">
        <v>185</v>
      </c>
      <c r="D32" s="222" t="s">
        <v>150</v>
      </c>
      <c r="E32" s="228">
        <v>18.2</v>
      </c>
      <c r="F32" s="230">
        <f>H32+J32</f>
        <v>0</v>
      </c>
      <c r="G32" s="230">
        <f>ROUND(E32*F32,2)</f>
        <v>0</v>
      </c>
      <c r="H32" s="231"/>
      <c r="I32" s="230">
        <f>ROUND(E32*H32,2)</f>
        <v>0</v>
      </c>
      <c r="J32" s="231"/>
      <c r="K32" s="230">
        <f>ROUND(E32*J32,2)</f>
        <v>0</v>
      </c>
      <c r="L32" s="230">
        <v>21</v>
      </c>
      <c r="M32" s="230">
        <f>G32*(1+L32/100)</f>
        <v>0</v>
      </c>
      <c r="N32" s="223">
        <v>5.7800000000000004E-3</v>
      </c>
      <c r="O32" s="223">
        <f>ROUND(E32*N32,5)</f>
        <v>0.1052</v>
      </c>
      <c r="P32" s="223">
        <v>0</v>
      </c>
      <c r="Q32" s="223">
        <f>ROUND(E32*P32,5)</f>
        <v>0</v>
      </c>
      <c r="R32" s="223"/>
      <c r="S32" s="223"/>
      <c r="T32" s="224">
        <v>0.36</v>
      </c>
      <c r="U32" s="223">
        <f>ROUND(E32*T32,2)</f>
        <v>6.55</v>
      </c>
      <c r="V32" s="213"/>
      <c r="W32" s="213"/>
      <c r="X32" s="213"/>
      <c r="Y32" s="213"/>
      <c r="Z32" s="213"/>
      <c r="AA32" s="213"/>
      <c r="AB32" s="213"/>
      <c r="AC32" s="213"/>
      <c r="AD32" s="213"/>
      <c r="AE32" s="213" t="s">
        <v>142</v>
      </c>
      <c r="AF32" s="213"/>
      <c r="AG32" s="213"/>
      <c r="AH32" s="213"/>
      <c r="AI32" s="213"/>
      <c r="AJ32" s="213"/>
      <c r="AK32" s="213"/>
      <c r="AL32" s="213"/>
      <c r="AM32" s="213"/>
      <c r="AN32" s="213"/>
      <c r="AO32" s="213"/>
      <c r="AP32" s="213"/>
      <c r="AQ32" s="213"/>
      <c r="AR32" s="213"/>
      <c r="AS32" s="213"/>
      <c r="AT32" s="213"/>
      <c r="AU32" s="213"/>
      <c r="AV32" s="213"/>
      <c r="AW32" s="213"/>
      <c r="AX32" s="213"/>
      <c r="AY32" s="213"/>
      <c r="AZ32" s="213"/>
      <c r="BA32" s="213"/>
      <c r="BB32" s="213"/>
      <c r="BC32" s="213"/>
      <c r="BD32" s="213"/>
      <c r="BE32" s="213"/>
      <c r="BF32" s="213"/>
      <c r="BG32" s="213"/>
      <c r="BH32" s="213"/>
    </row>
    <row r="33" spans="1:60" ht="20.399999999999999" outlineLevel="1" x14ac:dyDescent="0.25">
      <c r="A33" s="214">
        <v>22</v>
      </c>
      <c r="B33" s="220" t="s">
        <v>186</v>
      </c>
      <c r="C33" s="263" t="s">
        <v>187</v>
      </c>
      <c r="D33" s="222" t="s">
        <v>150</v>
      </c>
      <c r="E33" s="228">
        <v>37.549999999999997</v>
      </c>
      <c r="F33" s="230">
        <f>H33+J33</f>
        <v>0</v>
      </c>
      <c r="G33" s="230">
        <f>ROUND(E33*F33,2)</f>
        <v>0</v>
      </c>
      <c r="H33" s="231"/>
      <c r="I33" s="230">
        <f>ROUND(E33*H33,2)</f>
        <v>0</v>
      </c>
      <c r="J33" s="231"/>
      <c r="K33" s="230">
        <f>ROUND(E33*J33,2)</f>
        <v>0</v>
      </c>
      <c r="L33" s="230">
        <v>21</v>
      </c>
      <c r="M33" s="230">
        <f>G33*(1+L33/100)</f>
        <v>0</v>
      </c>
      <c r="N33" s="223">
        <v>6.0000000000000001E-3</v>
      </c>
      <c r="O33" s="223">
        <f>ROUND(E33*N33,5)</f>
        <v>0.2253</v>
      </c>
      <c r="P33" s="223">
        <v>0</v>
      </c>
      <c r="Q33" s="223">
        <f>ROUND(E33*P33,5)</f>
        <v>0</v>
      </c>
      <c r="R33" s="223"/>
      <c r="S33" s="223"/>
      <c r="T33" s="224">
        <v>0.432</v>
      </c>
      <c r="U33" s="223">
        <f>ROUND(E33*T33,2)</f>
        <v>16.22</v>
      </c>
      <c r="V33" s="213"/>
      <c r="W33" s="213"/>
      <c r="X33" s="213"/>
      <c r="Y33" s="213"/>
      <c r="Z33" s="213"/>
      <c r="AA33" s="213"/>
      <c r="AB33" s="213"/>
      <c r="AC33" s="213"/>
      <c r="AD33" s="213"/>
      <c r="AE33" s="213" t="s">
        <v>142</v>
      </c>
      <c r="AF33" s="213"/>
      <c r="AG33" s="213"/>
      <c r="AH33" s="213"/>
      <c r="AI33" s="213"/>
      <c r="AJ33" s="213"/>
      <c r="AK33" s="213"/>
      <c r="AL33" s="213"/>
      <c r="AM33" s="213"/>
      <c r="AN33" s="213"/>
      <c r="AO33" s="213"/>
      <c r="AP33" s="213"/>
      <c r="AQ33" s="213"/>
      <c r="AR33" s="213"/>
      <c r="AS33" s="213"/>
      <c r="AT33" s="213"/>
      <c r="AU33" s="213"/>
      <c r="AV33" s="213"/>
      <c r="AW33" s="213"/>
      <c r="AX33" s="213"/>
      <c r="AY33" s="213"/>
      <c r="AZ33" s="213"/>
      <c r="BA33" s="213"/>
      <c r="BB33" s="213"/>
      <c r="BC33" s="213"/>
      <c r="BD33" s="213"/>
      <c r="BE33" s="213"/>
      <c r="BF33" s="213"/>
      <c r="BG33" s="213"/>
      <c r="BH33" s="213"/>
    </row>
    <row r="34" spans="1:60" outlineLevel="1" x14ac:dyDescent="0.25">
      <c r="A34" s="214">
        <v>23</v>
      </c>
      <c r="B34" s="220" t="s">
        <v>188</v>
      </c>
      <c r="C34" s="263" t="s">
        <v>189</v>
      </c>
      <c r="D34" s="222" t="s">
        <v>150</v>
      </c>
      <c r="E34" s="228">
        <v>13.4</v>
      </c>
      <c r="F34" s="230">
        <f>H34+J34</f>
        <v>0</v>
      </c>
      <c r="G34" s="230">
        <f>ROUND(E34*F34,2)</f>
        <v>0</v>
      </c>
      <c r="H34" s="231"/>
      <c r="I34" s="230">
        <f>ROUND(E34*H34,2)</f>
        <v>0</v>
      </c>
      <c r="J34" s="231"/>
      <c r="K34" s="230">
        <f>ROUND(E34*J34,2)</f>
        <v>0</v>
      </c>
      <c r="L34" s="230">
        <v>21</v>
      </c>
      <c r="M34" s="230">
        <f>G34*(1+L34/100)</f>
        <v>0</v>
      </c>
      <c r="N34" s="223">
        <v>7.79E-3</v>
      </c>
      <c r="O34" s="223">
        <f>ROUND(E34*N34,5)</f>
        <v>0.10439</v>
      </c>
      <c r="P34" s="223">
        <v>0</v>
      </c>
      <c r="Q34" s="223">
        <f>ROUND(E34*P34,5)</f>
        <v>0</v>
      </c>
      <c r="R34" s="223"/>
      <c r="S34" s="223"/>
      <c r="T34" s="224">
        <v>0.41499999999999998</v>
      </c>
      <c r="U34" s="223">
        <f>ROUND(E34*T34,2)</f>
        <v>5.56</v>
      </c>
      <c r="V34" s="213"/>
      <c r="W34" s="213"/>
      <c r="X34" s="213"/>
      <c r="Y34" s="213"/>
      <c r="Z34" s="213"/>
      <c r="AA34" s="213"/>
      <c r="AB34" s="213"/>
      <c r="AC34" s="213"/>
      <c r="AD34" s="213"/>
      <c r="AE34" s="213" t="s">
        <v>142</v>
      </c>
      <c r="AF34" s="213"/>
      <c r="AG34" s="213"/>
      <c r="AH34" s="213"/>
      <c r="AI34" s="213"/>
      <c r="AJ34" s="213"/>
      <c r="AK34" s="213"/>
      <c r="AL34" s="213"/>
      <c r="AM34" s="213"/>
      <c r="AN34" s="213"/>
      <c r="AO34" s="213"/>
      <c r="AP34" s="213"/>
      <c r="AQ34" s="213"/>
      <c r="AR34" s="213"/>
      <c r="AS34" s="213"/>
      <c r="AT34" s="213"/>
      <c r="AU34" s="213"/>
      <c r="AV34" s="213"/>
      <c r="AW34" s="213"/>
      <c r="AX34" s="213"/>
      <c r="AY34" s="213"/>
      <c r="AZ34" s="213"/>
      <c r="BA34" s="213"/>
      <c r="BB34" s="213"/>
      <c r="BC34" s="213"/>
      <c r="BD34" s="213"/>
      <c r="BE34" s="213"/>
      <c r="BF34" s="213"/>
      <c r="BG34" s="213"/>
      <c r="BH34" s="213"/>
    </row>
    <row r="35" spans="1:60" x14ac:dyDescent="0.25">
      <c r="A35" s="215" t="s">
        <v>137</v>
      </c>
      <c r="B35" s="221" t="s">
        <v>64</v>
      </c>
      <c r="C35" s="264" t="s">
        <v>65</v>
      </c>
      <c r="D35" s="225"/>
      <c r="E35" s="229"/>
      <c r="F35" s="232"/>
      <c r="G35" s="232">
        <f>SUMIF(AE36:AE37,"&lt;&gt;NOR",G36:G37)</f>
        <v>0</v>
      </c>
      <c r="H35" s="232"/>
      <c r="I35" s="232">
        <f>SUM(I36:I37)</f>
        <v>0</v>
      </c>
      <c r="J35" s="232"/>
      <c r="K35" s="232">
        <f>SUM(K36:K37)</f>
        <v>0</v>
      </c>
      <c r="L35" s="232"/>
      <c r="M35" s="232">
        <f>SUM(M36:M37)</f>
        <v>0</v>
      </c>
      <c r="N35" s="226"/>
      <c r="O35" s="226">
        <f>SUM(O36:O37)</f>
        <v>0.22982999999999998</v>
      </c>
      <c r="P35" s="226"/>
      <c r="Q35" s="226">
        <f>SUM(Q36:Q37)</f>
        <v>0</v>
      </c>
      <c r="R35" s="226"/>
      <c r="S35" s="226"/>
      <c r="T35" s="227"/>
      <c r="U35" s="226">
        <f>SUM(U36:U37)</f>
        <v>7.99</v>
      </c>
      <c r="AE35" t="s">
        <v>138</v>
      </c>
    </row>
    <row r="36" spans="1:60" outlineLevel="1" x14ac:dyDescent="0.25">
      <c r="A36" s="214">
        <v>24</v>
      </c>
      <c r="B36" s="220" t="s">
        <v>190</v>
      </c>
      <c r="C36" s="263" t="s">
        <v>191</v>
      </c>
      <c r="D36" s="222" t="s">
        <v>150</v>
      </c>
      <c r="E36" s="228">
        <v>32.950000000000003</v>
      </c>
      <c r="F36" s="230">
        <f>H36+J36</f>
        <v>0</v>
      </c>
      <c r="G36" s="230">
        <f>ROUND(E36*F36,2)</f>
        <v>0</v>
      </c>
      <c r="H36" s="231"/>
      <c r="I36" s="230">
        <f>ROUND(E36*H36,2)</f>
        <v>0</v>
      </c>
      <c r="J36" s="231"/>
      <c r="K36" s="230">
        <f>ROUND(E36*J36,2)</f>
        <v>0</v>
      </c>
      <c r="L36" s="230">
        <v>21</v>
      </c>
      <c r="M36" s="230">
        <f>G36*(1+L36/100)</f>
        <v>0</v>
      </c>
      <c r="N36" s="223">
        <v>5.4299999999999999E-3</v>
      </c>
      <c r="O36" s="223">
        <f>ROUND(E36*N36,5)</f>
        <v>0.17892</v>
      </c>
      <c r="P36" s="223">
        <v>0</v>
      </c>
      <c r="Q36" s="223">
        <f>ROUND(E36*P36,5)</f>
        <v>0</v>
      </c>
      <c r="R36" s="223"/>
      <c r="S36" s="223"/>
      <c r="T36" s="224">
        <v>0.16941999999999999</v>
      </c>
      <c r="U36" s="223">
        <f>ROUND(E36*T36,2)</f>
        <v>5.58</v>
      </c>
      <c r="V36" s="213"/>
      <c r="W36" s="213"/>
      <c r="X36" s="213"/>
      <c r="Y36" s="213"/>
      <c r="Z36" s="213"/>
      <c r="AA36" s="213"/>
      <c r="AB36" s="213"/>
      <c r="AC36" s="213"/>
      <c r="AD36" s="213"/>
      <c r="AE36" s="213" t="s">
        <v>142</v>
      </c>
      <c r="AF36" s="213"/>
      <c r="AG36" s="213"/>
      <c r="AH36" s="213"/>
      <c r="AI36" s="213"/>
      <c r="AJ36" s="213"/>
      <c r="AK36" s="213"/>
      <c r="AL36" s="213"/>
      <c r="AM36" s="213"/>
      <c r="AN36" s="213"/>
      <c r="AO36" s="213"/>
      <c r="AP36" s="213"/>
      <c r="AQ36" s="213"/>
      <c r="AR36" s="213"/>
      <c r="AS36" s="213"/>
      <c r="AT36" s="213"/>
      <c r="AU36" s="213"/>
      <c r="AV36" s="213"/>
      <c r="AW36" s="213"/>
      <c r="AX36" s="213"/>
      <c r="AY36" s="213"/>
      <c r="AZ36" s="213"/>
      <c r="BA36" s="213"/>
      <c r="BB36" s="213"/>
      <c r="BC36" s="213"/>
      <c r="BD36" s="213"/>
      <c r="BE36" s="213"/>
      <c r="BF36" s="213"/>
      <c r="BG36" s="213"/>
      <c r="BH36" s="213"/>
    </row>
    <row r="37" spans="1:60" outlineLevel="1" x14ac:dyDescent="0.25">
      <c r="A37" s="214">
        <v>25</v>
      </c>
      <c r="B37" s="220" t="s">
        <v>192</v>
      </c>
      <c r="C37" s="263" t="s">
        <v>193</v>
      </c>
      <c r="D37" s="222" t="s">
        <v>150</v>
      </c>
      <c r="E37" s="228">
        <v>7.98</v>
      </c>
      <c r="F37" s="230">
        <f>H37+J37</f>
        <v>0</v>
      </c>
      <c r="G37" s="230">
        <f>ROUND(E37*F37,2)</f>
        <v>0</v>
      </c>
      <c r="H37" s="231"/>
      <c r="I37" s="230">
        <f>ROUND(E37*H37,2)</f>
        <v>0</v>
      </c>
      <c r="J37" s="231"/>
      <c r="K37" s="230">
        <f>ROUND(E37*J37,2)</f>
        <v>0</v>
      </c>
      <c r="L37" s="230">
        <v>21</v>
      </c>
      <c r="M37" s="230">
        <f>G37*(1+L37/100)</f>
        <v>0</v>
      </c>
      <c r="N37" s="223">
        <v>6.3800000000000003E-3</v>
      </c>
      <c r="O37" s="223">
        <f>ROUND(E37*N37,5)</f>
        <v>5.0909999999999997E-2</v>
      </c>
      <c r="P37" s="223">
        <v>0</v>
      </c>
      <c r="Q37" s="223">
        <f>ROUND(E37*P37,5)</f>
        <v>0</v>
      </c>
      <c r="R37" s="223"/>
      <c r="S37" s="223"/>
      <c r="T37" s="224">
        <v>0.30146000000000001</v>
      </c>
      <c r="U37" s="223">
        <f>ROUND(E37*T37,2)</f>
        <v>2.41</v>
      </c>
      <c r="V37" s="213"/>
      <c r="W37" s="213"/>
      <c r="X37" s="213"/>
      <c r="Y37" s="213"/>
      <c r="Z37" s="213"/>
      <c r="AA37" s="213"/>
      <c r="AB37" s="213"/>
      <c r="AC37" s="213"/>
      <c r="AD37" s="213"/>
      <c r="AE37" s="213" t="s">
        <v>142</v>
      </c>
      <c r="AF37" s="213"/>
      <c r="AG37" s="213"/>
      <c r="AH37" s="213"/>
      <c r="AI37" s="213"/>
      <c r="AJ37" s="213"/>
      <c r="AK37" s="213"/>
      <c r="AL37" s="213"/>
      <c r="AM37" s="213"/>
      <c r="AN37" s="213"/>
      <c r="AO37" s="213"/>
      <c r="AP37" s="213"/>
      <c r="AQ37" s="213"/>
      <c r="AR37" s="213"/>
      <c r="AS37" s="213"/>
      <c r="AT37" s="213"/>
      <c r="AU37" s="213"/>
      <c r="AV37" s="213"/>
      <c r="AW37" s="213"/>
      <c r="AX37" s="213"/>
      <c r="AY37" s="213"/>
      <c r="AZ37" s="213"/>
      <c r="BA37" s="213"/>
      <c r="BB37" s="213"/>
      <c r="BC37" s="213"/>
      <c r="BD37" s="213"/>
      <c r="BE37" s="213"/>
      <c r="BF37" s="213"/>
      <c r="BG37" s="213"/>
      <c r="BH37" s="213"/>
    </row>
    <row r="38" spans="1:60" x14ac:dyDescent="0.25">
      <c r="A38" s="215" t="s">
        <v>137</v>
      </c>
      <c r="B38" s="221" t="s">
        <v>66</v>
      </c>
      <c r="C38" s="264" t="s">
        <v>67</v>
      </c>
      <c r="D38" s="225"/>
      <c r="E38" s="229"/>
      <c r="F38" s="232"/>
      <c r="G38" s="232">
        <f>SUMIF(AE39:AE41,"&lt;&gt;NOR",G39:G41)</f>
        <v>0</v>
      </c>
      <c r="H38" s="232"/>
      <c r="I38" s="232">
        <f>SUM(I39:I41)</f>
        <v>0</v>
      </c>
      <c r="J38" s="232"/>
      <c r="K38" s="232">
        <f>SUM(K39:K41)</f>
        <v>0</v>
      </c>
      <c r="L38" s="232"/>
      <c r="M38" s="232">
        <f>SUM(M39:M41)</f>
        <v>0</v>
      </c>
      <c r="N38" s="226"/>
      <c r="O38" s="226">
        <f>SUM(O39:O41)</f>
        <v>0.41181000000000001</v>
      </c>
      <c r="P38" s="226"/>
      <c r="Q38" s="226">
        <f>SUM(Q39:Q41)</f>
        <v>0</v>
      </c>
      <c r="R38" s="226"/>
      <c r="S38" s="226"/>
      <c r="T38" s="227"/>
      <c r="U38" s="226">
        <f>SUM(U39:U41)</f>
        <v>50.94</v>
      </c>
      <c r="AE38" t="s">
        <v>138</v>
      </c>
    </row>
    <row r="39" spans="1:60" outlineLevel="1" x14ac:dyDescent="0.25">
      <c r="A39" s="214">
        <v>26</v>
      </c>
      <c r="B39" s="220" t="s">
        <v>194</v>
      </c>
      <c r="C39" s="263" t="s">
        <v>195</v>
      </c>
      <c r="D39" s="222" t="s">
        <v>150</v>
      </c>
      <c r="E39" s="228">
        <v>16.239999999999998</v>
      </c>
      <c r="F39" s="230">
        <f>H39+J39</f>
        <v>0</v>
      </c>
      <c r="G39" s="230">
        <f>ROUND(E39*F39,2)</f>
        <v>0</v>
      </c>
      <c r="H39" s="231"/>
      <c r="I39" s="230">
        <f>ROUND(E39*H39,2)</f>
        <v>0</v>
      </c>
      <c r="J39" s="231"/>
      <c r="K39" s="230">
        <f>ROUND(E39*J39,2)</f>
        <v>0</v>
      </c>
      <c r="L39" s="230">
        <v>21</v>
      </c>
      <c r="M39" s="230">
        <f>G39*(1+L39/100)</f>
        <v>0</v>
      </c>
      <c r="N39" s="223">
        <v>1.1800000000000001E-3</v>
      </c>
      <c r="O39" s="223">
        <f>ROUND(E39*N39,5)</f>
        <v>1.916E-2</v>
      </c>
      <c r="P39" s="223">
        <v>0</v>
      </c>
      <c r="Q39" s="223">
        <f>ROUND(E39*P39,5)</f>
        <v>0</v>
      </c>
      <c r="R39" s="223"/>
      <c r="S39" s="223"/>
      <c r="T39" s="224">
        <v>1.1850000000000001</v>
      </c>
      <c r="U39" s="223">
        <f>ROUND(E39*T39,2)</f>
        <v>19.239999999999998</v>
      </c>
      <c r="V39" s="213"/>
      <c r="W39" s="213"/>
      <c r="X39" s="213"/>
      <c r="Y39" s="213"/>
      <c r="Z39" s="213"/>
      <c r="AA39" s="213"/>
      <c r="AB39" s="213"/>
      <c r="AC39" s="213"/>
      <c r="AD39" s="213"/>
      <c r="AE39" s="213" t="s">
        <v>142</v>
      </c>
      <c r="AF39" s="213"/>
      <c r="AG39" s="213"/>
      <c r="AH39" s="213"/>
      <c r="AI39" s="213"/>
      <c r="AJ39" s="213"/>
      <c r="AK39" s="213"/>
      <c r="AL39" s="213"/>
      <c r="AM39" s="213"/>
      <c r="AN39" s="213"/>
      <c r="AO39" s="213"/>
      <c r="AP39" s="213"/>
      <c r="AQ39" s="213"/>
      <c r="AR39" s="213"/>
      <c r="AS39" s="213"/>
      <c r="AT39" s="213"/>
      <c r="AU39" s="213"/>
      <c r="AV39" s="213"/>
      <c r="AW39" s="213"/>
      <c r="AX39" s="213"/>
      <c r="AY39" s="213"/>
      <c r="AZ39" s="213"/>
      <c r="BA39" s="213"/>
      <c r="BB39" s="213"/>
      <c r="BC39" s="213"/>
      <c r="BD39" s="213"/>
      <c r="BE39" s="213"/>
      <c r="BF39" s="213"/>
      <c r="BG39" s="213"/>
      <c r="BH39" s="213"/>
    </row>
    <row r="40" spans="1:60" outlineLevel="1" x14ac:dyDescent="0.25">
      <c r="A40" s="214">
        <v>27</v>
      </c>
      <c r="B40" s="220" t="s">
        <v>196</v>
      </c>
      <c r="C40" s="263" t="s">
        <v>197</v>
      </c>
      <c r="D40" s="222" t="s">
        <v>150</v>
      </c>
      <c r="E40" s="228">
        <v>18.2</v>
      </c>
      <c r="F40" s="230">
        <f>H40+J40</f>
        <v>0</v>
      </c>
      <c r="G40" s="230">
        <f>ROUND(E40*F40,2)</f>
        <v>0</v>
      </c>
      <c r="H40" s="231"/>
      <c r="I40" s="230">
        <f>ROUND(E40*H40,2)</f>
        <v>0</v>
      </c>
      <c r="J40" s="231"/>
      <c r="K40" s="230">
        <f>ROUND(E40*J40,2)</f>
        <v>0</v>
      </c>
      <c r="L40" s="230">
        <v>21</v>
      </c>
      <c r="M40" s="230">
        <f>G40*(1+L40/100)</f>
        <v>0</v>
      </c>
      <c r="N40" s="223">
        <v>7.8700000000000003E-3</v>
      </c>
      <c r="O40" s="223">
        <f>ROUND(E40*N40,5)</f>
        <v>0.14323</v>
      </c>
      <c r="P40" s="223">
        <v>0</v>
      </c>
      <c r="Q40" s="223">
        <f>ROUND(E40*P40,5)</f>
        <v>0</v>
      </c>
      <c r="R40" s="223"/>
      <c r="S40" s="223"/>
      <c r="T40" s="224">
        <v>0.49299999999999999</v>
      </c>
      <c r="U40" s="223">
        <f>ROUND(E40*T40,2)</f>
        <v>8.9700000000000006</v>
      </c>
      <c r="V40" s="213"/>
      <c r="W40" s="213"/>
      <c r="X40" s="213"/>
      <c r="Y40" s="213"/>
      <c r="Z40" s="213"/>
      <c r="AA40" s="213"/>
      <c r="AB40" s="213"/>
      <c r="AC40" s="213"/>
      <c r="AD40" s="213"/>
      <c r="AE40" s="213" t="s">
        <v>142</v>
      </c>
      <c r="AF40" s="213"/>
      <c r="AG40" s="213"/>
      <c r="AH40" s="213"/>
      <c r="AI40" s="213"/>
      <c r="AJ40" s="213"/>
      <c r="AK40" s="213"/>
      <c r="AL40" s="213"/>
      <c r="AM40" s="213"/>
      <c r="AN40" s="213"/>
      <c r="AO40" s="213"/>
      <c r="AP40" s="213"/>
      <c r="AQ40" s="213"/>
      <c r="AR40" s="213"/>
      <c r="AS40" s="213"/>
      <c r="AT40" s="213"/>
      <c r="AU40" s="213"/>
      <c r="AV40" s="213"/>
      <c r="AW40" s="213"/>
      <c r="AX40" s="213"/>
      <c r="AY40" s="213"/>
      <c r="AZ40" s="213"/>
      <c r="BA40" s="213"/>
      <c r="BB40" s="213"/>
      <c r="BC40" s="213"/>
      <c r="BD40" s="213"/>
      <c r="BE40" s="213"/>
      <c r="BF40" s="213"/>
      <c r="BG40" s="213"/>
      <c r="BH40" s="213"/>
    </row>
    <row r="41" spans="1:60" ht="20.399999999999999" outlineLevel="1" x14ac:dyDescent="0.25">
      <c r="A41" s="214">
        <v>28</v>
      </c>
      <c r="B41" s="220" t="s">
        <v>198</v>
      </c>
      <c r="C41" s="263" t="s">
        <v>199</v>
      </c>
      <c r="D41" s="222" t="s">
        <v>150</v>
      </c>
      <c r="E41" s="228">
        <v>18.100000000000001</v>
      </c>
      <c r="F41" s="230">
        <f>H41+J41</f>
        <v>0</v>
      </c>
      <c r="G41" s="230">
        <f>ROUND(E41*F41,2)</f>
        <v>0</v>
      </c>
      <c r="H41" s="231"/>
      <c r="I41" s="230">
        <f>ROUND(E41*H41,2)</f>
        <v>0</v>
      </c>
      <c r="J41" s="231"/>
      <c r="K41" s="230">
        <f>ROUND(E41*J41,2)</f>
        <v>0</v>
      </c>
      <c r="L41" s="230">
        <v>21</v>
      </c>
      <c r="M41" s="230">
        <f>G41*(1+L41/100)</f>
        <v>0</v>
      </c>
      <c r="N41" s="223">
        <v>1.3780000000000001E-2</v>
      </c>
      <c r="O41" s="223">
        <f>ROUND(E41*N41,5)</f>
        <v>0.24942</v>
      </c>
      <c r="P41" s="223">
        <v>0</v>
      </c>
      <c r="Q41" s="223">
        <f>ROUND(E41*P41,5)</f>
        <v>0</v>
      </c>
      <c r="R41" s="223"/>
      <c r="S41" s="223"/>
      <c r="T41" s="224">
        <v>1.2558</v>
      </c>
      <c r="U41" s="223">
        <f>ROUND(E41*T41,2)</f>
        <v>22.73</v>
      </c>
      <c r="V41" s="213"/>
      <c r="W41" s="213"/>
      <c r="X41" s="213"/>
      <c r="Y41" s="213"/>
      <c r="Z41" s="213"/>
      <c r="AA41" s="213"/>
      <c r="AB41" s="213"/>
      <c r="AC41" s="213"/>
      <c r="AD41" s="213"/>
      <c r="AE41" s="213" t="s">
        <v>142</v>
      </c>
      <c r="AF41" s="213"/>
      <c r="AG41" s="213"/>
      <c r="AH41" s="213"/>
      <c r="AI41" s="213"/>
      <c r="AJ41" s="213"/>
      <c r="AK41" s="213"/>
      <c r="AL41" s="213"/>
      <c r="AM41" s="213"/>
      <c r="AN41" s="213"/>
      <c r="AO41" s="213"/>
      <c r="AP41" s="213"/>
      <c r="AQ41" s="213"/>
      <c r="AR41" s="213"/>
      <c r="AS41" s="213"/>
      <c r="AT41" s="213"/>
      <c r="AU41" s="213"/>
      <c r="AV41" s="213"/>
      <c r="AW41" s="213"/>
      <c r="AX41" s="213"/>
      <c r="AY41" s="213"/>
      <c r="AZ41" s="213"/>
      <c r="BA41" s="213"/>
      <c r="BB41" s="213"/>
      <c r="BC41" s="213"/>
      <c r="BD41" s="213"/>
      <c r="BE41" s="213"/>
      <c r="BF41" s="213"/>
      <c r="BG41" s="213"/>
      <c r="BH41" s="213"/>
    </row>
    <row r="42" spans="1:60" x14ac:dyDescent="0.25">
      <c r="A42" s="215" t="s">
        <v>137</v>
      </c>
      <c r="B42" s="221" t="s">
        <v>68</v>
      </c>
      <c r="C42" s="264" t="s">
        <v>69</v>
      </c>
      <c r="D42" s="225"/>
      <c r="E42" s="229"/>
      <c r="F42" s="232"/>
      <c r="G42" s="232">
        <f>SUMIF(AE43:AE48,"&lt;&gt;NOR",G43:G48)</f>
        <v>0</v>
      </c>
      <c r="H42" s="232"/>
      <c r="I42" s="232">
        <f>SUM(I43:I48)</f>
        <v>0</v>
      </c>
      <c r="J42" s="232"/>
      <c r="K42" s="232">
        <f>SUM(K43:K48)</f>
        <v>0</v>
      </c>
      <c r="L42" s="232"/>
      <c r="M42" s="232">
        <f>SUM(M43:M48)</f>
        <v>0</v>
      </c>
      <c r="N42" s="226"/>
      <c r="O42" s="226">
        <f>SUM(O43:O48)</f>
        <v>28.401340000000005</v>
      </c>
      <c r="P42" s="226"/>
      <c r="Q42" s="226">
        <f>SUM(Q43:Q48)</f>
        <v>0</v>
      </c>
      <c r="R42" s="226"/>
      <c r="S42" s="226"/>
      <c r="T42" s="227"/>
      <c r="U42" s="226">
        <f>SUM(U43:U48)</f>
        <v>58.15</v>
      </c>
      <c r="AE42" t="s">
        <v>138</v>
      </c>
    </row>
    <row r="43" spans="1:60" outlineLevel="1" x14ac:dyDescent="0.25">
      <c r="A43" s="214">
        <v>29</v>
      </c>
      <c r="B43" s="220" t="s">
        <v>200</v>
      </c>
      <c r="C43" s="263" t="s">
        <v>201</v>
      </c>
      <c r="D43" s="222" t="s">
        <v>141</v>
      </c>
      <c r="E43" s="228">
        <v>5.14</v>
      </c>
      <c r="F43" s="230">
        <f>H43+J43</f>
        <v>0</v>
      </c>
      <c r="G43" s="230">
        <f>ROUND(E43*F43,2)</f>
        <v>0</v>
      </c>
      <c r="H43" s="231"/>
      <c r="I43" s="230">
        <f>ROUND(E43*H43,2)</f>
        <v>0</v>
      </c>
      <c r="J43" s="231"/>
      <c r="K43" s="230">
        <f>ROUND(E43*J43,2)</f>
        <v>0</v>
      </c>
      <c r="L43" s="230">
        <v>21</v>
      </c>
      <c r="M43" s="230">
        <f>G43*(1+L43/100)</f>
        <v>0</v>
      </c>
      <c r="N43" s="223">
        <v>2.5</v>
      </c>
      <c r="O43" s="223">
        <f>ROUND(E43*N43,5)</f>
        <v>12.85</v>
      </c>
      <c r="P43" s="223">
        <v>0</v>
      </c>
      <c r="Q43" s="223">
        <f>ROUND(E43*P43,5)</f>
        <v>0</v>
      </c>
      <c r="R43" s="223"/>
      <c r="S43" s="223"/>
      <c r="T43" s="224">
        <v>5.33</v>
      </c>
      <c r="U43" s="223">
        <f>ROUND(E43*T43,2)</f>
        <v>27.4</v>
      </c>
      <c r="V43" s="213"/>
      <c r="W43" s="213"/>
      <c r="X43" s="213"/>
      <c r="Y43" s="213"/>
      <c r="Z43" s="213"/>
      <c r="AA43" s="213"/>
      <c r="AB43" s="213"/>
      <c r="AC43" s="213"/>
      <c r="AD43" s="213"/>
      <c r="AE43" s="213" t="s">
        <v>142</v>
      </c>
      <c r="AF43" s="213"/>
      <c r="AG43" s="213"/>
      <c r="AH43" s="213"/>
      <c r="AI43" s="213"/>
      <c r="AJ43" s="213"/>
      <c r="AK43" s="213"/>
      <c r="AL43" s="213"/>
      <c r="AM43" s="213"/>
      <c r="AN43" s="213"/>
      <c r="AO43" s="213"/>
      <c r="AP43" s="213"/>
      <c r="AQ43" s="213"/>
      <c r="AR43" s="213"/>
      <c r="AS43" s="213"/>
      <c r="AT43" s="213"/>
      <c r="AU43" s="213"/>
      <c r="AV43" s="213"/>
      <c r="AW43" s="213"/>
      <c r="AX43" s="213"/>
      <c r="AY43" s="213"/>
      <c r="AZ43" s="213"/>
      <c r="BA43" s="213"/>
      <c r="BB43" s="213"/>
      <c r="BC43" s="213"/>
      <c r="BD43" s="213"/>
      <c r="BE43" s="213"/>
      <c r="BF43" s="213"/>
      <c r="BG43" s="213"/>
      <c r="BH43" s="213"/>
    </row>
    <row r="44" spans="1:60" outlineLevel="1" x14ac:dyDescent="0.25">
      <c r="A44" s="214">
        <v>30</v>
      </c>
      <c r="B44" s="220" t="s">
        <v>202</v>
      </c>
      <c r="C44" s="263" t="s">
        <v>203</v>
      </c>
      <c r="D44" s="222" t="s">
        <v>141</v>
      </c>
      <c r="E44" s="228">
        <v>4.9000000000000004</v>
      </c>
      <c r="F44" s="230">
        <f>H44+J44</f>
        <v>0</v>
      </c>
      <c r="G44" s="230">
        <f>ROUND(E44*F44,2)</f>
        <v>0</v>
      </c>
      <c r="H44" s="231"/>
      <c r="I44" s="230">
        <f>ROUND(E44*H44,2)</f>
        <v>0</v>
      </c>
      <c r="J44" s="231"/>
      <c r="K44" s="230">
        <f>ROUND(E44*J44,2)</f>
        <v>0</v>
      </c>
      <c r="L44" s="230">
        <v>21</v>
      </c>
      <c r="M44" s="230">
        <f>G44*(1+L44/100)</f>
        <v>0</v>
      </c>
      <c r="N44" s="223">
        <v>2.5</v>
      </c>
      <c r="O44" s="223">
        <f>ROUND(E44*N44,5)</f>
        <v>12.25</v>
      </c>
      <c r="P44" s="223">
        <v>0</v>
      </c>
      <c r="Q44" s="223">
        <f>ROUND(E44*P44,5)</f>
        <v>0</v>
      </c>
      <c r="R44" s="223"/>
      <c r="S44" s="223"/>
      <c r="T44" s="224">
        <v>3.6</v>
      </c>
      <c r="U44" s="223">
        <f>ROUND(E44*T44,2)</f>
        <v>17.64</v>
      </c>
      <c r="V44" s="213"/>
      <c r="W44" s="213"/>
      <c r="X44" s="213"/>
      <c r="Y44" s="213"/>
      <c r="Z44" s="213"/>
      <c r="AA44" s="213"/>
      <c r="AB44" s="213"/>
      <c r="AC44" s="213"/>
      <c r="AD44" s="213"/>
      <c r="AE44" s="213" t="s">
        <v>142</v>
      </c>
      <c r="AF44" s="213"/>
      <c r="AG44" s="213"/>
      <c r="AH44" s="213"/>
      <c r="AI44" s="213"/>
      <c r="AJ44" s="213"/>
      <c r="AK44" s="213"/>
      <c r="AL44" s="213"/>
      <c r="AM44" s="213"/>
      <c r="AN44" s="213"/>
      <c r="AO44" s="213"/>
      <c r="AP44" s="213"/>
      <c r="AQ44" s="213"/>
      <c r="AR44" s="213"/>
      <c r="AS44" s="213"/>
      <c r="AT44" s="213"/>
      <c r="AU44" s="213"/>
      <c r="AV44" s="213"/>
      <c r="AW44" s="213"/>
      <c r="AX44" s="213"/>
      <c r="AY44" s="213"/>
      <c r="AZ44" s="213"/>
      <c r="BA44" s="213"/>
      <c r="BB44" s="213"/>
      <c r="BC44" s="213"/>
      <c r="BD44" s="213"/>
      <c r="BE44" s="213"/>
      <c r="BF44" s="213"/>
      <c r="BG44" s="213"/>
      <c r="BH44" s="213"/>
    </row>
    <row r="45" spans="1:60" outlineLevel="1" x14ac:dyDescent="0.25">
      <c r="A45" s="214">
        <v>31</v>
      </c>
      <c r="B45" s="220" t="s">
        <v>204</v>
      </c>
      <c r="C45" s="263" t="s">
        <v>205</v>
      </c>
      <c r="D45" s="222" t="s">
        <v>147</v>
      </c>
      <c r="E45" s="228">
        <v>0.53</v>
      </c>
      <c r="F45" s="230">
        <f>H45+J45</f>
        <v>0</v>
      </c>
      <c r="G45" s="230">
        <f>ROUND(E45*F45,2)</f>
        <v>0</v>
      </c>
      <c r="H45" s="231"/>
      <c r="I45" s="230">
        <f>ROUND(E45*H45,2)</f>
        <v>0</v>
      </c>
      <c r="J45" s="231"/>
      <c r="K45" s="230">
        <f>ROUND(E45*J45,2)</f>
        <v>0</v>
      </c>
      <c r="L45" s="230">
        <v>21</v>
      </c>
      <c r="M45" s="230">
        <f>G45*(1+L45/100)</f>
        <v>0</v>
      </c>
      <c r="N45" s="223">
        <v>1.0662499999999999</v>
      </c>
      <c r="O45" s="223">
        <f>ROUND(E45*N45,5)</f>
        <v>0.56511</v>
      </c>
      <c r="P45" s="223">
        <v>0</v>
      </c>
      <c r="Q45" s="223">
        <f>ROUND(E45*P45,5)</f>
        <v>0</v>
      </c>
      <c r="R45" s="223"/>
      <c r="S45" s="223"/>
      <c r="T45" s="224">
        <v>15.231</v>
      </c>
      <c r="U45" s="223">
        <f>ROUND(E45*T45,2)</f>
        <v>8.07</v>
      </c>
      <c r="V45" s="213"/>
      <c r="W45" s="213"/>
      <c r="X45" s="213"/>
      <c r="Y45" s="213"/>
      <c r="Z45" s="213"/>
      <c r="AA45" s="213"/>
      <c r="AB45" s="213"/>
      <c r="AC45" s="213"/>
      <c r="AD45" s="213"/>
      <c r="AE45" s="213" t="s">
        <v>142</v>
      </c>
      <c r="AF45" s="213"/>
      <c r="AG45" s="213"/>
      <c r="AH45" s="213"/>
      <c r="AI45" s="213"/>
      <c r="AJ45" s="213"/>
      <c r="AK45" s="213"/>
      <c r="AL45" s="213"/>
      <c r="AM45" s="213"/>
      <c r="AN45" s="213"/>
      <c r="AO45" s="213"/>
      <c r="AP45" s="213"/>
      <c r="AQ45" s="213"/>
      <c r="AR45" s="213"/>
      <c r="AS45" s="213"/>
      <c r="AT45" s="213"/>
      <c r="AU45" s="213"/>
      <c r="AV45" s="213"/>
      <c r="AW45" s="213"/>
      <c r="AX45" s="213"/>
      <c r="AY45" s="213"/>
      <c r="AZ45" s="213"/>
      <c r="BA45" s="213"/>
      <c r="BB45" s="213"/>
      <c r="BC45" s="213"/>
      <c r="BD45" s="213"/>
      <c r="BE45" s="213"/>
      <c r="BF45" s="213"/>
      <c r="BG45" s="213"/>
      <c r="BH45" s="213"/>
    </row>
    <row r="46" spans="1:60" ht="20.399999999999999" outlineLevel="1" x14ac:dyDescent="0.25">
      <c r="A46" s="214">
        <v>32</v>
      </c>
      <c r="B46" s="220" t="s">
        <v>206</v>
      </c>
      <c r="C46" s="263" t="s">
        <v>207</v>
      </c>
      <c r="D46" s="222" t="s">
        <v>141</v>
      </c>
      <c r="E46" s="228">
        <v>1.05</v>
      </c>
      <c r="F46" s="230">
        <f>H46+J46</f>
        <v>0</v>
      </c>
      <c r="G46" s="230">
        <f>ROUND(E46*F46,2)</f>
        <v>0</v>
      </c>
      <c r="H46" s="231"/>
      <c r="I46" s="230">
        <f>ROUND(E46*H46,2)</f>
        <v>0</v>
      </c>
      <c r="J46" s="231"/>
      <c r="K46" s="230">
        <f>ROUND(E46*J46,2)</f>
        <v>0</v>
      </c>
      <c r="L46" s="230">
        <v>21</v>
      </c>
      <c r="M46" s="230">
        <f>G46*(1+L46/100)</f>
        <v>0</v>
      </c>
      <c r="N46" s="223">
        <v>2.5249999999999999</v>
      </c>
      <c r="O46" s="223">
        <f>ROUND(E46*N46,5)</f>
        <v>2.6512500000000001</v>
      </c>
      <c r="P46" s="223">
        <v>0</v>
      </c>
      <c r="Q46" s="223">
        <f>ROUND(E46*P46,5)</f>
        <v>0</v>
      </c>
      <c r="R46" s="223"/>
      <c r="S46" s="223"/>
      <c r="T46" s="224">
        <v>2.58</v>
      </c>
      <c r="U46" s="223">
        <f>ROUND(E46*T46,2)</f>
        <v>2.71</v>
      </c>
      <c r="V46" s="213"/>
      <c r="W46" s="213"/>
      <c r="X46" s="213"/>
      <c r="Y46" s="213"/>
      <c r="Z46" s="213"/>
      <c r="AA46" s="213"/>
      <c r="AB46" s="213"/>
      <c r="AC46" s="213"/>
      <c r="AD46" s="213"/>
      <c r="AE46" s="213" t="s">
        <v>142</v>
      </c>
      <c r="AF46" s="213"/>
      <c r="AG46" s="213"/>
      <c r="AH46" s="213"/>
      <c r="AI46" s="213"/>
      <c r="AJ46" s="213"/>
      <c r="AK46" s="213"/>
      <c r="AL46" s="213"/>
      <c r="AM46" s="213"/>
      <c r="AN46" s="213"/>
      <c r="AO46" s="213"/>
      <c r="AP46" s="213"/>
      <c r="AQ46" s="213"/>
      <c r="AR46" s="213"/>
      <c r="AS46" s="213"/>
      <c r="AT46" s="213"/>
      <c r="AU46" s="213"/>
      <c r="AV46" s="213"/>
      <c r="AW46" s="213"/>
      <c r="AX46" s="213"/>
      <c r="AY46" s="213"/>
      <c r="AZ46" s="213"/>
      <c r="BA46" s="213"/>
      <c r="BB46" s="213"/>
      <c r="BC46" s="213"/>
      <c r="BD46" s="213"/>
      <c r="BE46" s="213"/>
      <c r="BF46" s="213"/>
      <c r="BG46" s="213"/>
      <c r="BH46" s="213"/>
    </row>
    <row r="47" spans="1:60" outlineLevel="1" x14ac:dyDescent="0.25">
      <c r="A47" s="214">
        <v>33</v>
      </c>
      <c r="B47" s="220" t="s">
        <v>208</v>
      </c>
      <c r="C47" s="263" t="s">
        <v>209</v>
      </c>
      <c r="D47" s="222" t="s">
        <v>141</v>
      </c>
      <c r="E47" s="228">
        <v>1.05</v>
      </c>
      <c r="F47" s="230">
        <f>H47+J47</f>
        <v>0</v>
      </c>
      <c r="G47" s="230">
        <f>ROUND(E47*F47,2)</f>
        <v>0</v>
      </c>
      <c r="H47" s="231"/>
      <c r="I47" s="230">
        <f>ROUND(E47*H47,2)</f>
        <v>0</v>
      </c>
      <c r="J47" s="231"/>
      <c r="K47" s="230">
        <f>ROUND(E47*J47,2)</f>
        <v>0</v>
      </c>
      <c r="L47" s="230">
        <v>21</v>
      </c>
      <c r="M47" s="230">
        <f>G47*(1+L47/100)</f>
        <v>0</v>
      </c>
      <c r="N47" s="223">
        <v>0.02</v>
      </c>
      <c r="O47" s="223">
        <f>ROUND(E47*N47,5)</f>
        <v>2.1000000000000001E-2</v>
      </c>
      <c r="P47" s="223">
        <v>0</v>
      </c>
      <c r="Q47" s="223">
        <f>ROUND(E47*P47,5)</f>
        <v>0</v>
      </c>
      <c r="R47" s="223"/>
      <c r="S47" s="223"/>
      <c r="T47" s="224">
        <v>1.35</v>
      </c>
      <c r="U47" s="223">
        <f>ROUND(E47*T47,2)</f>
        <v>1.42</v>
      </c>
      <c r="V47" s="213"/>
      <c r="W47" s="213"/>
      <c r="X47" s="213"/>
      <c r="Y47" s="213"/>
      <c r="Z47" s="213"/>
      <c r="AA47" s="213"/>
      <c r="AB47" s="213"/>
      <c r="AC47" s="213"/>
      <c r="AD47" s="213"/>
      <c r="AE47" s="213" t="s">
        <v>142</v>
      </c>
      <c r="AF47" s="213"/>
      <c r="AG47" s="213"/>
      <c r="AH47" s="213"/>
      <c r="AI47" s="213"/>
      <c r="AJ47" s="213"/>
      <c r="AK47" s="213"/>
      <c r="AL47" s="213"/>
      <c r="AM47" s="213"/>
      <c r="AN47" s="213"/>
      <c r="AO47" s="213"/>
      <c r="AP47" s="213"/>
      <c r="AQ47" s="213"/>
      <c r="AR47" s="213"/>
      <c r="AS47" s="213"/>
      <c r="AT47" s="213"/>
      <c r="AU47" s="213"/>
      <c r="AV47" s="213"/>
      <c r="AW47" s="213"/>
      <c r="AX47" s="213"/>
      <c r="AY47" s="213"/>
      <c r="AZ47" s="213"/>
      <c r="BA47" s="213"/>
      <c r="BB47" s="213"/>
      <c r="BC47" s="213"/>
      <c r="BD47" s="213"/>
      <c r="BE47" s="213"/>
      <c r="BF47" s="213"/>
      <c r="BG47" s="213"/>
      <c r="BH47" s="213"/>
    </row>
    <row r="48" spans="1:60" outlineLevel="1" x14ac:dyDescent="0.25">
      <c r="A48" s="214">
        <v>34</v>
      </c>
      <c r="B48" s="220" t="s">
        <v>204</v>
      </c>
      <c r="C48" s="263" t="s">
        <v>205</v>
      </c>
      <c r="D48" s="222" t="s">
        <v>147</v>
      </c>
      <c r="E48" s="228">
        <v>0.06</v>
      </c>
      <c r="F48" s="230">
        <f>H48+J48</f>
        <v>0</v>
      </c>
      <c r="G48" s="230">
        <f>ROUND(E48*F48,2)</f>
        <v>0</v>
      </c>
      <c r="H48" s="231"/>
      <c r="I48" s="230">
        <f>ROUND(E48*H48,2)</f>
        <v>0</v>
      </c>
      <c r="J48" s="231"/>
      <c r="K48" s="230">
        <f>ROUND(E48*J48,2)</f>
        <v>0</v>
      </c>
      <c r="L48" s="230">
        <v>21</v>
      </c>
      <c r="M48" s="230">
        <f>G48*(1+L48/100)</f>
        <v>0</v>
      </c>
      <c r="N48" s="223">
        <v>1.0662499999999999</v>
      </c>
      <c r="O48" s="223">
        <f>ROUND(E48*N48,5)</f>
        <v>6.3979999999999995E-2</v>
      </c>
      <c r="P48" s="223">
        <v>0</v>
      </c>
      <c r="Q48" s="223">
        <f>ROUND(E48*P48,5)</f>
        <v>0</v>
      </c>
      <c r="R48" s="223"/>
      <c r="S48" s="223"/>
      <c r="T48" s="224">
        <v>15.231</v>
      </c>
      <c r="U48" s="223">
        <f>ROUND(E48*T48,2)</f>
        <v>0.91</v>
      </c>
      <c r="V48" s="213"/>
      <c r="W48" s="213"/>
      <c r="X48" s="213"/>
      <c r="Y48" s="213"/>
      <c r="Z48" s="213"/>
      <c r="AA48" s="213"/>
      <c r="AB48" s="213"/>
      <c r="AC48" s="213"/>
      <c r="AD48" s="213"/>
      <c r="AE48" s="213" t="s">
        <v>142</v>
      </c>
      <c r="AF48" s="213"/>
      <c r="AG48" s="213"/>
      <c r="AH48" s="213"/>
      <c r="AI48" s="213"/>
      <c r="AJ48" s="213"/>
      <c r="AK48" s="213"/>
      <c r="AL48" s="213"/>
      <c r="AM48" s="213"/>
      <c r="AN48" s="213"/>
      <c r="AO48" s="213"/>
      <c r="AP48" s="213"/>
      <c r="AQ48" s="213"/>
      <c r="AR48" s="213"/>
      <c r="AS48" s="213"/>
      <c r="AT48" s="213"/>
      <c r="AU48" s="213"/>
      <c r="AV48" s="213"/>
      <c r="AW48" s="213"/>
      <c r="AX48" s="213"/>
      <c r="AY48" s="213"/>
      <c r="AZ48" s="213"/>
      <c r="BA48" s="213"/>
      <c r="BB48" s="213"/>
      <c r="BC48" s="213"/>
      <c r="BD48" s="213"/>
      <c r="BE48" s="213"/>
      <c r="BF48" s="213"/>
      <c r="BG48" s="213"/>
      <c r="BH48" s="213"/>
    </row>
    <row r="49" spans="1:60" x14ac:dyDescent="0.25">
      <c r="A49" s="215" t="s">
        <v>137</v>
      </c>
      <c r="B49" s="221" t="s">
        <v>70</v>
      </c>
      <c r="C49" s="264" t="s">
        <v>71</v>
      </c>
      <c r="D49" s="225"/>
      <c r="E49" s="229"/>
      <c r="F49" s="232"/>
      <c r="G49" s="232">
        <f>SUMIF(AE50:AE50,"&lt;&gt;NOR",G50:G50)</f>
        <v>0</v>
      </c>
      <c r="H49" s="232"/>
      <c r="I49" s="232">
        <f>SUM(I50:I50)</f>
        <v>0</v>
      </c>
      <c r="J49" s="232"/>
      <c r="K49" s="232">
        <f>SUM(K50:K50)</f>
        <v>0</v>
      </c>
      <c r="L49" s="232"/>
      <c r="M49" s="232">
        <f>SUM(M50:M50)</f>
        <v>0</v>
      </c>
      <c r="N49" s="226"/>
      <c r="O49" s="226">
        <f>SUM(O50:O50)</f>
        <v>1.3520000000000001E-2</v>
      </c>
      <c r="P49" s="226"/>
      <c r="Q49" s="226">
        <f>SUM(Q50:Q50)</f>
        <v>0</v>
      </c>
      <c r="R49" s="226"/>
      <c r="S49" s="226"/>
      <c r="T49" s="227"/>
      <c r="U49" s="226">
        <f>SUM(U50:U50)</f>
        <v>0.27</v>
      </c>
      <c r="AE49" t="s">
        <v>138</v>
      </c>
    </row>
    <row r="50" spans="1:60" outlineLevel="1" x14ac:dyDescent="0.25">
      <c r="A50" s="214">
        <v>35</v>
      </c>
      <c r="B50" s="220" t="s">
        <v>210</v>
      </c>
      <c r="C50" s="263" t="s">
        <v>211</v>
      </c>
      <c r="D50" s="222" t="s">
        <v>150</v>
      </c>
      <c r="E50" s="228">
        <v>6.5</v>
      </c>
      <c r="F50" s="230">
        <f>H50+J50</f>
        <v>0</v>
      </c>
      <c r="G50" s="230">
        <f>ROUND(E50*F50,2)</f>
        <v>0</v>
      </c>
      <c r="H50" s="231"/>
      <c r="I50" s="230">
        <f>ROUND(E50*H50,2)</f>
        <v>0</v>
      </c>
      <c r="J50" s="231"/>
      <c r="K50" s="230">
        <f>ROUND(E50*J50,2)</f>
        <v>0</v>
      </c>
      <c r="L50" s="230">
        <v>21</v>
      </c>
      <c r="M50" s="230">
        <f>G50*(1+L50/100)</f>
        <v>0</v>
      </c>
      <c r="N50" s="223">
        <v>2.0799999999999998E-3</v>
      </c>
      <c r="O50" s="223">
        <f>ROUND(E50*N50,5)</f>
        <v>1.3520000000000001E-2</v>
      </c>
      <c r="P50" s="223">
        <v>0</v>
      </c>
      <c r="Q50" s="223">
        <f>ROUND(E50*P50,5)</f>
        <v>0</v>
      </c>
      <c r="R50" s="223"/>
      <c r="S50" s="223"/>
      <c r="T50" s="224">
        <v>4.2000000000000003E-2</v>
      </c>
      <c r="U50" s="223">
        <f>ROUND(E50*T50,2)</f>
        <v>0.27</v>
      </c>
      <c r="V50" s="213"/>
      <c r="W50" s="213"/>
      <c r="X50" s="213"/>
      <c r="Y50" s="213"/>
      <c r="Z50" s="213"/>
      <c r="AA50" s="213"/>
      <c r="AB50" s="213"/>
      <c r="AC50" s="213"/>
      <c r="AD50" s="213"/>
      <c r="AE50" s="213" t="s">
        <v>142</v>
      </c>
      <c r="AF50" s="213"/>
      <c r="AG50" s="213"/>
      <c r="AH50" s="213"/>
      <c r="AI50" s="213"/>
      <c r="AJ50" s="213"/>
      <c r="AK50" s="213"/>
      <c r="AL50" s="213"/>
      <c r="AM50" s="213"/>
      <c r="AN50" s="213"/>
      <c r="AO50" s="213"/>
      <c r="AP50" s="213"/>
      <c r="AQ50" s="213"/>
      <c r="AR50" s="213"/>
      <c r="AS50" s="213"/>
      <c r="AT50" s="213"/>
      <c r="AU50" s="213"/>
      <c r="AV50" s="213"/>
      <c r="AW50" s="213"/>
      <c r="AX50" s="213"/>
      <c r="AY50" s="213"/>
      <c r="AZ50" s="213"/>
      <c r="BA50" s="213"/>
      <c r="BB50" s="213"/>
      <c r="BC50" s="213"/>
      <c r="BD50" s="213"/>
      <c r="BE50" s="213"/>
      <c r="BF50" s="213"/>
      <c r="BG50" s="213"/>
      <c r="BH50" s="213"/>
    </row>
    <row r="51" spans="1:60" x14ac:dyDescent="0.25">
      <c r="A51" s="215" t="s">
        <v>137</v>
      </c>
      <c r="B51" s="221" t="s">
        <v>72</v>
      </c>
      <c r="C51" s="264" t="s">
        <v>73</v>
      </c>
      <c r="D51" s="225"/>
      <c r="E51" s="229"/>
      <c r="F51" s="232"/>
      <c r="G51" s="232">
        <f>SUMIF(AE52:AE53,"&lt;&gt;NOR",G52:G53)</f>
        <v>0</v>
      </c>
      <c r="H51" s="232"/>
      <c r="I51" s="232">
        <f>SUM(I52:I53)</f>
        <v>0</v>
      </c>
      <c r="J51" s="232"/>
      <c r="K51" s="232">
        <f>SUM(K52:K53)</f>
        <v>0</v>
      </c>
      <c r="L51" s="232"/>
      <c r="M51" s="232">
        <f>SUM(M52:M53)</f>
        <v>0</v>
      </c>
      <c r="N51" s="226"/>
      <c r="O51" s="226">
        <f>SUM(O52:O53)</f>
        <v>0.21207999999999999</v>
      </c>
      <c r="P51" s="226"/>
      <c r="Q51" s="226">
        <f>SUM(Q52:Q53)</f>
        <v>0</v>
      </c>
      <c r="R51" s="226"/>
      <c r="S51" s="226"/>
      <c r="T51" s="227"/>
      <c r="U51" s="226">
        <f>SUM(U52:U53)</f>
        <v>21.52</v>
      </c>
      <c r="AE51" t="s">
        <v>138</v>
      </c>
    </row>
    <row r="52" spans="1:60" outlineLevel="1" x14ac:dyDescent="0.25">
      <c r="A52" s="214">
        <v>36</v>
      </c>
      <c r="B52" s="220" t="s">
        <v>212</v>
      </c>
      <c r="C52" s="263" t="s">
        <v>213</v>
      </c>
      <c r="D52" s="222" t="s">
        <v>150</v>
      </c>
      <c r="E52" s="228">
        <v>86</v>
      </c>
      <c r="F52" s="230">
        <f>H52+J52</f>
        <v>0</v>
      </c>
      <c r="G52" s="230">
        <f>ROUND(E52*F52,2)</f>
        <v>0</v>
      </c>
      <c r="H52" s="231"/>
      <c r="I52" s="230">
        <f>ROUND(E52*H52,2)</f>
        <v>0</v>
      </c>
      <c r="J52" s="231"/>
      <c r="K52" s="230">
        <f>ROUND(E52*J52,2)</f>
        <v>0</v>
      </c>
      <c r="L52" s="230">
        <v>21</v>
      </c>
      <c r="M52" s="230">
        <f>G52*(1+L52/100)</f>
        <v>0</v>
      </c>
      <c r="N52" s="223">
        <v>1.58E-3</v>
      </c>
      <c r="O52" s="223">
        <f>ROUND(E52*N52,5)</f>
        <v>0.13588</v>
      </c>
      <c r="P52" s="223">
        <v>0</v>
      </c>
      <c r="Q52" s="223">
        <f>ROUND(E52*P52,5)</f>
        <v>0</v>
      </c>
      <c r="R52" s="223"/>
      <c r="S52" s="223"/>
      <c r="T52" s="224">
        <v>0.214</v>
      </c>
      <c r="U52" s="223">
        <f>ROUND(E52*T52,2)</f>
        <v>18.399999999999999</v>
      </c>
      <c r="V52" s="213"/>
      <c r="W52" s="213"/>
      <c r="X52" s="213"/>
      <c r="Y52" s="213"/>
      <c r="Z52" s="213"/>
      <c r="AA52" s="213"/>
      <c r="AB52" s="213"/>
      <c r="AC52" s="213"/>
      <c r="AD52" s="213"/>
      <c r="AE52" s="213" t="s">
        <v>142</v>
      </c>
      <c r="AF52" s="213"/>
      <c r="AG52" s="213"/>
      <c r="AH52" s="213"/>
      <c r="AI52" s="213"/>
      <c r="AJ52" s="213"/>
      <c r="AK52" s="213"/>
      <c r="AL52" s="213"/>
      <c r="AM52" s="213"/>
      <c r="AN52" s="213"/>
      <c r="AO52" s="213"/>
      <c r="AP52" s="213"/>
      <c r="AQ52" s="213"/>
      <c r="AR52" s="213"/>
      <c r="AS52" s="213"/>
      <c r="AT52" s="213"/>
      <c r="AU52" s="213"/>
      <c r="AV52" s="213"/>
      <c r="AW52" s="213"/>
      <c r="AX52" s="213"/>
      <c r="AY52" s="213"/>
      <c r="AZ52" s="213"/>
      <c r="BA52" s="213"/>
      <c r="BB52" s="213"/>
      <c r="BC52" s="213"/>
      <c r="BD52" s="213"/>
      <c r="BE52" s="213"/>
      <c r="BF52" s="213"/>
      <c r="BG52" s="213"/>
      <c r="BH52" s="213"/>
    </row>
    <row r="53" spans="1:60" outlineLevel="1" x14ac:dyDescent="0.25">
      <c r="A53" s="214">
        <v>37</v>
      </c>
      <c r="B53" s="220" t="s">
        <v>214</v>
      </c>
      <c r="C53" s="263" t="s">
        <v>215</v>
      </c>
      <c r="D53" s="222" t="s">
        <v>150</v>
      </c>
      <c r="E53" s="228">
        <v>12</v>
      </c>
      <c r="F53" s="230">
        <f>H53+J53</f>
        <v>0</v>
      </c>
      <c r="G53" s="230">
        <f>ROUND(E53*F53,2)</f>
        <v>0</v>
      </c>
      <c r="H53" s="231"/>
      <c r="I53" s="230">
        <f>ROUND(E53*H53,2)</f>
        <v>0</v>
      </c>
      <c r="J53" s="231"/>
      <c r="K53" s="230">
        <f>ROUND(E53*J53,2)</f>
        <v>0</v>
      </c>
      <c r="L53" s="230">
        <v>21</v>
      </c>
      <c r="M53" s="230">
        <f>G53*(1+L53/100)</f>
        <v>0</v>
      </c>
      <c r="N53" s="223">
        <v>6.3499999999999997E-3</v>
      </c>
      <c r="O53" s="223">
        <f>ROUND(E53*N53,5)</f>
        <v>7.6200000000000004E-2</v>
      </c>
      <c r="P53" s="223">
        <v>0</v>
      </c>
      <c r="Q53" s="223">
        <f>ROUND(E53*P53,5)</f>
        <v>0</v>
      </c>
      <c r="R53" s="223"/>
      <c r="S53" s="223"/>
      <c r="T53" s="224">
        <v>0.26</v>
      </c>
      <c r="U53" s="223">
        <f>ROUND(E53*T53,2)</f>
        <v>3.12</v>
      </c>
      <c r="V53" s="213"/>
      <c r="W53" s="213"/>
      <c r="X53" s="213"/>
      <c r="Y53" s="213"/>
      <c r="Z53" s="213"/>
      <c r="AA53" s="213"/>
      <c r="AB53" s="213"/>
      <c r="AC53" s="213"/>
      <c r="AD53" s="213"/>
      <c r="AE53" s="213" t="s">
        <v>142</v>
      </c>
      <c r="AF53" s="213"/>
      <c r="AG53" s="213"/>
      <c r="AH53" s="213"/>
      <c r="AI53" s="213"/>
      <c r="AJ53" s="213"/>
      <c r="AK53" s="213"/>
      <c r="AL53" s="213"/>
      <c r="AM53" s="213"/>
      <c r="AN53" s="213"/>
      <c r="AO53" s="213"/>
      <c r="AP53" s="213"/>
      <c r="AQ53" s="213"/>
      <c r="AR53" s="213"/>
      <c r="AS53" s="213"/>
      <c r="AT53" s="213"/>
      <c r="AU53" s="213"/>
      <c r="AV53" s="213"/>
      <c r="AW53" s="213"/>
      <c r="AX53" s="213"/>
      <c r="AY53" s="213"/>
      <c r="AZ53" s="213"/>
      <c r="BA53" s="213"/>
      <c r="BB53" s="213"/>
      <c r="BC53" s="213"/>
      <c r="BD53" s="213"/>
      <c r="BE53" s="213"/>
      <c r="BF53" s="213"/>
      <c r="BG53" s="213"/>
      <c r="BH53" s="213"/>
    </row>
    <row r="54" spans="1:60" x14ac:dyDescent="0.25">
      <c r="A54" s="215" t="s">
        <v>137</v>
      </c>
      <c r="B54" s="221" t="s">
        <v>74</v>
      </c>
      <c r="C54" s="264" t="s">
        <v>75</v>
      </c>
      <c r="D54" s="225"/>
      <c r="E54" s="229"/>
      <c r="F54" s="232"/>
      <c r="G54" s="232">
        <f>SUMIF(AE55:AE55,"&lt;&gt;NOR",G55:G55)</f>
        <v>0</v>
      </c>
      <c r="H54" s="232"/>
      <c r="I54" s="232">
        <f>SUM(I55:I55)</f>
        <v>0</v>
      </c>
      <c r="J54" s="232"/>
      <c r="K54" s="232">
        <f>SUM(K55:K55)</f>
        <v>0</v>
      </c>
      <c r="L54" s="232"/>
      <c r="M54" s="232">
        <f>SUM(M55:M55)</f>
        <v>0</v>
      </c>
      <c r="N54" s="226"/>
      <c r="O54" s="226">
        <f>SUM(O55:O55)</f>
        <v>2.3400000000000001E-3</v>
      </c>
      <c r="P54" s="226"/>
      <c r="Q54" s="226">
        <f>SUM(Q55:Q55)</f>
        <v>0</v>
      </c>
      <c r="R54" s="226"/>
      <c r="S54" s="226"/>
      <c r="T54" s="227"/>
      <c r="U54" s="226">
        <f>SUM(U55:U55)</f>
        <v>17.989999999999998</v>
      </c>
      <c r="AE54" t="s">
        <v>138</v>
      </c>
    </row>
    <row r="55" spans="1:60" outlineLevel="1" x14ac:dyDescent="0.25">
      <c r="A55" s="214">
        <v>38</v>
      </c>
      <c r="B55" s="220" t="s">
        <v>216</v>
      </c>
      <c r="C55" s="263" t="s">
        <v>217</v>
      </c>
      <c r="D55" s="222" t="s">
        <v>150</v>
      </c>
      <c r="E55" s="228">
        <v>58.42</v>
      </c>
      <c r="F55" s="230">
        <f>H55+J55</f>
        <v>0</v>
      </c>
      <c r="G55" s="230">
        <f>ROUND(E55*F55,2)</f>
        <v>0</v>
      </c>
      <c r="H55" s="231"/>
      <c r="I55" s="230">
        <f>ROUND(E55*H55,2)</f>
        <v>0</v>
      </c>
      <c r="J55" s="231"/>
      <c r="K55" s="230">
        <f>ROUND(E55*J55,2)</f>
        <v>0</v>
      </c>
      <c r="L55" s="230">
        <v>21</v>
      </c>
      <c r="M55" s="230">
        <f>G55*(1+L55/100)</f>
        <v>0</v>
      </c>
      <c r="N55" s="223">
        <v>4.0000000000000003E-5</v>
      </c>
      <c r="O55" s="223">
        <f>ROUND(E55*N55,5)</f>
        <v>2.3400000000000001E-3</v>
      </c>
      <c r="P55" s="223">
        <v>0</v>
      </c>
      <c r="Q55" s="223">
        <f>ROUND(E55*P55,5)</f>
        <v>0</v>
      </c>
      <c r="R55" s="223"/>
      <c r="S55" s="223"/>
      <c r="T55" s="224">
        <v>0.308</v>
      </c>
      <c r="U55" s="223">
        <f>ROUND(E55*T55,2)</f>
        <v>17.989999999999998</v>
      </c>
      <c r="V55" s="213"/>
      <c r="W55" s="213"/>
      <c r="X55" s="213"/>
      <c r="Y55" s="213"/>
      <c r="Z55" s="213"/>
      <c r="AA55" s="213"/>
      <c r="AB55" s="213"/>
      <c r="AC55" s="213"/>
      <c r="AD55" s="213"/>
      <c r="AE55" s="213" t="s">
        <v>142</v>
      </c>
      <c r="AF55" s="213"/>
      <c r="AG55" s="213"/>
      <c r="AH55" s="213"/>
      <c r="AI55" s="213"/>
      <c r="AJ55" s="213"/>
      <c r="AK55" s="213"/>
      <c r="AL55" s="213"/>
      <c r="AM55" s="213"/>
      <c r="AN55" s="213"/>
      <c r="AO55" s="213"/>
      <c r="AP55" s="213"/>
      <c r="AQ55" s="213"/>
      <c r="AR55" s="213"/>
      <c r="AS55" s="213"/>
      <c r="AT55" s="213"/>
      <c r="AU55" s="213"/>
      <c r="AV55" s="213"/>
      <c r="AW55" s="213"/>
      <c r="AX55" s="213"/>
      <c r="AY55" s="213"/>
      <c r="AZ55" s="213"/>
      <c r="BA55" s="213"/>
      <c r="BB55" s="213"/>
      <c r="BC55" s="213"/>
      <c r="BD55" s="213"/>
      <c r="BE55" s="213"/>
      <c r="BF55" s="213"/>
      <c r="BG55" s="213"/>
      <c r="BH55" s="213"/>
    </row>
    <row r="56" spans="1:60" x14ac:dyDescent="0.25">
      <c r="A56" s="215" t="s">
        <v>137</v>
      </c>
      <c r="B56" s="221" t="s">
        <v>76</v>
      </c>
      <c r="C56" s="264" t="s">
        <v>77</v>
      </c>
      <c r="D56" s="225"/>
      <c r="E56" s="229"/>
      <c r="F56" s="232"/>
      <c r="G56" s="232">
        <f>SUMIF(AE57:AE61,"&lt;&gt;NOR",G57:G61)</f>
        <v>0</v>
      </c>
      <c r="H56" s="232"/>
      <c r="I56" s="232">
        <f>SUM(I57:I61)</f>
        <v>0</v>
      </c>
      <c r="J56" s="232"/>
      <c r="K56" s="232">
        <f>SUM(K57:K61)</f>
        <v>0</v>
      </c>
      <c r="L56" s="232"/>
      <c r="M56" s="232">
        <f>SUM(M57:M61)</f>
        <v>0</v>
      </c>
      <c r="N56" s="226"/>
      <c r="O56" s="226">
        <f>SUM(O57:O61)</f>
        <v>3.3800000000000002E-3</v>
      </c>
      <c r="P56" s="226"/>
      <c r="Q56" s="226">
        <f>SUM(Q57:Q61)</f>
        <v>7.0808</v>
      </c>
      <c r="R56" s="226"/>
      <c r="S56" s="226"/>
      <c r="T56" s="227"/>
      <c r="U56" s="226">
        <f>SUM(U57:U61)</f>
        <v>34.35</v>
      </c>
      <c r="AE56" t="s">
        <v>138</v>
      </c>
    </row>
    <row r="57" spans="1:60" ht="20.399999999999999" outlineLevel="1" x14ac:dyDescent="0.25">
      <c r="A57" s="214">
        <v>39</v>
      </c>
      <c r="B57" s="220" t="s">
        <v>218</v>
      </c>
      <c r="C57" s="263" t="s">
        <v>219</v>
      </c>
      <c r="D57" s="222" t="s">
        <v>141</v>
      </c>
      <c r="E57" s="228">
        <v>2.69</v>
      </c>
      <c r="F57" s="230">
        <f>H57+J57</f>
        <v>0</v>
      </c>
      <c r="G57" s="230">
        <f>ROUND(E57*F57,2)</f>
        <v>0</v>
      </c>
      <c r="H57" s="231"/>
      <c r="I57" s="230">
        <f>ROUND(E57*H57,2)</f>
        <v>0</v>
      </c>
      <c r="J57" s="231"/>
      <c r="K57" s="230">
        <f>ROUND(E57*J57,2)</f>
        <v>0</v>
      </c>
      <c r="L57" s="230">
        <v>21</v>
      </c>
      <c r="M57" s="230">
        <f>G57*(1+L57/100)</f>
        <v>0</v>
      </c>
      <c r="N57" s="223">
        <v>0</v>
      </c>
      <c r="O57" s="223">
        <f>ROUND(E57*N57,5)</f>
        <v>0</v>
      </c>
      <c r="P57" s="223">
        <v>2.2000000000000002</v>
      </c>
      <c r="Q57" s="223">
        <f>ROUND(E57*P57,5)</f>
        <v>5.9180000000000001</v>
      </c>
      <c r="R57" s="223"/>
      <c r="S57" s="223"/>
      <c r="T57" s="224">
        <v>9.07</v>
      </c>
      <c r="U57" s="223">
        <f>ROUND(E57*T57,2)</f>
        <v>24.4</v>
      </c>
      <c r="V57" s="213"/>
      <c r="W57" s="213"/>
      <c r="X57" s="213"/>
      <c r="Y57" s="213"/>
      <c r="Z57" s="213"/>
      <c r="AA57" s="213"/>
      <c r="AB57" s="213"/>
      <c r="AC57" s="213"/>
      <c r="AD57" s="213"/>
      <c r="AE57" s="213" t="s">
        <v>142</v>
      </c>
      <c r="AF57" s="213"/>
      <c r="AG57" s="213"/>
      <c r="AH57" s="213"/>
      <c r="AI57" s="213"/>
      <c r="AJ57" s="213"/>
      <c r="AK57" s="213"/>
      <c r="AL57" s="213"/>
      <c r="AM57" s="213"/>
      <c r="AN57" s="213"/>
      <c r="AO57" s="213"/>
      <c r="AP57" s="213"/>
      <c r="AQ57" s="213"/>
      <c r="AR57" s="213"/>
      <c r="AS57" s="213"/>
      <c r="AT57" s="213"/>
      <c r="AU57" s="213"/>
      <c r="AV57" s="213"/>
      <c r="AW57" s="213"/>
      <c r="AX57" s="213"/>
      <c r="AY57" s="213"/>
      <c r="AZ57" s="213"/>
      <c r="BA57" s="213"/>
      <c r="BB57" s="213"/>
      <c r="BC57" s="213"/>
      <c r="BD57" s="213"/>
      <c r="BE57" s="213"/>
      <c r="BF57" s="213"/>
      <c r="BG57" s="213"/>
      <c r="BH57" s="213"/>
    </row>
    <row r="58" spans="1:60" outlineLevel="1" x14ac:dyDescent="0.25">
      <c r="A58" s="214">
        <v>40</v>
      </c>
      <c r="B58" s="220" t="s">
        <v>220</v>
      </c>
      <c r="C58" s="263" t="s">
        <v>221</v>
      </c>
      <c r="D58" s="222" t="s">
        <v>150</v>
      </c>
      <c r="E58" s="228">
        <v>1.9</v>
      </c>
      <c r="F58" s="230">
        <f>H58+J58</f>
        <v>0</v>
      </c>
      <c r="G58" s="230">
        <f>ROUND(E58*F58,2)</f>
        <v>0</v>
      </c>
      <c r="H58" s="231"/>
      <c r="I58" s="230">
        <f>ROUND(E58*H58,2)</f>
        <v>0</v>
      </c>
      <c r="J58" s="231"/>
      <c r="K58" s="230">
        <f>ROUND(E58*J58,2)</f>
        <v>0</v>
      </c>
      <c r="L58" s="230">
        <v>21</v>
      </c>
      <c r="M58" s="230">
        <f>G58*(1+L58/100)</f>
        <v>0</v>
      </c>
      <c r="N58" s="223">
        <v>6.7000000000000002E-4</v>
      </c>
      <c r="O58" s="223">
        <f>ROUND(E58*N58,5)</f>
        <v>1.2700000000000001E-3</v>
      </c>
      <c r="P58" s="223">
        <v>0.184</v>
      </c>
      <c r="Q58" s="223">
        <f>ROUND(E58*P58,5)</f>
        <v>0.34960000000000002</v>
      </c>
      <c r="R58" s="223"/>
      <c r="S58" s="223"/>
      <c r="T58" s="224">
        <v>0.22700000000000001</v>
      </c>
      <c r="U58" s="223">
        <f>ROUND(E58*T58,2)</f>
        <v>0.43</v>
      </c>
      <c r="V58" s="213"/>
      <c r="W58" s="213"/>
      <c r="X58" s="213"/>
      <c r="Y58" s="213"/>
      <c r="Z58" s="213"/>
      <c r="AA58" s="213"/>
      <c r="AB58" s="213"/>
      <c r="AC58" s="213"/>
      <c r="AD58" s="213"/>
      <c r="AE58" s="213" t="s">
        <v>142</v>
      </c>
      <c r="AF58" s="213"/>
      <c r="AG58" s="213"/>
      <c r="AH58" s="213"/>
      <c r="AI58" s="213"/>
      <c r="AJ58" s="213"/>
      <c r="AK58" s="213"/>
      <c r="AL58" s="213"/>
      <c r="AM58" s="213"/>
      <c r="AN58" s="213"/>
      <c r="AO58" s="213"/>
      <c r="AP58" s="213"/>
      <c r="AQ58" s="213"/>
      <c r="AR58" s="213"/>
      <c r="AS58" s="213"/>
      <c r="AT58" s="213"/>
      <c r="AU58" s="213"/>
      <c r="AV58" s="213"/>
      <c r="AW58" s="213"/>
      <c r="AX58" s="213"/>
      <c r="AY58" s="213"/>
      <c r="AZ58" s="213"/>
      <c r="BA58" s="213"/>
      <c r="BB58" s="213"/>
      <c r="BC58" s="213"/>
      <c r="BD58" s="213"/>
      <c r="BE58" s="213"/>
      <c r="BF58" s="213"/>
      <c r="BG58" s="213"/>
      <c r="BH58" s="213"/>
    </row>
    <row r="59" spans="1:60" outlineLevel="1" x14ac:dyDescent="0.25">
      <c r="A59" s="214">
        <v>41</v>
      </c>
      <c r="B59" s="220" t="s">
        <v>222</v>
      </c>
      <c r="C59" s="263" t="s">
        <v>223</v>
      </c>
      <c r="D59" s="222" t="s">
        <v>224</v>
      </c>
      <c r="E59" s="228">
        <v>1</v>
      </c>
      <c r="F59" s="230">
        <f>H59+J59</f>
        <v>0</v>
      </c>
      <c r="G59" s="230">
        <f>ROUND(E59*F59,2)</f>
        <v>0</v>
      </c>
      <c r="H59" s="231"/>
      <c r="I59" s="230">
        <f>ROUND(E59*H59,2)</f>
        <v>0</v>
      </c>
      <c r="J59" s="231"/>
      <c r="K59" s="230">
        <f>ROUND(E59*J59,2)</f>
        <v>0</v>
      </c>
      <c r="L59" s="230">
        <v>21</v>
      </c>
      <c r="M59" s="230">
        <f>G59*(1+L59/100)</f>
        <v>0</v>
      </c>
      <c r="N59" s="223">
        <v>0</v>
      </c>
      <c r="O59" s="223">
        <f>ROUND(E59*N59,5)</f>
        <v>0</v>
      </c>
      <c r="P59" s="223">
        <v>0</v>
      </c>
      <c r="Q59" s="223">
        <f>ROUND(E59*P59,5)</f>
        <v>0</v>
      </c>
      <c r="R59" s="223"/>
      <c r="S59" s="223"/>
      <c r="T59" s="224">
        <v>0.05</v>
      </c>
      <c r="U59" s="223">
        <f>ROUND(E59*T59,2)</f>
        <v>0.05</v>
      </c>
      <c r="V59" s="213"/>
      <c r="W59" s="213"/>
      <c r="X59" s="213"/>
      <c r="Y59" s="213"/>
      <c r="Z59" s="213"/>
      <c r="AA59" s="213"/>
      <c r="AB59" s="213"/>
      <c r="AC59" s="213"/>
      <c r="AD59" s="213"/>
      <c r="AE59" s="213" t="s">
        <v>142</v>
      </c>
      <c r="AF59" s="213"/>
      <c r="AG59" s="213"/>
      <c r="AH59" s="213"/>
      <c r="AI59" s="213"/>
      <c r="AJ59" s="213"/>
      <c r="AK59" s="213"/>
      <c r="AL59" s="213"/>
      <c r="AM59" s="213"/>
      <c r="AN59" s="213"/>
      <c r="AO59" s="213"/>
      <c r="AP59" s="213"/>
      <c r="AQ59" s="213"/>
      <c r="AR59" s="213"/>
      <c r="AS59" s="213"/>
      <c r="AT59" s="213"/>
      <c r="AU59" s="213"/>
      <c r="AV59" s="213"/>
      <c r="AW59" s="213"/>
      <c r="AX59" s="213"/>
      <c r="AY59" s="213"/>
      <c r="AZ59" s="213"/>
      <c r="BA59" s="213"/>
      <c r="BB59" s="213"/>
      <c r="BC59" s="213"/>
      <c r="BD59" s="213"/>
      <c r="BE59" s="213"/>
      <c r="BF59" s="213"/>
      <c r="BG59" s="213"/>
      <c r="BH59" s="213"/>
    </row>
    <row r="60" spans="1:60" outlineLevel="1" x14ac:dyDescent="0.25">
      <c r="A60" s="214">
        <v>42</v>
      </c>
      <c r="B60" s="220" t="s">
        <v>225</v>
      </c>
      <c r="C60" s="263" t="s">
        <v>226</v>
      </c>
      <c r="D60" s="222" t="s">
        <v>150</v>
      </c>
      <c r="E60" s="228">
        <v>1.8</v>
      </c>
      <c r="F60" s="230">
        <f>H60+J60</f>
        <v>0</v>
      </c>
      <c r="G60" s="230">
        <f>ROUND(E60*F60,2)</f>
        <v>0</v>
      </c>
      <c r="H60" s="231"/>
      <c r="I60" s="230">
        <f>ROUND(E60*H60,2)</f>
        <v>0</v>
      </c>
      <c r="J60" s="231"/>
      <c r="K60" s="230">
        <f>ROUND(E60*J60,2)</f>
        <v>0</v>
      </c>
      <c r="L60" s="230">
        <v>21</v>
      </c>
      <c r="M60" s="230">
        <f>G60*(1+L60/100)</f>
        <v>0</v>
      </c>
      <c r="N60" s="223">
        <v>1.17E-3</v>
      </c>
      <c r="O60" s="223">
        <f>ROUND(E60*N60,5)</f>
        <v>2.1099999999999999E-3</v>
      </c>
      <c r="P60" s="223">
        <v>7.5999999999999998E-2</v>
      </c>
      <c r="Q60" s="223">
        <f>ROUND(E60*P60,5)</f>
        <v>0.1368</v>
      </c>
      <c r="R60" s="223"/>
      <c r="S60" s="223"/>
      <c r="T60" s="224">
        <v>0.93899999999999995</v>
      </c>
      <c r="U60" s="223">
        <f>ROUND(E60*T60,2)</f>
        <v>1.69</v>
      </c>
      <c r="V60" s="213"/>
      <c r="W60" s="213"/>
      <c r="X60" s="213"/>
      <c r="Y60" s="213"/>
      <c r="Z60" s="213"/>
      <c r="AA60" s="213"/>
      <c r="AB60" s="213"/>
      <c r="AC60" s="213"/>
      <c r="AD60" s="213"/>
      <c r="AE60" s="213" t="s">
        <v>142</v>
      </c>
      <c r="AF60" s="213"/>
      <c r="AG60" s="213"/>
      <c r="AH60" s="213"/>
      <c r="AI60" s="213"/>
      <c r="AJ60" s="213"/>
      <c r="AK60" s="213"/>
      <c r="AL60" s="213"/>
      <c r="AM60" s="213"/>
      <c r="AN60" s="213"/>
      <c r="AO60" s="213"/>
      <c r="AP60" s="213"/>
      <c r="AQ60" s="213"/>
      <c r="AR60" s="213"/>
      <c r="AS60" s="213"/>
      <c r="AT60" s="213"/>
      <c r="AU60" s="213"/>
      <c r="AV60" s="213"/>
      <c r="AW60" s="213"/>
      <c r="AX60" s="213"/>
      <c r="AY60" s="213"/>
      <c r="AZ60" s="213"/>
      <c r="BA60" s="213"/>
      <c r="BB60" s="213"/>
      <c r="BC60" s="213"/>
      <c r="BD60" s="213"/>
      <c r="BE60" s="213"/>
      <c r="BF60" s="213"/>
      <c r="BG60" s="213"/>
      <c r="BH60" s="213"/>
    </row>
    <row r="61" spans="1:60" ht="20.399999999999999" outlineLevel="1" x14ac:dyDescent="0.25">
      <c r="A61" s="214">
        <v>43</v>
      </c>
      <c r="B61" s="220" t="s">
        <v>227</v>
      </c>
      <c r="C61" s="263" t="s">
        <v>228</v>
      </c>
      <c r="D61" s="222" t="s">
        <v>150</v>
      </c>
      <c r="E61" s="228">
        <v>33.82</v>
      </c>
      <c r="F61" s="230">
        <f>H61+J61</f>
        <v>0</v>
      </c>
      <c r="G61" s="230">
        <f>ROUND(E61*F61,2)</f>
        <v>0</v>
      </c>
      <c r="H61" s="231"/>
      <c r="I61" s="230">
        <f>ROUND(E61*H61,2)</f>
        <v>0</v>
      </c>
      <c r="J61" s="231"/>
      <c r="K61" s="230">
        <f>ROUND(E61*J61,2)</f>
        <v>0</v>
      </c>
      <c r="L61" s="230">
        <v>21</v>
      </c>
      <c r="M61" s="230">
        <f>G61*(1+L61/100)</f>
        <v>0</v>
      </c>
      <c r="N61" s="223">
        <v>0</v>
      </c>
      <c r="O61" s="223">
        <f>ROUND(E61*N61,5)</f>
        <v>0</v>
      </c>
      <c r="P61" s="223">
        <v>0.02</v>
      </c>
      <c r="Q61" s="223">
        <f>ROUND(E61*P61,5)</f>
        <v>0.6764</v>
      </c>
      <c r="R61" s="223"/>
      <c r="S61" s="223"/>
      <c r="T61" s="224">
        <v>0.23</v>
      </c>
      <c r="U61" s="223">
        <f>ROUND(E61*T61,2)</f>
        <v>7.78</v>
      </c>
      <c r="V61" s="213"/>
      <c r="W61" s="213"/>
      <c r="X61" s="213"/>
      <c r="Y61" s="213"/>
      <c r="Z61" s="213"/>
      <c r="AA61" s="213"/>
      <c r="AB61" s="213"/>
      <c r="AC61" s="213"/>
      <c r="AD61" s="213"/>
      <c r="AE61" s="213" t="s">
        <v>142</v>
      </c>
      <c r="AF61" s="213"/>
      <c r="AG61" s="213"/>
      <c r="AH61" s="213"/>
      <c r="AI61" s="213"/>
      <c r="AJ61" s="213"/>
      <c r="AK61" s="213"/>
      <c r="AL61" s="213"/>
      <c r="AM61" s="213"/>
      <c r="AN61" s="213"/>
      <c r="AO61" s="213"/>
      <c r="AP61" s="213"/>
      <c r="AQ61" s="213"/>
      <c r="AR61" s="213"/>
      <c r="AS61" s="213"/>
      <c r="AT61" s="213"/>
      <c r="AU61" s="213"/>
      <c r="AV61" s="213"/>
      <c r="AW61" s="213"/>
      <c r="AX61" s="213"/>
      <c r="AY61" s="213"/>
      <c r="AZ61" s="213"/>
      <c r="BA61" s="213"/>
      <c r="BB61" s="213"/>
      <c r="BC61" s="213"/>
      <c r="BD61" s="213"/>
      <c r="BE61" s="213"/>
      <c r="BF61" s="213"/>
      <c r="BG61" s="213"/>
      <c r="BH61" s="213"/>
    </row>
    <row r="62" spans="1:60" x14ac:dyDescent="0.25">
      <c r="A62" s="215" t="s">
        <v>137</v>
      </c>
      <c r="B62" s="221" t="s">
        <v>78</v>
      </c>
      <c r="C62" s="264" t="s">
        <v>79</v>
      </c>
      <c r="D62" s="225"/>
      <c r="E62" s="229"/>
      <c r="F62" s="232"/>
      <c r="G62" s="232">
        <f>SUMIF(AE63:AE70,"&lt;&gt;NOR",G63:G70)</f>
        <v>0</v>
      </c>
      <c r="H62" s="232"/>
      <c r="I62" s="232">
        <f>SUM(I63:I70)</f>
        <v>0</v>
      </c>
      <c r="J62" s="232"/>
      <c r="K62" s="232">
        <f>SUM(K63:K70)</f>
        <v>0</v>
      </c>
      <c r="L62" s="232"/>
      <c r="M62" s="232">
        <f>SUM(M63:M70)</f>
        <v>0</v>
      </c>
      <c r="N62" s="226"/>
      <c r="O62" s="226">
        <f>SUM(O63:O70)</f>
        <v>6.96E-3</v>
      </c>
      <c r="P62" s="226"/>
      <c r="Q62" s="226">
        <f>SUM(Q63:Q70)</f>
        <v>3.8620200000000002</v>
      </c>
      <c r="R62" s="226"/>
      <c r="S62" s="226"/>
      <c r="T62" s="227"/>
      <c r="U62" s="226">
        <f>SUM(U63:U70)</f>
        <v>20.66</v>
      </c>
      <c r="AE62" t="s">
        <v>138</v>
      </c>
    </row>
    <row r="63" spans="1:60" outlineLevel="1" x14ac:dyDescent="0.25">
      <c r="A63" s="214">
        <v>44</v>
      </c>
      <c r="B63" s="220" t="s">
        <v>229</v>
      </c>
      <c r="C63" s="263" t="s">
        <v>230</v>
      </c>
      <c r="D63" s="222" t="s">
        <v>147</v>
      </c>
      <c r="E63" s="228">
        <v>58.536999999999999</v>
      </c>
      <c r="F63" s="230">
        <f>H63+J63</f>
        <v>0</v>
      </c>
      <c r="G63" s="230">
        <f>ROUND(E63*F63,2)</f>
        <v>0</v>
      </c>
      <c r="H63" s="231"/>
      <c r="I63" s="230">
        <f>ROUND(E63*H63,2)</f>
        <v>0</v>
      </c>
      <c r="J63" s="231"/>
      <c r="K63" s="230">
        <f>ROUND(E63*J63,2)</f>
        <v>0</v>
      </c>
      <c r="L63" s="230">
        <v>21</v>
      </c>
      <c r="M63" s="230">
        <f>G63*(1+L63/100)</f>
        <v>0</v>
      </c>
      <c r="N63" s="223">
        <v>0</v>
      </c>
      <c r="O63" s="223">
        <f>ROUND(E63*N63,5)</f>
        <v>0</v>
      </c>
      <c r="P63" s="223">
        <v>0</v>
      </c>
      <c r="Q63" s="223">
        <f>ROUND(E63*P63,5)</f>
        <v>0</v>
      </c>
      <c r="R63" s="223"/>
      <c r="S63" s="223"/>
      <c r="T63" s="224">
        <v>3.4000000000000002E-2</v>
      </c>
      <c r="U63" s="223">
        <f>ROUND(E63*T63,2)</f>
        <v>1.99</v>
      </c>
      <c r="V63" s="213"/>
      <c r="W63" s="213"/>
      <c r="X63" s="213"/>
      <c r="Y63" s="213"/>
      <c r="Z63" s="213"/>
      <c r="AA63" s="213"/>
      <c r="AB63" s="213"/>
      <c r="AC63" s="213"/>
      <c r="AD63" s="213"/>
      <c r="AE63" s="213" t="s">
        <v>142</v>
      </c>
      <c r="AF63" s="213"/>
      <c r="AG63" s="213"/>
      <c r="AH63" s="213"/>
      <c r="AI63" s="213"/>
      <c r="AJ63" s="213"/>
      <c r="AK63" s="213"/>
      <c r="AL63" s="213"/>
      <c r="AM63" s="213"/>
      <c r="AN63" s="213"/>
      <c r="AO63" s="213"/>
      <c r="AP63" s="213"/>
      <c r="AQ63" s="213"/>
      <c r="AR63" s="213"/>
      <c r="AS63" s="213"/>
      <c r="AT63" s="213"/>
      <c r="AU63" s="213"/>
      <c r="AV63" s="213"/>
      <c r="AW63" s="213"/>
      <c r="AX63" s="213"/>
      <c r="AY63" s="213"/>
      <c r="AZ63" s="213"/>
      <c r="BA63" s="213"/>
      <c r="BB63" s="213"/>
      <c r="BC63" s="213"/>
      <c r="BD63" s="213"/>
      <c r="BE63" s="213"/>
      <c r="BF63" s="213"/>
      <c r="BG63" s="213"/>
      <c r="BH63" s="213"/>
    </row>
    <row r="64" spans="1:60" outlineLevel="1" x14ac:dyDescent="0.25">
      <c r="A64" s="214">
        <v>45</v>
      </c>
      <c r="B64" s="220" t="s">
        <v>231</v>
      </c>
      <c r="C64" s="263" t="s">
        <v>232</v>
      </c>
      <c r="D64" s="222" t="s">
        <v>147</v>
      </c>
      <c r="E64" s="228">
        <v>58.536999999999999</v>
      </c>
      <c r="F64" s="230">
        <f>H64+J64</f>
        <v>0</v>
      </c>
      <c r="G64" s="230">
        <f>ROUND(E64*F64,2)</f>
        <v>0</v>
      </c>
      <c r="H64" s="231"/>
      <c r="I64" s="230">
        <f>ROUND(E64*H64,2)</f>
        <v>0</v>
      </c>
      <c r="J64" s="231"/>
      <c r="K64" s="230">
        <f>ROUND(E64*J64,2)</f>
        <v>0</v>
      </c>
      <c r="L64" s="230">
        <v>21</v>
      </c>
      <c r="M64" s="230">
        <f>G64*(1+L64/100)</f>
        <v>0</v>
      </c>
      <c r="N64" s="223">
        <v>0</v>
      </c>
      <c r="O64" s="223">
        <f>ROUND(E64*N64,5)</f>
        <v>0</v>
      </c>
      <c r="P64" s="223">
        <v>0</v>
      </c>
      <c r="Q64" s="223">
        <f>ROUND(E64*P64,5)</f>
        <v>0</v>
      </c>
      <c r="R64" s="223"/>
      <c r="S64" s="223"/>
      <c r="T64" s="224">
        <v>6.0000000000000001E-3</v>
      </c>
      <c r="U64" s="223">
        <f>ROUND(E64*T64,2)</f>
        <v>0.35</v>
      </c>
      <c r="V64" s="213"/>
      <c r="W64" s="213"/>
      <c r="X64" s="213"/>
      <c r="Y64" s="213"/>
      <c r="Z64" s="213"/>
      <c r="AA64" s="213"/>
      <c r="AB64" s="213"/>
      <c r="AC64" s="213"/>
      <c r="AD64" s="213"/>
      <c r="AE64" s="213" t="s">
        <v>142</v>
      </c>
      <c r="AF64" s="213"/>
      <c r="AG64" s="213"/>
      <c r="AH64" s="213"/>
      <c r="AI64" s="213"/>
      <c r="AJ64" s="213"/>
      <c r="AK64" s="213"/>
      <c r="AL64" s="213"/>
      <c r="AM64" s="213"/>
      <c r="AN64" s="213"/>
      <c r="AO64" s="213"/>
      <c r="AP64" s="213"/>
      <c r="AQ64" s="213"/>
      <c r="AR64" s="213"/>
      <c r="AS64" s="213"/>
      <c r="AT64" s="213"/>
      <c r="AU64" s="213"/>
      <c r="AV64" s="213"/>
      <c r="AW64" s="213"/>
      <c r="AX64" s="213"/>
      <c r="AY64" s="213"/>
      <c r="AZ64" s="213"/>
      <c r="BA64" s="213"/>
      <c r="BB64" s="213"/>
      <c r="BC64" s="213"/>
      <c r="BD64" s="213"/>
      <c r="BE64" s="213"/>
      <c r="BF64" s="213"/>
      <c r="BG64" s="213"/>
      <c r="BH64" s="213"/>
    </row>
    <row r="65" spans="1:60" outlineLevel="1" x14ac:dyDescent="0.25">
      <c r="A65" s="214">
        <v>46</v>
      </c>
      <c r="B65" s="220" t="s">
        <v>233</v>
      </c>
      <c r="C65" s="263" t="s">
        <v>234</v>
      </c>
      <c r="D65" s="222" t="s">
        <v>141</v>
      </c>
      <c r="E65" s="228">
        <v>1.4</v>
      </c>
      <c r="F65" s="230">
        <f>H65+J65</f>
        <v>0</v>
      </c>
      <c r="G65" s="230">
        <f>ROUND(E65*F65,2)</f>
        <v>0</v>
      </c>
      <c r="H65" s="231"/>
      <c r="I65" s="230">
        <f>ROUND(E65*H65,2)</f>
        <v>0</v>
      </c>
      <c r="J65" s="231"/>
      <c r="K65" s="230">
        <f>ROUND(E65*J65,2)</f>
        <v>0</v>
      </c>
      <c r="L65" s="230">
        <v>21</v>
      </c>
      <c r="M65" s="230">
        <f>G65*(1+L65/100)</f>
        <v>0</v>
      </c>
      <c r="N65" s="223">
        <v>1.82E-3</v>
      </c>
      <c r="O65" s="223">
        <f>ROUND(E65*N65,5)</f>
        <v>2.5500000000000002E-3</v>
      </c>
      <c r="P65" s="223">
        <v>1.8</v>
      </c>
      <c r="Q65" s="223">
        <f>ROUND(E65*P65,5)</f>
        <v>2.52</v>
      </c>
      <c r="R65" s="223"/>
      <c r="S65" s="223"/>
      <c r="T65" s="224">
        <v>3.6080000000000001</v>
      </c>
      <c r="U65" s="223">
        <f>ROUND(E65*T65,2)</f>
        <v>5.05</v>
      </c>
      <c r="V65" s="213"/>
      <c r="W65" s="213"/>
      <c r="X65" s="213"/>
      <c r="Y65" s="213"/>
      <c r="Z65" s="213"/>
      <c r="AA65" s="213"/>
      <c r="AB65" s="213"/>
      <c r="AC65" s="213"/>
      <c r="AD65" s="213"/>
      <c r="AE65" s="213" t="s">
        <v>142</v>
      </c>
      <c r="AF65" s="213"/>
      <c r="AG65" s="213"/>
      <c r="AH65" s="213"/>
      <c r="AI65" s="213"/>
      <c r="AJ65" s="213"/>
      <c r="AK65" s="213"/>
      <c r="AL65" s="213"/>
      <c r="AM65" s="213"/>
      <c r="AN65" s="213"/>
      <c r="AO65" s="213"/>
      <c r="AP65" s="213"/>
      <c r="AQ65" s="213"/>
      <c r="AR65" s="213"/>
      <c r="AS65" s="213"/>
      <c r="AT65" s="213"/>
      <c r="AU65" s="213"/>
      <c r="AV65" s="213"/>
      <c r="AW65" s="213"/>
      <c r="AX65" s="213"/>
      <c r="AY65" s="213"/>
      <c r="AZ65" s="213"/>
      <c r="BA65" s="213"/>
      <c r="BB65" s="213"/>
      <c r="BC65" s="213"/>
      <c r="BD65" s="213"/>
      <c r="BE65" s="213"/>
      <c r="BF65" s="213"/>
      <c r="BG65" s="213"/>
      <c r="BH65" s="213"/>
    </row>
    <row r="66" spans="1:60" outlineLevel="1" x14ac:dyDescent="0.25">
      <c r="A66" s="214">
        <v>47</v>
      </c>
      <c r="B66" s="220" t="s">
        <v>235</v>
      </c>
      <c r="C66" s="263" t="s">
        <v>236</v>
      </c>
      <c r="D66" s="222" t="s">
        <v>169</v>
      </c>
      <c r="E66" s="228">
        <v>2.6</v>
      </c>
      <c r="F66" s="230">
        <f>H66+J66</f>
        <v>0</v>
      </c>
      <c r="G66" s="230">
        <f>ROUND(E66*F66,2)</f>
        <v>0</v>
      </c>
      <c r="H66" s="231"/>
      <c r="I66" s="230">
        <f>ROUND(E66*H66,2)</f>
        <v>0</v>
      </c>
      <c r="J66" s="231"/>
      <c r="K66" s="230">
        <f>ROUND(E66*J66,2)</f>
        <v>0</v>
      </c>
      <c r="L66" s="230">
        <v>21</v>
      </c>
      <c r="M66" s="230">
        <f>G66*(1+L66/100)</f>
        <v>0</v>
      </c>
      <c r="N66" s="223">
        <v>0</v>
      </c>
      <c r="O66" s="223">
        <f>ROUND(E66*N66,5)</f>
        <v>0</v>
      </c>
      <c r="P66" s="223">
        <v>6.5000000000000002E-2</v>
      </c>
      <c r="Q66" s="223">
        <f>ROUND(E66*P66,5)</f>
        <v>0.16900000000000001</v>
      </c>
      <c r="R66" s="223"/>
      <c r="S66" s="223"/>
      <c r="T66" s="224">
        <v>0.93</v>
      </c>
      <c r="U66" s="223">
        <f>ROUND(E66*T66,2)</f>
        <v>2.42</v>
      </c>
      <c r="V66" s="213"/>
      <c r="W66" s="213"/>
      <c r="X66" s="213"/>
      <c r="Y66" s="213"/>
      <c r="Z66" s="213"/>
      <c r="AA66" s="213"/>
      <c r="AB66" s="213"/>
      <c r="AC66" s="213"/>
      <c r="AD66" s="213"/>
      <c r="AE66" s="213" t="s">
        <v>142</v>
      </c>
      <c r="AF66" s="213"/>
      <c r="AG66" s="213"/>
      <c r="AH66" s="213"/>
      <c r="AI66" s="213"/>
      <c r="AJ66" s="213"/>
      <c r="AK66" s="213"/>
      <c r="AL66" s="213"/>
      <c r="AM66" s="213"/>
      <c r="AN66" s="213"/>
      <c r="AO66" s="213"/>
      <c r="AP66" s="213"/>
      <c r="AQ66" s="213"/>
      <c r="AR66" s="213"/>
      <c r="AS66" s="213"/>
      <c r="AT66" s="213"/>
      <c r="AU66" s="213"/>
      <c r="AV66" s="213"/>
      <c r="AW66" s="213"/>
      <c r="AX66" s="213"/>
      <c r="AY66" s="213"/>
      <c r="AZ66" s="213"/>
      <c r="BA66" s="213"/>
      <c r="BB66" s="213"/>
      <c r="BC66" s="213"/>
      <c r="BD66" s="213"/>
      <c r="BE66" s="213"/>
      <c r="BF66" s="213"/>
      <c r="BG66" s="213"/>
      <c r="BH66" s="213"/>
    </row>
    <row r="67" spans="1:60" outlineLevel="1" x14ac:dyDescent="0.25">
      <c r="A67" s="214">
        <v>48</v>
      </c>
      <c r="B67" s="220" t="s">
        <v>237</v>
      </c>
      <c r="C67" s="263" t="s">
        <v>238</v>
      </c>
      <c r="D67" s="222" t="s">
        <v>150</v>
      </c>
      <c r="E67" s="228">
        <v>32.950000000000003</v>
      </c>
      <c r="F67" s="230">
        <f>H67+J67</f>
        <v>0</v>
      </c>
      <c r="G67" s="230">
        <f>ROUND(E67*F67,2)</f>
        <v>0</v>
      </c>
      <c r="H67" s="231"/>
      <c r="I67" s="230">
        <f>ROUND(E67*H67,2)</f>
        <v>0</v>
      </c>
      <c r="J67" s="231"/>
      <c r="K67" s="230">
        <f>ROUND(E67*J67,2)</f>
        <v>0</v>
      </c>
      <c r="L67" s="230">
        <v>21</v>
      </c>
      <c r="M67" s="230">
        <f>G67*(1+L67/100)</f>
        <v>0</v>
      </c>
      <c r="N67" s="223">
        <v>0</v>
      </c>
      <c r="O67" s="223">
        <f>ROUND(E67*N67,5)</f>
        <v>0</v>
      </c>
      <c r="P67" s="223">
        <v>0.01</v>
      </c>
      <c r="Q67" s="223">
        <f>ROUND(E67*P67,5)</f>
        <v>0.32950000000000002</v>
      </c>
      <c r="R67" s="223"/>
      <c r="S67" s="223"/>
      <c r="T67" s="224">
        <v>0.08</v>
      </c>
      <c r="U67" s="223">
        <f>ROUND(E67*T67,2)</f>
        <v>2.64</v>
      </c>
      <c r="V67" s="213"/>
      <c r="W67" s="213"/>
      <c r="X67" s="213"/>
      <c r="Y67" s="213"/>
      <c r="Z67" s="213"/>
      <c r="AA67" s="213"/>
      <c r="AB67" s="213"/>
      <c r="AC67" s="213"/>
      <c r="AD67" s="213"/>
      <c r="AE67" s="213" t="s">
        <v>142</v>
      </c>
      <c r="AF67" s="213"/>
      <c r="AG67" s="213"/>
      <c r="AH67" s="213"/>
      <c r="AI67" s="213"/>
      <c r="AJ67" s="213"/>
      <c r="AK67" s="213"/>
      <c r="AL67" s="213"/>
      <c r="AM67" s="213"/>
      <c r="AN67" s="213"/>
      <c r="AO67" s="213"/>
      <c r="AP67" s="213"/>
      <c r="AQ67" s="213"/>
      <c r="AR67" s="213"/>
      <c r="AS67" s="213"/>
      <c r="AT67" s="213"/>
      <c r="AU67" s="213"/>
      <c r="AV67" s="213"/>
      <c r="AW67" s="213"/>
      <c r="AX67" s="213"/>
      <c r="AY67" s="213"/>
      <c r="AZ67" s="213"/>
      <c r="BA67" s="213"/>
      <c r="BB67" s="213"/>
      <c r="BC67" s="213"/>
      <c r="BD67" s="213"/>
      <c r="BE67" s="213"/>
      <c r="BF67" s="213"/>
      <c r="BG67" s="213"/>
      <c r="BH67" s="213"/>
    </row>
    <row r="68" spans="1:60" outlineLevel="1" x14ac:dyDescent="0.25">
      <c r="A68" s="214">
        <v>49</v>
      </c>
      <c r="B68" s="220" t="s">
        <v>239</v>
      </c>
      <c r="C68" s="263" t="s">
        <v>240</v>
      </c>
      <c r="D68" s="222" t="s">
        <v>150</v>
      </c>
      <c r="E68" s="228">
        <v>7.98</v>
      </c>
      <c r="F68" s="230">
        <f>H68+J68</f>
        <v>0</v>
      </c>
      <c r="G68" s="230">
        <f>ROUND(E68*F68,2)</f>
        <v>0</v>
      </c>
      <c r="H68" s="231"/>
      <c r="I68" s="230">
        <f>ROUND(E68*H68,2)</f>
        <v>0</v>
      </c>
      <c r="J68" s="231"/>
      <c r="K68" s="230">
        <f>ROUND(E68*J68,2)</f>
        <v>0</v>
      </c>
      <c r="L68" s="230">
        <v>21</v>
      </c>
      <c r="M68" s="230">
        <f>G68*(1+L68/100)</f>
        <v>0</v>
      </c>
      <c r="N68" s="223">
        <v>0</v>
      </c>
      <c r="O68" s="223">
        <f>ROUND(E68*N68,5)</f>
        <v>0</v>
      </c>
      <c r="P68" s="223">
        <v>4.0000000000000001E-3</v>
      </c>
      <c r="Q68" s="223">
        <f>ROUND(E68*P68,5)</f>
        <v>3.1919999999999997E-2</v>
      </c>
      <c r="R68" s="223"/>
      <c r="S68" s="223"/>
      <c r="T68" s="224">
        <v>4.2000000000000003E-2</v>
      </c>
      <c r="U68" s="223">
        <f>ROUND(E68*T68,2)</f>
        <v>0.34</v>
      </c>
      <c r="V68" s="213"/>
      <c r="W68" s="213"/>
      <c r="X68" s="213"/>
      <c r="Y68" s="213"/>
      <c r="Z68" s="213"/>
      <c r="AA68" s="213"/>
      <c r="AB68" s="213"/>
      <c r="AC68" s="213"/>
      <c r="AD68" s="213"/>
      <c r="AE68" s="213" t="s">
        <v>142</v>
      </c>
      <c r="AF68" s="213"/>
      <c r="AG68" s="213"/>
      <c r="AH68" s="213"/>
      <c r="AI68" s="213"/>
      <c r="AJ68" s="213"/>
      <c r="AK68" s="213"/>
      <c r="AL68" s="213"/>
      <c r="AM68" s="213"/>
      <c r="AN68" s="213"/>
      <c r="AO68" s="213"/>
      <c r="AP68" s="213"/>
      <c r="AQ68" s="213"/>
      <c r="AR68" s="213"/>
      <c r="AS68" s="213"/>
      <c r="AT68" s="213"/>
      <c r="AU68" s="213"/>
      <c r="AV68" s="213"/>
      <c r="AW68" s="213"/>
      <c r="AX68" s="213"/>
      <c r="AY68" s="213"/>
      <c r="AZ68" s="213"/>
      <c r="BA68" s="213"/>
      <c r="BB68" s="213"/>
      <c r="BC68" s="213"/>
      <c r="BD68" s="213"/>
      <c r="BE68" s="213"/>
      <c r="BF68" s="213"/>
      <c r="BG68" s="213"/>
      <c r="BH68" s="213"/>
    </row>
    <row r="69" spans="1:60" outlineLevel="1" x14ac:dyDescent="0.25">
      <c r="A69" s="214">
        <v>50</v>
      </c>
      <c r="B69" s="220" t="s">
        <v>241</v>
      </c>
      <c r="C69" s="263" t="s">
        <v>242</v>
      </c>
      <c r="D69" s="222" t="s">
        <v>150</v>
      </c>
      <c r="E69" s="228">
        <v>9.9499999999999993</v>
      </c>
      <c r="F69" s="230">
        <f>H69+J69</f>
        <v>0</v>
      </c>
      <c r="G69" s="230">
        <f>ROUND(E69*F69,2)</f>
        <v>0</v>
      </c>
      <c r="H69" s="231"/>
      <c r="I69" s="230">
        <f>ROUND(E69*H69,2)</f>
        <v>0</v>
      </c>
      <c r="J69" s="231"/>
      <c r="K69" s="230">
        <f>ROUND(E69*J69,2)</f>
        <v>0</v>
      </c>
      <c r="L69" s="230">
        <v>21</v>
      </c>
      <c r="M69" s="230">
        <f>G69*(1+L69/100)</f>
        <v>0</v>
      </c>
      <c r="N69" s="223">
        <v>0</v>
      </c>
      <c r="O69" s="223">
        <f>ROUND(E69*N69,5)</f>
        <v>0</v>
      </c>
      <c r="P69" s="223">
        <v>6.8000000000000005E-2</v>
      </c>
      <c r="Q69" s="223">
        <f>ROUND(E69*P69,5)</f>
        <v>0.67659999999999998</v>
      </c>
      <c r="R69" s="223"/>
      <c r="S69" s="223"/>
      <c r="T69" s="224">
        <v>0.3</v>
      </c>
      <c r="U69" s="223">
        <f>ROUND(E69*T69,2)</f>
        <v>2.99</v>
      </c>
      <c r="V69" s="213"/>
      <c r="W69" s="213"/>
      <c r="X69" s="213"/>
      <c r="Y69" s="213"/>
      <c r="Z69" s="213"/>
      <c r="AA69" s="213"/>
      <c r="AB69" s="213"/>
      <c r="AC69" s="213"/>
      <c r="AD69" s="213"/>
      <c r="AE69" s="213" t="s">
        <v>142</v>
      </c>
      <c r="AF69" s="213"/>
      <c r="AG69" s="213"/>
      <c r="AH69" s="213"/>
      <c r="AI69" s="213"/>
      <c r="AJ69" s="213"/>
      <c r="AK69" s="213"/>
      <c r="AL69" s="213"/>
      <c r="AM69" s="213"/>
      <c r="AN69" s="213"/>
      <c r="AO69" s="213"/>
      <c r="AP69" s="213"/>
      <c r="AQ69" s="213"/>
      <c r="AR69" s="213"/>
      <c r="AS69" s="213"/>
      <c r="AT69" s="213"/>
      <c r="AU69" s="213"/>
      <c r="AV69" s="213"/>
      <c r="AW69" s="213"/>
      <c r="AX69" s="213"/>
      <c r="AY69" s="213"/>
      <c r="AZ69" s="213"/>
      <c r="BA69" s="213"/>
      <c r="BB69" s="213"/>
      <c r="BC69" s="213"/>
      <c r="BD69" s="213"/>
      <c r="BE69" s="213"/>
      <c r="BF69" s="213"/>
      <c r="BG69" s="213"/>
      <c r="BH69" s="213"/>
    </row>
    <row r="70" spans="1:60" outlineLevel="1" x14ac:dyDescent="0.25">
      <c r="A70" s="214">
        <v>51</v>
      </c>
      <c r="B70" s="220" t="s">
        <v>243</v>
      </c>
      <c r="C70" s="263" t="s">
        <v>244</v>
      </c>
      <c r="D70" s="222" t="s">
        <v>224</v>
      </c>
      <c r="E70" s="228">
        <v>9</v>
      </c>
      <c r="F70" s="230">
        <f>H70+J70</f>
        <v>0</v>
      </c>
      <c r="G70" s="230">
        <f>ROUND(E70*F70,2)</f>
        <v>0</v>
      </c>
      <c r="H70" s="231"/>
      <c r="I70" s="230">
        <f>ROUND(E70*H70,2)</f>
        <v>0</v>
      </c>
      <c r="J70" s="231"/>
      <c r="K70" s="230">
        <f>ROUND(E70*J70,2)</f>
        <v>0</v>
      </c>
      <c r="L70" s="230">
        <v>21</v>
      </c>
      <c r="M70" s="230">
        <f>G70*(1+L70/100)</f>
        <v>0</v>
      </c>
      <c r="N70" s="223">
        <v>4.8999999999999998E-4</v>
      </c>
      <c r="O70" s="223">
        <f>ROUND(E70*N70,5)</f>
        <v>4.4099999999999999E-3</v>
      </c>
      <c r="P70" s="223">
        <v>1.4999999999999999E-2</v>
      </c>
      <c r="Q70" s="223">
        <f>ROUND(E70*P70,5)</f>
        <v>0.13500000000000001</v>
      </c>
      <c r="R70" s="223"/>
      <c r="S70" s="223"/>
      <c r="T70" s="224">
        <v>0.54200000000000004</v>
      </c>
      <c r="U70" s="223">
        <f>ROUND(E70*T70,2)</f>
        <v>4.88</v>
      </c>
      <c r="V70" s="213"/>
      <c r="W70" s="213"/>
      <c r="X70" s="213"/>
      <c r="Y70" s="213"/>
      <c r="Z70" s="213"/>
      <c r="AA70" s="213"/>
      <c r="AB70" s="213"/>
      <c r="AC70" s="213"/>
      <c r="AD70" s="213"/>
      <c r="AE70" s="213" t="s">
        <v>142</v>
      </c>
      <c r="AF70" s="213"/>
      <c r="AG70" s="213"/>
      <c r="AH70" s="213"/>
      <c r="AI70" s="213"/>
      <c r="AJ70" s="213"/>
      <c r="AK70" s="213"/>
      <c r="AL70" s="213"/>
      <c r="AM70" s="213"/>
      <c r="AN70" s="213"/>
      <c r="AO70" s="213"/>
      <c r="AP70" s="213"/>
      <c r="AQ70" s="213"/>
      <c r="AR70" s="213"/>
      <c r="AS70" s="213"/>
      <c r="AT70" s="213"/>
      <c r="AU70" s="213"/>
      <c r="AV70" s="213"/>
      <c r="AW70" s="213"/>
      <c r="AX70" s="213"/>
      <c r="AY70" s="213"/>
      <c r="AZ70" s="213"/>
      <c r="BA70" s="213"/>
      <c r="BB70" s="213"/>
      <c r="BC70" s="213"/>
      <c r="BD70" s="213"/>
      <c r="BE70" s="213"/>
      <c r="BF70" s="213"/>
      <c r="BG70" s="213"/>
      <c r="BH70" s="213"/>
    </row>
    <row r="71" spans="1:60" x14ac:dyDescent="0.25">
      <c r="A71" s="215" t="s">
        <v>137</v>
      </c>
      <c r="B71" s="221" t="s">
        <v>80</v>
      </c>
      <c r="C71" s="264" t="s">
        <v>81</v>
      </c>
      <c r="D71" s="225"/>
      <c r="E71" s="229"/>
      <c r="F71" s="232"/>
      <c r="G71" s="232">
        <f>SUMIF(AE72:AE72,"&lt;&gt;NOR",G72:G72)</f>
        <v>0</v>
      </c>
      <c r="H71" s="232"/>
      <c r="I71" s="232">
        <f>SUM(I72:I72)</f>
        <v>0</v>
      </c>
      <c r="J71" s="232"/>
      <c r="K71" s="232">
        <f>SUM(K72:K72)</f>
        <v>0</v>
      </c>
      <c r="L71" s="232"/>
      <c r="M71" s="232">
        <f>SUM(M72:M72)</f>
        <v>0</v>
      </c>
      <c r="N71" s="226"/>
      <c r="O71" s="226">
        <f>SUM(O72:O72)</f>
        <v>4.802E-2</v>
      </c>
      <c r="P71" s="226"/>
      <c r="Q71" s="226">
        <f>SUM(Q72:Q72)</f>
        <v>24.0075</v>
      </c>
      <c r="R71" s="226"/>
      <c r="S71" s="226"/>
      <c r="T71" s="227"/>
      <c r="U71" s="226">
        <f>SUM(U72:U72)</f>
        <v>41.77</v>
      </c>
      <c r="AE71" t="s">
        <v>138</v>
      </c>
    </row>
    <row r="72" spans="1:60" outlineLevel="1" x14ac:dyDescent="0.25">
      <c r="A72" s="214">
        <v>52</v>
      </c>
      <c r="B72" s="220" t="s">
        <v>245</v>
      </c>
      <c r="C72" s="263" t="s">
        <v>246</v>
      </c>
      <c r="D72" s="222" t="s">
        <v>141</v>
      </c>
      <c r="E72" s="228">
        <v>53.35</v>
      </c>
      <c r="F72" s="230">
        <f>H72+J72</f>
        <v>0</v>
      </c>
      <c r="G72" s="230">
        <f>ROUND(E72*F72,2)</f>
        <v>0</v>
      </c>
      <c r="H72" s="231"/>
      <c r="I72" s="230">
        <f>ROUND(E72*H72,2)</f>
        <v>0</v>
      </c>
      <c r="J72" s="231"/>
      <c r="K72" s="230">
        <f>ROUND(E72*J72,2)</f>
        <v>0</v>
      </c>
      <c r="L72" s="230">
        <v>21</v>
      </c>
      <c r="M72" s="230">
        <f>G72*(1+L72/100)</f>
        <v>0</v>
      </c>
      <c r="N72" s="223">
        <v>8.9999999999999998E-4</v>
      </c>
      <c r="O72" s="223">
        <f>ROUND(E72*N72,5)</f>
        <v>4.802E-2</v>
      </c>
      <c r="P72" s="223">
        <v>0.45</v>
      </c>
      <c r="Q72" s="223">
        <f>ROUND(E72*P72,5)</f>
        <v>24.0075</v>
      </c>
      <c r="R72" s="223"/>
      <c r="S72" s="223"/>
      <c r="T72" s="224">
        <v>0.78300000000000003</v>
      </c>
      <c r="U72" s="223">
        <f>ROUND(E72*T72,2)</f>
        <v>41.77</v>
      </c>
      <c r="V72" s="213"/>
      <c r="W72" s="213"/>
      <c r="X72" s="213"/>
      <c r="Y72" s="213"/>
      <c r="Z72" s="213"/>
      <c r="AA72" s="213"/>
      <c r="AB72" s="213"/>
      <c r="AC72" s="213"/>
      <c r="AD72" s="213"/>
      <c r="AE72" s="213" t="s">
        <v>142</v>
      </c>
      <c r="AF72" s="213"/>
      <c r="AG72" s="213"/>
      <c r="AH72" s="213"/>
      <c r="AI72" s="213"/>
      <c r="AJ72" s="213"/>
      <c r="AK72" s="213"/>
      <c r="AL72" s="213"/>
      <c r="AM72" s="213"/>
      <c r="AN72" s="213"/>
      <c r="AO72" s="213"/>
      <c r="AP72" s="213"/>
      <c r="AQ72" s="213"/>
      <c r="AR72" s="213"/>
      <c r="AS72" s="213"/>
      <c r="AT72" s="213"/>
      <c r="AU72" s="213"/>
      <c r="AV72" s="213"/>
      <c r="AW72" s="213"/>
      <c r="AX72" s="213"/>
      <c r="AY72" s="213"/>
      <c r="AZ72" s="213"/>
      <c r="BA72" s="213"/>
      <c r="BB72" s="213"/>
      <c r="BC72" s="213"/>
      <c r="BD72" s="213"/>
      <c r="BE72" s="213"/>
      <c r="BF72" s="213"/>
      <c r="BG72" s="213"/>
      <c r="BH72" s="213"/>
    </row>
    <row r="73" spans="1:60" x14ac:dyDescent="0.25">
      <c r="A73" s="215" t="s">
        <v>137</v>
      </c>
      <c r="B73" s="221" t="s">
        <v>82</v>
      </c>
      <c r="C73" s="264" t="s">
        <v>83</v>
      </c>
      <c r="D73" s="225"/>
      <c r="E73" s="229"/>
      <c r="F73" s="232"/>
      <c r="G73" s="232">
        <f>SUMIF(AE74:AE75,"&lt;&gt;NOR",G74:G75)</f>
        <v>0</v>
      </c>
      <c r="H73" s="232"/>
      <c r="I73" s="232">
        <f>SUM(I74:I75)</f>
        <v>0</v>
      </c>
      <c r="J73" s="232"/>
      <c r="K73" s="232">
        <f>SUM(K74:K75)</f>
        <v>0</v>
      </c>
      <c r="L73" s="232"/>
      <c r="M73" s="232">
        <f>SUM(M74:M75)</f>
        <v>0</v>
      </c>
      <c r="N73" s="226"/>
      <c r="O73" s="226">
        <f>SUM(O74:O75)</f>
        <v>0</v>
      </c>
      <c r="P73" s="226"/>
      <c r="Q73" s="226">
        <f>SUM(Q74:Q75)</f>
        <v>0</v>
      </c>
      <c r="R73" s="226"/>
      <c r="S73" s="226"/>
      <c r="T73" s="227"/>
      <c r="U73" s="226">
        <f>SUM(U74:U75)</f>
        <v>134.98000000000002</v>
      </c>
      <c r="AE73" t="s">
        <v>138</v>
      </c>
    </row>
    <row r="74" spans="1:60" outlineLevel="1" x14ac:dyDescent="0.25">
      <c r="A74" s="214">
        <v>53</v>
      </c>
      <c r="B74" s="220" t="s">
        <v>247</v>
      </c>
      <c r="C74" s="263" t="s">
        <v>248</v>
      </c>
      <c r="D74" s="222" t="s">
        <v>147</v>
      </c>
      <c r="E74" s="228">
        <v>24.007000000000001</v>
      </c>
      <c r="F74" s="230">
        <f>H74+J74</f>
        <v>0</v>
      </c>
      <c r="G74" s="230">
        <f>ROUND(E74*F74,2)</f>
        <v>0</v>
      </c>
      <c r="H74" s="231"/>
      <c r="I74" s="230">
        <f>ROUND(E74*H74,2)</f>
        <v>0</v>
      </c>
      <c r="J74" s="231"/>
      <c r="K74" s="230">
        <f>ROUND(E74*J74,2)</f>
        <v>0</v>
      </c>
      <c r="L74" s="230">
        <v>21</v>
      </c>
      <c r="M74" s="230">
        <f>G74*(1+L74/100)</f>
        <v>0</v>
      </c>
      <c r="N74" s="223">
        <v>0</v>
      </c>
      <c r="O74" s="223">
        <f>ROUND(E74*N74,5)</f>
        <v>0</v>
      </c>
      <c r="P74" s="223">
        <v>0</v>
      </c>
      <c r="Q74" s="223">
        <f>ROUND(E74*P74,5)</f>
        <v>0</v>
      </c>
      <c r="R74" s="223"/>
      <c r="S74" s="223"/>
      <c r="T74" s="224">
        <v>2.8719999999999999</v>
      </c>
      <c r="U74" s="223">
        <f>ROUND(E74*T74,2)</f>
        <v>68.95</v>
      </c>
      <c r="V74" s="213"/>
      <c r="W74" s="213"/>
      <c r="X74" s="213"/>
      <c r="Y74" s="213"/>
      <c r="Z74" s="213"/>
      <c r="AA74" s="213"/>
      <c r="AB74" s="213"/>
      <c r="AC74" s="213"/>
      <c r="AD74" s="213"/>
      <c r="AE74" s="213" t="s">
        <v>142</v>
      </c>
      <c r="AF74" s="213"/>
      <c r="AG74" s="213"/>
      <c r="AH74" s="213"/>
      <c r="AI74" s="213"/>
      <c r="AJ74" s="213"/>
      <c r="AK74" s="213"/>
      <c r="AL74" s="213"/>
      <c r="AM74" s="213"/>
      <c r="AN74" s="213"/>
      <c r="AO74" s="213"/>
      <c r="AP74" s="213"/>
      <c r="AQ74" s="213"/>
      <c r="AR74" s="213"/>
      <c r="AS74" s="213"/>
      <c r="AT74" s="213"/>
      <c r="AU74" s="213"/>
      <c r="AV74" s="213"/>
      <c r="AW74" s="213"/>
      <c r="AX74" s="213"/>
      <c r="AY74" s="213"/>
      <c r="AZ74" s="213"/>
      <c r="BA74" s="213"/>
      <c r="BB74" s="213"/>
      <c r="BC74" s="213"/>
      <c r="BD74" s="213"/>
      <c r="BE74" s="213"/>
      <c r="BF74" s="213"/>
      <c r="BG74" s="213"/>
      <c r="BH74" s="213"/>
    </row>
    <row r="75" spans="1:60" outlineLevel="1" x14ac:dyDescent="0.25">
      <c r="A75" s="214">
        <v>54</v>
      </c>
      <c r="B75" s="220" t="s">
        <v>249</v>
      </c>
      <c r="C75" s="263" t="s">
        <v>250</v>
      </c>
      <c r="D75" s="222" t="s">
        <v>147</v>
      </c>
      <c r="E75" s="228">
        <v>34.9</v>
      </c>
      <c r="F75" s="230">
        <f>H75+J75</f>
        <v>0</v>
      </c>
      <c r="G75" s="230">
        <f>ROUND(E75*F75,2)</f>
        <v>0</v>
      </c>
      <c r="H75" s="231"/>
      <c r="I75" s="230">
        <f>ROUND(E75*H75,2)</f>
        <v>0</v>
      </c>
      <c r="J75" s="231"/>
      <c r="K75" s="230">
        <f>ROUND(E75*J75,2)</f>
        <v>0</v>
      </c>
      <c r="L75" s="230">
        <v>21</v>
      </c>
      <c r="M75" s="230">
        <f>G75*(1+L75/100)</f>
        <v>0</v>
      </c>
      <c r="N75" s="223">
        <v>0</v>
      </c>
      <c r="O75" s="223">
        <f>ROUND(E75*N75,5)</f>
        <v>0</v>
      </c>
      <c r="P75" s="223">
        <v>0</v>
      </c>
      <c r="Q75" s="223">
        <f>ROUND(E75*P75,5)</f>
        <v>0</v>
      </c>
      <c r="R75" s="223"/>
      <c r="S75" s="223"/>
      <c r="T75" s="224">
        <v>1.8919999999999999</v>
      </c>
      <c r="U75" s="223">
        <f>ROUND(E75*T75,2)</f>
        <v>66.03</v>
      </c>
      <c r="V75" s="213"/>
      <c r="W75" s="213"/>
      <c r="X75" s="213"/>
      <c r="Y75" s="213"/>
      <c r="Z75" s="213"/>
      <c r="AA75" s="213"/>
      <c r="AB75" s="213"/>
      <c r="AC75" s="213"/>
      <c r="AD75" s="213"/>
      <c r="AE75" s="213" t="s">
        <v>142</v>
      </c>
      <c r="AF75" s="213"/>
      <c r="AG75" s="213"/>
      <c r="AH75" s="213"/>
      <c r="AI75" s="213"/>
      <c r="AJ75" s="213"/>
      <c r="AK75" s="213"/>
      <c r="AL75" s="213"/>
      <c r="AM75" s="213"/>
      <c r="AN75" s="213"/>
      <c r="AO75" s="213"/>
      <c r="AP75" s="213"/>
      <c r="AQ75" s="213"/>
      <c r="AR75" s="213"/>
      <c r="AS75" s="213"/>
      <c r="AT75" s="213"/>
      <c r="AU75" s="213"/>
      <c r="AV75" s="213"/>
      <c r="AW75" s="213"/>
      <c r="AX75" s="213"/>
      <c r="AY75" s="213"/>
      <c r="AZ75" s="213"/>
      <c r="BA75" s="213"/>
      <c r="BB75" s="213"/>
      <c r="BC75" s="213"/>
      <c r="BD75" s="213"/>
      <c r="BE75" s="213"/>
      <c r="BF75" s="213"/>
      <c r="BG75" s="213"/>
      <c r="BH75" s="213"/>
    </row>
    <row r="76" spans="1:60" x14ac:dyDescent="0.25">
      <c r="A76" s="215" t="s">
        <v>137</v>
      </c>
      <c r="B76" s="221" t="s">
        <v>84</v>
      </c>
      <c r="C76" s="264" t="s">
        <v>85</v>
      </c>
      <c r="D76" s="225"/>
      <c r="E76" s="229"/>
      <c r="F76" s="232"/>
      <c r="G76" s="232">
        <f>SUMIF(AE77:AE81,"&lt;&gt;NOR",G77:G81)</f>
        <v>0</v>
      </c>
      <c r="H76" s="232"/>
      <c r="I76" s="232">
        <f>SUM(I77:I81)</f>
        <v>0</v>
      </c>
      <c r="J76" s="232"/>
      <c r="K76" s="232">
        <f>SUM(K77:K81)</f>
        <v>0</v>
      </c>
      <c r="L76" s="232"/>
      <c r="M76" s="232">
        <f>SUM(M77:M81)</f>
        <v>0</v>
      </c>
      <c r="N76" s="226"/>
      <c r="O76" s="226">
        <f>SUM(O77:O81)</f>
        <v>0.15601000000000001</v>
      </c>
      <c r="P76" s="226"/>
      <c r="Q76" s="226">
        <f>SUM(Q77:Q81)</f>
        <v>0</v>
      </c>
      <c r="R76" s="226"/>
      <c r="S76" s="226"/>
      <c r="T76" s="227"/>
      <c r="U76" s="226">
        <f>SUM(U77:U81)</f>
        <v>6.16</v>
      </c>
      <c r="AE76" t="s">
        <v>138</v>
      </c>
    </row>
    <row r="77" spans="1:60" ht="20.399999999999999" outlineLevel="1" x14ac:dyDescent="0.25">
      <c r="A77" s="214">
        <v>55</v>
      </c>
      <c r="B77" s="220" t="s">
        <v>251</v>
      </c>
      <c r="C77" s="263" t="s">
        <v>252</v>
      </c>
      <c r="D77" s="222" t="s">
        <v>150</v>
      </c>
      <c r="E77" s="228">
        <v>6.93</v>
      </c>
      <c r="F77" s="230">
        <f>H77+J77</f>
        <v>0</v>
      </c>
      <c r="G77" s="230">
        <f>ROUND(E77*F77,2)</f>
        <v>0</v>
      </c>
      <c r="H77" s="231"/>
      <c r="I77" s="230">
        <f>ROUND(E77*H77,2)</f>
        <v>0</v>
      </c>
      <c r="J77" s="231"/>
      <c r="K77" s="230">
        <f>ROUND(E77*J77,2)</f>
        <v>0</v>
      </c>
      <c r="L77" s="230">
        <v>21</v>
      </c>
      <c r="M77" s="230">
        <f>G77*(1+L77/100)</f>
        <v>0</v>
      </c>
      <c r="N77" s="223">
        <v>1.2600000000000001E-3</v>
      </c>
      <c r="O77" s="223">
        <f>ROUND(E77*N77,5)</f>
        <v>8.7299999999999999E-3</v>
      </c>
      <c r="P77" s="223">
        <v>0</v>
      </c>
      <c r="Q77" s="223">
        <f>ROUND(E77*P77,5)</f>
        <v>0</v>
      </c>
      <c r="R77" s="223"/>
      <c r="S77" s="223"/>
      <c r="T77" s="224">
        <v>2.5999999999999999E-2</v>
      </c>
      <c r="U77" s="223">
        <f>ROUND(E77*T77,2)</f>
        <v>0.18</v>
      </c>
      <c r="V77" s="213"/>
      <c r="W77" s="213"/>
      <c r="X77" s="213"/>
      <c r="Y77" s="213"/>
      <c r="Z77" s="213"/>
      <c r="AA77" s="213"/>
      <c r="AB77" s="213"/>
      <c r="AC77" s="213"/>
      <c r="AD77" s="213"/>
      <c r="AE77" s="213" t="s">
        <v>142</v>
      </c>
      <c r="AF77" s="213"/>
      <c r="AG77" s="213"/>
      <c r="AH77" s="213"/>
      <c r="AI77" s="213"/>
      <c r="AJ77" s="213"/>
      <c r="AK77" s="213"/>
      <c r="AL77" s="213"/>
      <c r="AM77" s="213"/>
      <c r="AN77" s="213"/>
      <c r="AO77" s="213"/>
      <c r="AP77" s="213"/>
      <c r="AQ77" s="213"/>
      <c r="AR77" s="213"/>
      <c r="AS77" s="213"/>
      <c r="AT77" s="213"/>
      <c r="AU77" s="213"/>
      <c r="AV77" s="213"/>
      <c r="AW77" s="213"/>
      <c r="AX77" s="213"/>
      <c r="AY77" s="213"/>
      <c r="AZ77" s="213"/>
      <c r="BA77" s="213"/>
      <c r="BB77" s="213"/>
      <c r="BC77" s="213"/>
      <c r="BD77" s="213"/>
      <c r="BE77" s="213"/>
      <c r="BF77" s="213"/>
      <c r="BG77" s="213"/>
      <c r="BH77" s="213"/>
    </row>
    <row r="78" spans="1:60" ht="20.399999999999999" outlineLevel="1" x14ac:dyDescent="0.25">
      <c r="A78" s="214">
        <v>56</v>
      </c>
      <c r="B78" s="220" t="s">
        <v>253</v>
      </c>
      <c r="C78" s="263" t="s">
        <v>254</v>
      </c>
      <c r="D78" s="222" t="s">
        <v>150</v>
      </c>
      <c r="E78" s="228">
        <v>6.93</v>
      </c>
      <c r="F78" s="230">
        <f>H78+J78</f>
        <v>0</v>
      </c>
      <c r="G78" s="230">
        <f>ROUND(E78*F78,2)</f>
        <v>0</v>
      </c>
      <c r="H78" s="231"/>
      <c r="I78" s="230">
        <f>ROUND(E78*H78,2)</f>
        <v>0</v>
      </c>
      <c r="J78" s="231"/>
      <c r="K78" s="230">
        <f>ROUND(E78*J78,2)</f>
        <v>0</v>
      </c>
      <c r="L78" s="230">
        <v>21</v>
      </c>
      <c r="M78" s="230">
        <f>G78*(1+L78/100)</f>
        <v>0</v>
      </c>
      <c r="N78" s="223">
        <v>5.5900000000000004E-3</v>
      </c>
      <c r="O78" s="223">
        <f>ROUND(E78*N78,5)</f>
        <v>3.8739999999999997E-2</v>
      </c>
      <c r="P78" s="223">
        <v>0</v>
      </c>
      <c r="Q78" s="223">
        <f>ROUND(E78*P78,5)</f>
        <v>0</v>
      </c>
      <c r="R78" s="223"/>
      <c r="S78" s="223"/>
      <c r="T78" s="224">
        <v>0.22991</v>
      </c>
      <c r="U78" s="223">
        <f>ROUND(E78*T78,2)</f>
        <v>1.59</v>
      </c>
      <c r="V78" s="213"/>
      <c r="W78" s="213"/>
      <c r="X78" s="213"/>
      <c r="Y78" s="213"/>
      <c r="Z78" s="213"/>
      <c r="AA78" s="213"/>
      <c r="AB78" s="213"/>
      <c r="AC78" s="213"/>
      <c r="AD78" s="213"/>
      <c r="AE78" s="213" t="s">
        <v>142</v>
      </c>
      <c r="AF78" s="213"/>
      <c r="AG78" s="213"/>
      <c r="AH78" s="213"/>
      <c r="AI78" s="213"/>
      <c r="AJ78" s="213"/>
      <c r="AK78" s="213"/>
      <c r="AL78" s="213"/>
      <c r="AM78" s="213"/>
      <c r="AN78" s="213"/>
      <c r="AO78" s="213"/>
      <c r="AP78" s="213"/>
      <c r="AQ78" s="213"/>
      <c r="AR78" s="213"/>
      <c r="AS78" s="213"/>
      <c r="AT78" s="213"/>
      <c r="AU78" s="213"/>
      <c r="AV78" s="213"/>
      <c r="AW78" s="213"/>
      <c r="AX78" s="213"/>
      <c r="AY78" s="213"/>
      <c r="AZ78" s="213"/>
      <c r="BA78" s="213"/>
      <c r="BB78" s="213"/>
      <c r="BC78" s="213"/>
      <c r="BD78" s="213"/>
      <c r="BE78" s="213"/>
      <c r="BF78" s="213"/>
      <c r="BG78" s="213"/>
      <c r="BH78" s="213"/>
    </row>
    <row r="79" spans="1:60" ht="20.399999999999999" outlineLevel="1" x14ac:dyDescent="0.25">
      <c r="A79" s="214">
        <v>57</v>
      </c>
      <c r="B79" s="220" t="s">
        <v>255</v>
      </c>
      <c r="C79" s="263" t="s">
        <v>256</v>
      </c>
      <c r="D79" s="222" t="s">
        <v>150</v>
      </c>
      <c r="E79" s="228">
        <v>13.4</v>
      </c>
      <c r="F79" s="230">
        <f>H79+J79</f>
        <v>0</v>
      </c>
      <c r="G79" s="230">
        <f>ROUND(E79*F79,2)</f>
        <v>0</v>
      </c>
      <c r="H79" s="231"/>
      <c r="I79" s="230">
        <f>ROUND(E79*H79,2)</f>
        <v>0</v>
      </c>
      <c r="J79" s="231"/>
      <c r="K79" s="230">
        <f>ROUND(E79*J79,2)</f>
        <v>0</v>
      </c>
      <c r="L79" s="230">
        <v>21</v>
      </c>
      <c r="M79" s="230">
        <f>G79*(1+L79/100)</f>
        <v>0</v>
      </c>
      <c r="N79" s="223">
        <v>2.1199999999999999E-3</v>
      </c>
      <c r="O79" s="223">
        <f>ROUND(E79*N79,5)</f>
        <v>2.8410000000000001E-2</v>
      </c>
      <c r="P79" s="223">
        <v>0</v>
      </c>
      <c r="Q79" s="223">
        <f>ROUND(E79*P79,5)</f>
        <v>0</v>
      </c>
      <c r="R79" s="223"/>
      <c r="S79" s="223"/>
      <c r="T79" s="224">
        <v>6.2E-2</v>
      </c>
      <c r="U79" s="223">
        <f>ROUND(E79*T79,2)</f>
        <v>0.83</v>
      </c>
      <c r="V79" s="213"/>
      <c r="W79" s="213"/>
      <c r="X79" s="213"/>
      <c r="Y79" s="213"/>
      <c r="Z79" s="213"/>
      <c r="AA79" s="213"/>
      <c r="AB79" s="213"/>
      <c r="AC79" s="213"/>
      <c r="AD79" s="213"/>
      <c r="AE79" s="213" t="s">
        <v>142</v>
      </c>
      <c r="AF79" s="213"/>
      <c r="AG79" s="213"/>
      <c r="AH79" s="213"/>
      <c r="AI79" s="213"/>
      <c r="AJ79" s="213"/>
      <c r="AK79" s="213"/>
      <c r="AL79" s="213"/>
      <c r="AM79" s="213"/>
      <c r="AN79" s="213"/>
      <c r="AO79" s="213"/>
      <c r="AP79" s="213"/>
      <c r="AQ79" s="213"/>
      <c r="AR79" s="213"/>
      <c r="AS79" s="213"/>
      <c r="AT79" s="213"/>
      <c r="AU79" s="213"/>
      <c r="AV79" s="213"/>
      <c r="AW79" s="213"/>
      <c r="AX79" s="213"/>
      <c r="AY79" s="213"/>
      <c r="AZ79" s="213"/>
      <c r="BA79" s="213"/>
      <c r="BB79" s="213"/>
      <c r="BC79" s="213"/>
      <c r="BD79" s="213"/>
      <c r="BE79" s="213"/>
      <c r="BF79" s="213"/>
      <c r="BG79" s="213"/>
      <c r="BH79" s="213"/>
    </row>
    <row r="80" spans="1:60" ht="20.399999999999999" outlineLevel="1" x14ac:dyDescent="0.25">
      <c r="A80" s="214">
        <v>58</v>
      </c>
      <c r="B80" s="220" t="s">
        <v>257</v>
      </c>
      <c r="C80" s="263" t="s">
        <v>258</v>
      </c>
      <c r="D80" s="222" t="s">
        <v>150</v>
      </c>
      <c r="E80" s="228">
        <v>13.4</v>
      </c>
      <c r="F80" s="230">
        <f>H80+J80</f>
        <v>0</v>
      </c>
      <c r="G80" s="230">
        <f>ROUND(E80*F80,2)</f>
        <v>0</v>
      </c>
      <c r="H80" s="231"/>
      <c r="I80" s="230">
        <f>ROUND(E80*H80,2)</f>
        <v>0</v>
      </c>
      <c r="J80" s="231"/>
      <c r="K80" s="230">
        <f>ROUND(E80*J80,2)</f>
        <v>0</v>
      </c>
      <c r="L80" s="230">
        <v>21</v>
      </c>
      <c r="M80" s="230">
        <f>G80*(1+L80/100)</f>
        <v>0</v>
      </c>
      <c r="N80" s="223">
        <v>5.9800000000000001E-3</v>
      </c>
      <c r="O80" s="223">
        <f>ROUND(E80*N80,5)</f>
        <v>8.0130000000000007E-2</v>
      </c>
      <c r="P80" s="223">
        <v>0</v>
      </c>
      <c r="Q80" s="223">
        <f>ROUND(E80*P80,5)</f>
        <v>0</v>
      </c>
      <c r="R80" s="223"/>
      <c r="S80" s="223"/>
      <c r="T80" s="224">
        <v>0.26600000000000001</v>
      </c>
      <c r="U80" s="223">
        <f>ROUND(E80*T80,2)</f>
        <v>3.56</v>
      </c>
      <c r="V80" s="213"/>
      <c r="W80" s="213"/>
      <c r="X80" s="213"/>
      <c r="Y80" s="213"/>
      <c r="Z80" s="213"/>
      <c r="AA80" s="213"/>
      <c r="AB80" s="213"/>
      <c r="AC80" s="213"/>
      <c r="AD80" s="213"/>
      <c r="AE80" s="213" t="s">
        <v>142</v>
      </c>
      <c r="AF80" s="213"/>
      <c r="AG80" s="213"/>
      <c r="AH80" s="213"/>
      <c r="AI80" s="213"/>
      <c r="AJ80" s="213"/>
      <c r="AK80" s="213"/>
      <c r="AL80" s="213"/>
      <c r="AM80" s="213"/>
      <c r="AN80" s="213"/>
      <c r="AO80" s="213"/>
      <c r="AP80" s="213"/>
      <c r="AQ80" s="213"/>
      <c r="AR80" s="213"/>
      <c r="AS80" s="213"/>
      <c r="AT80" s="213"/>
      <c r="AU80" s="213"/>
      <c r="AV80" s="213"/>
      <c r="AW80" s="213"/>
      <c r="AX80" s="213"/>
      <c r="AY80" s="213"/>
      <c r="AZ80" s="213"/>
      <c r="BA80" s="213"/>
      <c r="BB80" s="213"/>
      <c r="BC80" s="213"/>
      <c r="BD80" s="213"/>
      <c r="BE80" s="213"/>
      <c r="BF80" s="213"/>
      <c r="BG80" s="213"/>
      <c r="BH80" s="213"/>
    </row>
    <row r="81" spans="1:60" outlineLevel="1" x14ac:dyDescent="0.25">
      <c r="A81" s="214">
        <v>59</v>
      </c>
      <c r="B81" s="220" t="s">
        <v>259</v>
      </c>
      <c r="C81" s="263" t="s">
        <v>260</v>
      </c>
      <c r="D81" s="222" t="s">
        <v>0</v>
      </c>
      <c r="E81" s="228">
        <v>0.45</v>
      </c>
      <c r="F81" s="230">
        <f>H81+J81</f>
        <v>0</v>
      </c>
      <c r="G81" s="230">
        <f>ROUND(E81*F81,2)</f>
        <v>0</v>
      </c>
      <c r="H81" s="231"/>
      <c r="I81" s="230">
        <f>ROUND(E81*H81,2)</f>
        <v>0</v>
      </c>
      <c r="J81" s="231"/>
      <c r="K81" s="230">
        <f>ROUND(E81*J81,2)</f>
        <v>0</v>
      </c>
      <c r="L81" s="230">
        <v>21</v>
      </c>
      <c r="M81" s="230">
        <f>G81*(1+L81/100)</f>
        <v>0</v>
      </c>
      <c r="N81" s="223">
        <v>0</v>
      </c>
      <c r="O81" s="223">
        <f>ROUND(E81*N81,5)</f>
        <v>0</v>
      </c>
      <c r="P81" s="223">
        <v>0</v>
      </c>
      <c r="Q81" s="223">
        <f>ROUND(E81*P81,5)</f>
        <v>0</v>
      </c>
      <c r="R81" s="223"/>
      <c r="S81" s="223"/>
      <c r="T81" s="224">
        <v>0</v>
      </c>
      <c r="U81" s="223">
        <f>ROUND(E81*T81,2)</f>
        <v>0</v>
      </c>
      <c r="V81" s="213"/>
      <c r="W81" s="213"/>
      <c r="X81" s="213"/>
      <c r="Y81" s="213"/>
      <c r="Z81" s="213"/>
      <c r="AA81" s="213"/>
      <c r="AB81" s="213"/>
      <c r="AC81" s="213"/>
      <c r="AD81" s="213"/>
      <c r="AE81" s="213" t="s">
        <v>142</v>
      </c>
      <c r="AF81" s="213"/>
      <c r="AG81" s="213"/>
      <c r="AH81" s="213"/>
      <c r="AI81" s="213"/>
      <c r="AJ81" s="213"/>
      <c r="AK81" s="213"/>
      <c r="AL81" s="213"/>
      <c r="AM81" s="213"/>
      <c r="AN81" s="213"/>
      <c r="AO81" s="213"/>
      <c r="AP81" s="213"/>
      <c r="AQ81" s="213"/>
      <c r="AR81" s="213"/>
      <c r="AS81" s="213"/>
      <c r="AT81" s="213"/>
      <c r="AU81" s="213"/>
      <c r="AV81" s="213"/>
      <c r="AW81" s="213"/>
      <c r="AX81" s="213"/>
      <c r="AY81" s="213"/>
      <c r="AZ81" s="213"/>
      <c r="BA81" s="213"/>
      <c r="BB81" s="213"/>
      <c r="BC81" s="213"/>
      <c r="BD81" s="213"/>
      <c r="BE81" s="213"/>
      <c r="BF81" s="213"/>
      <c r="BG81" s="213"/>
      <c r="BH81" s="213"/>
    </row>
    <row r="82" spans="1:60" x14ac:dyDescent="0.25">
      <c r="A82" s="215" t="s">
        <v>137</v>
      </c>
      <c r="B82" s="221" t="s">
        <v>86</v>
      </c>
      <c r="C82" s="264" t="s">
        <v>87</v>
      </c>
      <c r="D82" s="225"/>
      <c r="E82" s="229"/>
      <c r="F82" s="232"/>
      <c r="G82" s="232">
        <f>SUMIF(AE83:AE85,"&lt;&gt;NOR",G83:G85)</f>
        <v>0</v>
      </c>
      <c r="H82" s="232"/>
      <c r="I82" s="232">
        <f>SUM(I83:I85)</f>
        <v>0</v>
      </c>
      <c r="J82" s="232"/>
      <c r="K82" s="232">
        <f>SUM(K83:K85)</f>
        <v>0</v>
      </c>
      <c r="L82" s="232"/>
      <c r="M82" s="232">
        <f>SUM(M83:M85)</f>
        <v>0</v>
      </c>
      <c r="N82" s="226"/>
      <c r="O82" s="226">
        <f>SUM(O83:O85)</f>
        <v>5.0800000000000003E-3</v>
      </c>
      <c r="P82" s="226"/>
      <c r="Q82" s="226">
        <f>SUM(Q83:Q85)</f>
        <v>0</v>
      </c>
      <c r="R82" s="226"/>
      <c r="S82" s="226"/>
      <c r="T82" s="227"/>
      <c r="U82" s="226">
        <f>SUM(U83:U85)</f>
        <v>0.37</v>
      </c>
      <c r="AE82" t="s">
        <v>138</v>
      </c>
    </row>
    <row r="83" spans="1:60" outlineLevel="1" x14ac:dyDescent="0.25">
      <c r="A83" s="214">
        <v>60</v>
      </c>
      <c r="B83" s="220" t="s">
        <v>261</v>
      </c>
      <c r="C83" s="263" t="s">
        <v>262</v>
      </c>
      <c r="D83" s="222" t="s">
        <v>150</v>
      </c>
      <c r="E83" s="228">
        <v>15.38</v>
      </c>
      <c r="F83" s="230">
        <f>H83+J83</f>
        <v>0</v>
      </c>
      <c r="G83" s="230">
        <f>ROUND(E83*F83,2)</f>
        <v>0</v>
      </c>
      <c r="H83" s="231"/>
      <c r="I83" s="230">
        <f>ROUND(E83*H83,2)</f>
        <v>0</v>
      </c>
      <c r="J83" s="231"/>
      <c r="K83" s="230">
        <f>ROUND(E83*J83,2)</f>
        <v>0</v>
      </c>
      <c r="L83" s="230">
        <v>21</v>
      </c>
      <c r="M83" s="230">
        <f>G83*(1+L83/100)</f>
        <v>0</v>
      </c>
      <c r="N83" s="223">
        <v>0</v>
      </c>
      <c r="O83" s="223">
        <f>ROUND(E83*N83,5)</f>
        <v>0</v>
      </c>
      <c r="P83" s="223">
        <v>0</v>
      </c>
      <c r="Q83" s="223">
        <f>ROUND(E83*P83,5)</f>
        <v>0</v>
      </c>
      <c r="R83" s="223"/>
      <c r="S83" s="223"/>
      <c r="T83" s="224">
        <v>2.4E-2</v>
      </c>
      <c r="U83" s="223">
        <f>ROUND(E83*T83,2)</f>
        <v>0.37</v>
      </c>
      <c r="V83" s="213"/>
      <c r="W83" s="213"/>
      <c r="X83" s="213"/>
      <c r="Y83" s="213"/>
      <c r="Z83" s="213"/>
      <c r="AA83" s="213"/>
      <c r="AB83" s="213"/>
      <c r="AC83" s="213"/>
      <c r="AD83" s="213"/>
      <c r="AE83" s="213" t="s">
        <v>142</v>
      </c>
      <c r="AF83" s="213"/>
      <c r="AG83" s="213"/>
      <c r="AH83" s="213"/>
      <c r="AI83" s="213"/>
      <c r="AJ83" s="213"/>
      <c r="AK83" s="213"/>
      <c r="AL83" s="213"/>
      <c r="AM83" s="213"/>
      <c r="AN83" s="213"/>
      <c r="AO83" s="213"/>
      <c r="AP83" s="213"/>
      <c r="AQ83" s="213"/>
      <c r="AR83" s="213"/>
      <c r="AS83" s="213"/>
      <c r="AT83" s="213"/>
      <c r="AU83" s="213"/>
      <c r="AV83" s="213"/>
      <c r="AW83" s="213"/>
      <c r="AX83" s="213"/>
      <c r="AY83" s="213"/>
      <c r="AZ83" s="213"/>
      <c r="BA83" s="213"/>
      <c r="BB83" s="213"/>
      <c r="BC83" s="213"/>
      <c r="BD83" s="213"/>
      <c r="BE83" s="213"/>
      <c r="BF83" s="213"/>
      <c r="BG83" s="213"/>
      <c r="BH83" s="213"/>
    </row>
    <row r="84" spans="1:60" outlineLevel="1" x14ac:dyDescent="0.25">
      <c r="A84" s="214">
        <v>61</v>
      </c>
      <c r="B84" s="220" t="s">
        <v>263</v>
      </c>
      <c r="C84" s="263" t="s">
        <v>264</v>
      </c>
      <c r="D84" s="222" t="s">
        <v>150</v>
      </c>
      <c r="E84" s="228">
        <v>16.920000000000002</v>
      </c>
      <c r="F84" s="230">
        <f>H84+J84</f>
        <v>0</v>
      </c>
      <c r="G84" s="230">
        <f>ROUND(E84*F84,2)</f>
        <v>0</v>
      </c>
      <c r="H84" s="231"/>
      <c r="I84" s="230">
        <f>ROUND(E84*H84,2)</f>
        <v>0</v>
      </c>
      <c r="J84" s="231"/>
      <c r="K84" s="230">
        <f>ROUND(E84*J84,2)</f>
        <v>0</v>
      </c>
      <c r="L84" s="230">
        <v>21</v>
      </c>
      <c r="M84" s="230">
        <f>G84*(1+L84/100)</f>
        <v>0</v>
      </c>
      <c r="N84" s="223">
        <v>2.9999999999999997E-4</v>
      </c>
      <c r="O84" s="223">
        <f>ROUND(E84*N84,5)</f>
        <v>5.0800000000000003E-3</v>
      </c>
      <c r="P84" s="223">
        <v>0</v>
      </c>
      <c r="Q84" s="223">
        <f>ROUND(E84*P84,5)</f>
        <v>0</v>
      </c>
      <c r="R84" s="223"/>
      <c r="S84" s="223"/>
      <c r="T84" s="224">
        <v>0</v>
      </c>
      <c r="U84" s="223">
        <f>ROUND(E84*T84,2)</f>
        <v>0</v>
      </c>
      <c r="V84" s="213"/>
      <c r="W84" s="213"/>
      <c r="X84" s="213"/>
      <c r="Y84" s="213"/>
      <c r="Z84" s="213"/>
      <c r="AA84" s="213"/>
      <c r="AB84" s="213"/>
      <c r="AC84" s="213"/>
      <c r="AD84" s="213"/>
      <c r="AE84" s="213" t="s">
        <v>265</v>
      </c>
      <c r="AF84" s="213"/>
      <c r="AG84" s="213"/>
      <c r="AH84" s="213"/>
      <c r="AI84" s="213"/>
      <c r="AJ84" s="213"/>
      <c r="AK84" s="213"/>
      <c r="AL84" s="213"/>
      <c r="AM84" s="213"/>
      <c r="AN84" s="213"/>
      <c r="AO84" s="213"/>
      <c r="AP84" s="213"/>
      <c r="AQ84" s="213"/>
      <c r="AR84" s="213"/>
      <c r="AS84" s="213"/>
      <c r="AT84" s="213"/>
      <c r="AU84" s="213"/>
      <c r="AV84" s="213"/>
      <c r="AW84" s="213"/>
      <c r="AX84" s="213"/>
      <c r="AY84" s="213"/>
      <c r="AZ84" s="213"/>
      <c r="BA84" s="213"/>
      <c r="BB84" s="213"/>
      <c r="BC84" s="213"/>
      <c r="BD84" s="213"/>
      <c r="BE84" s="213"/>
      <c r="BF84" s="213"/>
      <c r="BG84" s="213"/>
      <c r="BH84" s="213"/>
    </row>
    <row r="85" spans="1:60" outlineLevel="1" x14ac:dyDescent="0.25">
      <c r="A85" s="214">
        <v>62</v>
      </c>
      <c r="B85" s="220" t="s">
        <v>266</v>
      </c>
      <c r="C85" s="263" t="s">
        <v>267</v>
      </c>
      <c r="D85" s="222" t="s">
        <v>0</v>
      </c>
      <c r="E85" s="228">
        <v>4</v>
      </c>
      <c r="F85" s="230">
        <f>H85+J85</f>
        <v>0</v>
      </c>
      <c r="G85" s="230">
        <f>ROUND(E85*F85,2)</f>
        <v>0</v>
      </c>
      <c r="H85" s="231"/>
      <c r="I85" s="230">
        <f>ROUND(E85*H85,2)</f>
        <v>0</v>
      </c>
      <c r="J85" s="231"/>
      <c r="K85" s="230">
        <f>ROUND(E85*J85,2)</f>
        <v>0</v>
      </c>
      <c r="L85" s="230">
        <v>21</v>
      </c>
      <c r="M85" s="230">
        <f>G85*(1+L85/100)</f>
        <v>0</v>
      </c>
      <c r="N85" s="223">
        <v>0</v>
      </c>
      <c r="O85" s="223">
        <f>ROUND(E85*N85,5)</f>
        <v>0</v>
      </c>
      <c r="P85" s="223">
        <v>0</v>
      </c>
      <c r="Q85" s="223">
        <f>ROUND(E85*P85,5)</f>
        <v>0</v>
      </c>
      <c r="R85" s="223"/>
      <c r="S85" s="223"/>
      <c r="T85" s="224">
        <v>0</v>
      </c>
      <c r="U85" s="223">
        <f>ROUND(E85*T85,2)</f>
        <v>0</v>
      </c>
      <c r="V85" s="213"/>
      <c r="W85" s="213"/>
      <c r="X85" s="213"/>
      <c r="Y85" s="213"/>
      <c r="Z85" s="213"/>
      <c r="AA85" s="213"/>
      <c r="AB85" s="213"/>
      <c r="AC85" s="213"/>
      <c r="AD85" s="213"/>
      <c r="AE85" s="213" t="s">
        <v>142</v>
      </c>
      <c r="AF85" s="213"/>
      <c r="AG85" s="213"/>
      <c r="AH85" s="213"/>
      <c r="AI85" s="213"/>
      <c r="AJ85" s="213"/>
      <c r="AK85" s="213"/>
      <c r="AL85" s="213"/>
      <c r="AM85" s="213"/>
      <c r="AN85" s="213"/>
      <c r="AO85" s="213"/>
      <c r="AP85" s="213"/>
      <c r="AQ85" s="213"/>
      <c r="AR85" s="213"/>
      <c r="AS85" s="213"/>
      <c r="AT85" s="213"/>
      <c r="AU85" s="213"/>
      <c r="AV85" s="213"/>
      <c r="AW85" s="213"/>
      <c r="AX85" s="213"/>
      <c r="AY85" s="213"/>
      <c r="AZ85" s="213"/>
      <c r="BA85" s="213"/>
      <c r="BB85" s="213"/>
      <c r="BC85" s="213"/>
      <c r="BD85" s="213"/>
      <c r="BE85" s="213"/>
      <c r="BF85" s="213"/>
      <c r="BG85" s="213"/>
      <c r="BH85" s="213"/>
    </row>
    <row r="86" spans="1:60" x14ac:dyDescent="0.25">
      <c r="A86" s="215" t="s">
        <v>137</v>
      </c>
      <c r="B86" s="221" t="s">
        <v>88</v>
      </c>
      <c r="C86" s="264" t="s">
        <v>89</v>
      </c>
      <c r="D86" s="225"/>
      <c r="E86" s="229"/>
      <c r="F86" s="232"/>
      <c r="G86" s="232">
        <f>SUMIF(AE87:AE88,"&lt;&gt;NOR",G87:G88)</f>
        <v>0</v>
      </c>
      <c r="H86" s="232"/>
      <c r="I86" s="232">
        <f>SUM(I87:I88)</f>
        <v>0</v>
      </c>
      <c r="J86" s="232"/>
      <c r="K86" s="232">
        <f>SUM(K87:K88)</f>
        <v>0</v>
      </c>
      <c r="L86" s="232"/>
      <c r="M86" s="232">
        <f>SUM(M87:M88)</f>
        <v>0</v>
      </c>
      <c r="N86" s="226"/>
      <c r="O86" s="226">
        <f>SUM(O87:O88)</f>
        <v>8.7819999999999995E-2</v>
      </c>
      <c r="P86" s="226"/>
      <c r="Q86" s="226">
        <f>SUM(Q87:Q88)</f>
        <v>0</v>
      </c>
      <c r="R86" s="226"/>
      <c r="S86" s="226"/>
      <c r="T86" s="227"/>
      <c r="U86" s="226">
        <f>SUM(U87:U88)</f>
        <v>1.38</v>
      </c>
      <c r="AE86" t="s">
        <v>138</v>
      </c>
    </row>
    <row r="87" spans="1:60" ht="20.399999999999999" outlineLevel="1" x14ac:dyDescent="0.25">
      <c r="A87" s="214">
        <v>63</v>
      </c>
      <c r="B87" s="220" t="s">
        <v>268</v>
      </c>
      <c r="C87" s="263" t="s">
        <v>269</v>
      </c>
      <c r="D87" s="222" t="s">
        <v>150</v>
      </c>
      <c r="E87" s="228">
        <v>15.38</v>
      </c>
      <c r="F87" s="230">
        <f>H87+J87</f>
        <v>0</v>
      </c>
      <c r="G87" s="230">
        <f>ROUND(E87*F87,2)</f>
        <v>0</v>
      </c>
      <c r="H87" s="231"/>
      <c r="I87" s="230">
        <f>ROUND(E87*H87,2)</f>
        <v>0</v>
      </c>
      <c r="J87" s="231"/>
      <c r="K87" s="230">
        <f>ROUND(E87*J87,2)</f>
        <v>0</v>
      </c>
      <c r="L87" s="230">
        <v>21</v>
      </c>
      <c r="M87" s="230">
        <f>G87*(1+L87/100)</f>
        <v>0</v>
      </c>
      <c r="N87" s="223">
        <v>5.7099999999999998E-3</v>
      </c>
      <c r="O87" s="223">
        <f>ROUND(E87*N87,5)</f>
        <v>8.7819999999999995E-2</v>
      </c>
      <c r="P87" s="223">
        <v>0</v>
      </c>
      <c r="Q87" s="223">
        <f>ROUND(E87*P87,5)</f>
        <v>0</v>
      </c>
      <c r="R87" s="223"/>
      <c r="S87" s="223"/>
      <c r="T87" s="224">
        <v>0.09</v>
      </c>
      <c r="U87" s="223">
        <f>ROUND(E87*T87,2)</f>
        <v>1.38</v>
      </c>
      <c r="V87" s="213"/>
      <c r="W87" s="213"/>
      <c r="X87" s="213"/>
      <c r="Y87" s="213"/>
      <c r="Z87" s="213"/>
      <c r="AA87" s="213"/>
      <c r="AB87" s="213"/>
      <c r="AC87" s="213"/>
      <c r="AD87" s="213"/>
      <c r="AE87" s="213" t="s">
        <v>142</v>
      </c>
      <c r="AF87" s="213"/>
      <c r="AG87" s="213"/>
      <c r="AH87" s="213"/>
      <c r="AI87" s="213"/>
      <c r="AJ87" s="213"/>
      <c r="AK87" s="213"/>
      <c r="AL87" s="213"/>
      <c r="AM87" s="213"/>
      <c r="AN87" s="213"/>
      <c r="AO87" s="213"/>
      <c r="AP87" s="213"/>
      <c r="AQ87" s="213"/>
      <c r="AR87" s="213"/>
      <c r="AS87" s="213"/>
      <c r="AT87" s="213"/>
      <c r="AU87" s="213"/>
      <c r="AV87" s="213"/>
      <c r="AW87" s="213"/>
      <c r="AX87" s="213"/>
      <c r="AY87" s="213"/>
      <c r="AZ87" s="213"/>
      <c r="BA87" s="213"/>
      <c r="BB87" s="213"/>
      <c r="BC87" s="213"/>
      <c r="BD87" s="213"/>
      <c r="BE87" s="213"/>
      <c r="BF87" s="213"/>
      <c r="BG87" s="213"/>
      <c r="BH87" s="213"/>
    </row>
    <row r="88" spans="1:60" outlineLevel="1" x14ac:dyDescent="0.25">
      <c r="A88" s="214">
        <v>64</v>
      </c>
      <c r="B88" s="220" t="s">
        <v>270</v>
      </c>
      <c r="C88" s="263" t="s">
        <v>271</v>
      </c>
      <c r="D88" s="222" t="s">
        <v>0</v>
      </c>
      <c r="E88" s="228">
        <v>2.2000000000000002</v>
      </c>
      <c r="F88" s="230">
        <f>H88+J88</f>
        <v>0</v>
      </c>
      <c r="G88" s="230">
        <f>ROUND(E88*F88,2)</f>
        <v>0</v>
      </c>
      <c r="H88" s="231"/>
      <c r="I88" s="230">
        <f>ROUND(E88*H88,2)</f>
        <v>0</v>
      </c>
      <c r="J88" s="231"/>
      <c r="K88" s="230">
        <f>ROUND(E88*J88,2)</f>
        <v>0</v>
      </c>
      <c r="L88" s="230">
        <v>21</v>
      </c>
      <c r="M88" s="230">
        <f>G88*(1+L88/100)</f>
        <v>0</v>
      </c>
      <c r="N88" s="223">
        <v>0</v>
      </c>
      <c r="O88" s="223">
        <f>ROUND(E88*N88,5)</f>
        <v>0</v>
      </c>
      <c r="P88" s="223">
        <v>0</v>
      </c>
      <c r="Q88" s="223">
        <f>ROUND(E88*P88,5)</f>
        <v>0</v>
      </c>
      <c r="R88" s="223"/>
      <c r="S88" s="223"/>
      <c r="T88" s="224">
        <v>0</v>
      </c>
      <c r="U88" s="223">
        <f>ROUND(E88*T88,2)</f>
        <v>0</v>
      </c>
      <c r="V88" s="213"/>
      <c r="W88" s="213"/>
      <c r="X88" s="213"/>
      <c r="Y88" s="213"/>
      <c r="Z88" s="213"/>
      <c r="AA88" s="213"/>
      <c r="AB88" s="213"/>
      <c r="AC88" s="213"/>
      <c r="AD88" s="213"/>
      <c r="AE88" s="213" t="s">
        <v>142</v>
      </c>
      <c r="AF88" s="213"/>
      <c r="AG88" s="213"/>
      <c r="AH88" s="213"/>
      <c r="AI88" s="213"/>
      <c r="AJ88" s="213"/>
      <c r="AK88" s="213"/>
      <c r="AL88" s="213"/>
      <c r="AM88" s="213"/>
      <c r="AN88" s="213"/>
      <c r="AO88" s="213"/>
      <c r="AP88" s="213"/>
      <c r="AQ88" s="213"/>
      <c r="AR88" s="213"/>
      <c r="AS88" s="213"/>
      <c r="AT88" s="213"/>
      <c r="AU88" s="213"/>
      <c r="AV88" s="213"/>
      <c r="AW88" s="213"/>
      <c r="AX88" s="213"/>
      <c r="AY88" s="213"/>
      <c r="AZ88" s="213"/>
      <c r="BA88" s="213"/>
      <c r="BB88" s="213"/>
      <c r="BC88" s="213"/>
      <c r="BD88" s="213"/>
      <c r="BE88" s="213"/>
      <c r="BF88" s="213"/>
      <c r="BG88" s="213"/>
      <c r="BH88" s="213"/>
    </row>
    <row r="89" spans="1:60" x14ac:dyDescent="0.25">
      <c r="A89" s="215" t="s">
        <v>137</v>
      </c>
      <c r="B89" s="221" t="s">
        <v>90</v>
      </c>
      <c r="C89" s="264" t="s">
        <v>91</v>
      </c>
      <c r="D89" s="225"/>
      <c r="E89" s="229"/>
      <c r="F89" s="232"/>
      <c r="G89" s="232">
        <f>SUMIF(AE90:AE93,"&lt;&gt;NOR",G90:G93)</f>
        <v>0</v>
      </c>
      <c r="H89" s="232"/>
      <c r="I89" s="232">
        <f>SUM(I90:I93)</f>
        <v>0</v>
      </c>
      <c r="J89" s="232"/>
      <c r="K89" s="232">
        <f>SUM(K90:K93)</f>
        <v>0</v>
      </c>
      <c r="L89" s="232"/>
      <c r="M89" s="232">
        <f>SUM(M90:M93)</f>
        <v>0</v>
      </c>
      <c r="N89" s="226"/>
      <c r="O89" s="226">
        <f>SUM(O90:O93)</f>
        <v>0</v>
      </c>
      <c r="P89" s="226"/>
      <c r="Q89" s="226">
        <f>SUM(Q90:Q93)</f>
        <v>5.6269999999999994E-2</v>
      </c>
      <c r="R89" s="226"/>
      <c r="S89" s="226"/>
      <c r="T89" s="227"/>
      <c r="U89" s="226">
        <f>SUM(U90:U93)</f>
        <v>1.34</v>
      </c>
      <c r="AE89" t="s">
        <v>138</v>
      </c>
    </row>
    <row r="90" spans="1:60" outlineLevel="1" x14ac:dyDescent="0.25">
      <c r="A90" s="214">
        <v>65</v>
      </c>
      <c r="B90" s="220" t="s">
        <v>272</v>
      </c>
      <c r="C90" s="263" t="s">
        <v>273</v>
      </c>
      <c r="D90" s="222" t="s">
        <v>274</v>
      </c>
      <c r="E90" s="228">
        <v>1</v>
      </c>
      <c r="F90" s="230">
        <f>H90+J90</f>
        <v>0</v>
      </c>
      <c r="G90" s="230">
        <f>ROUND(E90*F90,2)</f>
        <v>0</v>
      </c>
      <c r="H90" s="231"/>
      <c r="I90" s="230">
        <f>ROUND(E90*H90,2)</f>
        <v>0</v>
      </c>
      <c r="J90" s="231"/>
      <c r="K90" s="230">
        <f>ROUND(E90*J90,2)</f>
        <v>0</v>
      </c>
      <c r="L90" s="230">
        <v>21</v>
      </c>
      <c r="M90" s="230">
        <f>G90*(1+L90/100)</f>
        <v>0</v>
      </c>
      <c r="N90" s="223">
        <v>0</v>
      </c>
      <c r="O90" s="223">
        <f>ROUND(E90*N90,5)</f>
        <v>0</v>
      </c>
      <c r="P90" s="223">
        <v>3.4200000000000001E-2</v>
      </c>
      <c r="Q90" s="223">
        <f>ROUND(E90*P90,5)</f>
        <v>3.4200000000000001E-2</v>
      </c>
      <c r="R90" s="223"/>
      <c r="S90" s="223"/>
      <c r="T90" s="224">
        <v>0.46500000000000002</v>
      </c>
      <c r="U90" s="223">
        <f>ROUND(E90*T90,2)</f>
        <v>0.47</v>
      </c>
      <c r="V90" s="213"/>
      <c r="W90" s="213"/>
      <c r="X90" s="213"/>
      <c r="Y90" s="213"/>
      <c r="Z90" s="213"/>
      <c r="AA90" s="213"/>
      <c r="AB90" s="213"/>
      <c r="AC90" s="213"/>
      <c r="AD90" s="213"/>
      <c r="AE90" s="213" t="s">
        <v>142</v>
      </c>
      <c r="AF90" s="213"/>
      <c r="AG90" s="213"/>
      <c r="AH90" s="213"/>
      <c r="AI90" s="213"/>
      <c r="AJ90" s="213"/>
      <c r="AK90" s="213"/>
      <c r="AL90" s="213"/>
      <c r="AM90" s="213"/>
      <c r="AN90" s="213"/>
      <c r="AO90" s="213"/>
      <c r="AP90" s="213"/>
      <c r="AQ90" s="213"/>
      <c r="AR90" s="213"/>
      <c r="AS90" s="213"/>
      <c r="AT90" s="213"/>
      <c r="AU90" s="213"/>
      <c r="AV90" s="213"/>
      <c r="AW90" s="213"/>
      <c r="AX90" s="213"/>
      <c r="AY90" s="213"/>
      <c r="AZ90" s="213"/>
      <c r="BA90" s="213"/>
      <c r="BB90" s="213"/>
      <c r="BC90" s="213"/>
      <c r="BD90" s="213"/>
      <c r="BE90" s="213"/>
      <c r="BF90" s="213"/>
      <c r="BG90" s="213"/>
      <c r="BH90" s="213"/>
    </row>
    <row r="91" spans="1:60" outlineLevel="1" x14ac:dyDescent="0.25">
      <c r="A91" s="214">
        <v>66</v>
      </c>
      <c r="B91" s="220" t="s">
        <v>275</v>
      </c>
      <c r="C91" s="263" t="s">
        <v>276</v>
      </c>
      <c r="D91" s="222" t="s">
        <v>274</v>
      </c>
      <c r="E91" s="228">
        <v>1</v>
      </c>
      <c r="F91" s="230">
        <f>H91+J91</f>
        <v>0</v>
      </c>
      <c r="G91" s="230">
        <f>ROUND(E91*F91,2)</f>
        <v>0</v>
      </c>
      <c r="H91" s="231"/>
      <c r="I91" s="230">
        <f>ROUND(E91*H91,2)</f>
        <v>0</v>
      </c>
      <c r="J91" s="231"/>
      <c r="K91" s="230">
        <f>ROUND(E91*J91,2)</f>
        <v>0</v>
      </c>
      <c r="L91" s="230">
        <v>21</v>
      </c>
      <c r="M91" s="230">
        <f>G91*(1+L91/100)</f>
        <v>0</v>
      </c>
      <c r="N91" s="223">
        <v>0</v>
      </c>
      <c r="O91" s="223">
        <f>ROUND(E91*N91,5)</f>
        <v>0</v>
      </c>
      <c r="P91" s="223">
        <v>1.9460000000000002E-2</v>
      </c>
      <c r="Q91" s="223">
        <f>ROUND(E91*P91,5)</f>
        <v>1.9460000000000002E-2</v>
      </c>
      <c r="R91" s="223"/>
      <c r="S91" s="223"/>
      <c r="T91" s="224">
        <v>0.38200000000000001</v>
      </c>
      <c r="U91" s="223">
        <f>ROUND(E91*T91,2)</f>
        <v>0.38</v>
      </c>
      <c r="V91" s="213"/>
      <c r="W91" s="213"/>
      <c r="X91" s="213"/>
      <c r="Y91" s="213"/>
      <c r="Z91" s="213"/>
      <c r="AA91" s="213"/>
      <c r="AB91" s="213"/>
      <c r="AC91" s="213"/>
      <c r="AD91" s="213"/>
      <c r="AE91" s="213" t="s">
        <v>142</v>
      </c>
      <c r="AF91" s="213"/>
      <c r="AG91" s="213"/>
      <c r="AH91" s="213"/>
      <c r="AI91" s="213"/>
      <c r="AJ91" s="213"/>
      <c r="AK91" s="213"/>
      <c r="AL91" s="213"/>
      <c r="AM91" s="213"/>
      <c r="AN91" s="213"/>
      <c r="AO91" s="213"/>
      <c r="AP91" s="213"/>
      <c r="AQ91" s="213"/>
      <c r="AR91" s="213"/>
      <c r="AS91" s="213"/>
      <c r="AT91" s="213"/>
      <c r="AU91" s="213"/>
      <c r="AV91" s="213"/>
      <c r="AW91" s="213"/>
      <c r="AX91" s="213"/>
      <c r="AY91" s="213"/>
      <c r="AZ91" s="213"/>
      <c r="BA91" s="213"/>
      <c r="BB91" s="213"/>
      <c r="BC91" s="213"/>
      <c r="BD91" s="213"/>
      <c r="BE91" s="213"/>
      <c r="BF91" s="213"/>
      <c r="BG91" s="213"/>
      <c r="BH91" s="213"/>
    </row>
    <row r="92" spans="1:60" outlineLevel="1" x14ac:dyDescent="0.25">
      <c r="A92" s="214">
        <v>67</v>
      </c>
      <c r="B92" s="220" t="s">
        <v>277</v>
      </c>
      <c r="C92" s="263" t="s">
        <v>278</v>
      </c>
      <c r="D92" s="222" t="s">
        <v>274</v>
      </c>
      <c r="E92" s="228">
        <v>1</v>
      </c>
      <c r="F92" s="230">
        <f>H92+J92</f>
        <v>0</v>
      </c>
      <c r="G92" s="230">
        <f>ROUND(E92*F92,2)</f>
        <v>0</v>
      </c>
      <c r="H92" s="231"/>
      <c r="I92" s="230">
        <f>ROUND(E92*H92,2)</f>
        <v>0</v>
      </c>
      <c r="J92" s="231"/>
      <c r="K92" s="230">
        <f>ROUND(E92*J92,2)</f>
        <v>0</v>
      </c>
      <c r="L92" s="230">
        <v>21</v>
      </c>
      <c r="M92" s="230">
        <f>G92*(1+L92/100)</f>
        <v>0</v>
      </c>
      <c r="N92" s="223">
        <v>0</v>
      </c>
      <c r="O92" s="223">
        <f>ROUND(E92*N92,5)</f>
        <v>0</v>
      </c>
      <c r="P92" s="223">
        <v>1.7600000000000001E-3</v>
      </c>
      <c r="Q92" s="223">
        <f>ROUND(E92*P92,5)</f>
        <v>1.7600000000000001E-3</v>
      </c>
      <c r="R92" s="223"/>
      <c r="S92" s="223"/>
      <c r="T92" s="224">
        <v>0.44500000000000001</v>
      </c>
      <c r="U92" s="223">
        <f>ROUND(E92*T92,2)</f>
        <v>0.45</v>
      </c>
      <c r="V92" s="213"/>
      <c r="W92" s="213"/>
      <c r="X92" s="213"/>
      <c r="Y92" s="213"/>
      <c r="Z92" s="213"/>
      <c r="AA92" s="213"/>
      <c r="AB92" s="213"/>
      <c r="AC92" s="213"/>
      <c r="AD92" s="213"/>
      <c r="AE92" s="213" t="s">
        <v>142</v>
      </c>
      <c r="AF92" s="213"/>
      <c r="AG92" s="213"/>
      <c r="AH92" s="213"/>
      <c r="AI92" s="213"/>
      <c r="AJ92" s="213"/>
      <c r="AK92" s="213"/>
      <c r="AL92" s="213"/>
      <c r="AM92" s="213"/>
      <c r="AN92" s="213"/>
      <c r="AO92" s="213"/>
      <c r="AP92" s="213"/>
      <c r="AQ92" s="213"/>
      <c r="AR92" s="213"/>
      <c r="AS92" s="213"/>
      <c r="AT92" s="213"/>
      <c r="AU92" s="213"/>
      <c r="AV92" s="213"/>
      <c r="AW92" s="213"/>
      <c r="AX92" s="213"/>
      <c r="AY92" s="213"/>
      <c r="AZ92" s="213"/>
      <c r="BA92" s="213"/>
      <c r="BB92" s="213"/>
      <c r="BC92" s="213"/>
      <c r="BD92" s="213"/>
      <c r="BE92" s="213"/>
      <c r="BF92" s="213"/>
      <c r="BG92" s="213"/>
      <c r="BH92" s="213"/>
    </row>
    <row r="93" spans="1:60" outlineLevel="1" x14ac:dyDescent="0.25">
      <c r="A93" s="214">
        <v>68</v>
      </c>
      <c r="B93" s="220" t="s">
        <v>279</v>
      </c>
      <c r="C93" s="263" t="s">
        <v>280</v>
      </c>
      <c r="D93" s="222" t="s">
        <v>224</v>
      </c>
      <c r="E93" s="228">
        <v>1</v>
      </c>
      <c r="F93" s="230">
        <f>H93+J93</f>
        <v>0</v>
      </c>
      <c r="G93" s="230">
        <f>ROUND(E93*F93,2)</f>
        <v>0</v>
      </c>
      <c r="H93" s="231"/>
      <c r="I93" s="230">
        <f>ROUND(E93*H93,2)</f>
        <v>0</v>
      </c>
      <c r="J93" s="231"/>
      <c r="K93" s="230">
        <f>ROUND(E93*J93,2)</f>
        <v>0</v>
      </c>
      <c r="L93" s="230">
        <v>21</v>
      </c>
      <c r="M93" s="230">
        <f>G93*(1+L93/100)</f>
        <v>0</v>
      </c>
      <c r="N93" s="223">
        <v>0</v>
      </c>
      <c r="O93" s="223">
        <f>ROUND(E93*N93,5)</f>
        <v>0</v>
      </c>
      <c r="P93" s="223">
        <v>8.4999999999999995E-4</v>
      </c>
      <c r="Q93" s="223">
        <f>ROUND(E93*P93,5)</f>
        <v>8.4999999999999995E-4</v>
      </c>
      <c r="R93" s="223"/>
      <c r="S93" s="223"/>
      <c r="T93" s="224">
        <v>3.7999999999999999E-2</v>
      </c>
      <c r="U93" s="223">
        <f>ROUND(E93*T93,2)</f>
        <v>0.04</v>
      </c>
      <c r="V93" s="213"/>
      <c r="W93" s="213"/>
      <c r="X93" s="213"/>
      <c r="Y93" s="213"/>
      <c r="Z93" s="213"/>
      <c r="AA93" s="213"/>
      <c r="AB93" s="213"/>
      <c r="AC93" s="213"/>
      <c r="AD93" s="213"/>
      <c r="AE93" s="213" t="s">
        <v>142</v>
      </c>
      <c r="AF93" s="213"/>
      <c r="AG93" s="213"/>
      <c r="AH93" s="213"/>
      <c r="AI93" s="213"/>
      <c r="AJ93" s="213"/>
      <c r="AK93" s="213"/>
      <c r="AL93" s="213"/>
      <c r="AM93" s="213"/>
      <c r="AN93" s="213"/>
      <c r="AO93" s="213"/>
      <c r="AP93" s="213"/>
      <c r="AQ93" s="213"/>
      <c r="AR93" s="213"/>
      <c r="AS93" s="213"/>
      <c r="AT93" s="213"/>
      <c r="AU93" s="213"/>
      <c r="AV93" s="213"/>
      <c r="AW93" s="213"/>
      <c r="AX93" s="213"/>
      <c r="AY93" s="213"/>
      <c r="AZ93" s="213"/>
      <c r="BA93" s="213"/>
      <c r="BB93" s="213"/>
      <c r="BC93" s="213"/>
      <c r="BD93" s="213"/>
      <c r="BE93" s="213"/>
      <c r="BF93" s="213"/>
      <c r="BG93" s="213"/>
      <c r="BH93" s="213"/>
    </row>
    <row r="94" spans="1:60" x14ac:dyDescent="0.25">
      <c r="A94" s="215" t="s">
        <v>137</v>
      </c>
      <c r="B94" s="221" t="s">
        <v>92</v>
      </c>
      <c r="C94" s="264" t="s">
        <v>93</v>
      </c>
      <c r="D94" s="225"/>
      <c r="E94" s="229"/>
      <c r="F94" s="232"/>
      <c r="G94" s="232">
        <f>SUMIF(AE95:AE96,"&lt;&gt;NOR",G95:G96)</f>
        <v>0</v>
      </c>
      <c r="H94" s="232"/>
      <c r="I94" s="232">
        <f>SUM(I95:I96)</f>
        <v>0</v>
      </c>
      <c r="J94" s="232"/>
      <c r="K94" s="232">
        <f>SUM(K95:K96)</f>
        <v>0</v>
      </c>
      <c r="L94" s="232"/>
      <c r="M94" s="232">
        <f>SUM(M95:M96)</f>
        <v>0</v>
      </c>
      <c r="N94" s="226"/>
      <c r="O94" s="226">
        <f>SUM(O95:O96)</f>
        <v>0.24858</v>
      </c>
      <c r="P94" s="226"/>
      <c r="Q94" s="226">
        <f>SUM(Q95:Q96)</f>
        <v>0</v>
      </c>
      <c r="R94" s="226"/>
      <c r="S94" s="226"/>
      <c r="T94" s="227"/>
      <c r="U94" s="226">
        <f>SUM(U95:U96)</f>
        <v>4.62</v>
      </c>
      <c r="AE94" t="s">
        <v>138</v>
      </c>
    </row>
    <row r="95" spans="1:60" ht="20.399999999999999" outlineLevel="1" x14ac:dyDescent="0.25">
      <c r="A95" s="214">
        <v>69</v>
      </c>
      <c r="B95" s="220" t="s">
        <v>281</v>
      </c>
      <c r="C95" s="263" t="s">
        <v>282</v>
      </c>
      <c r="D95" s="222" t="s">
        <v>150</v>
      </c>
      <c r="E95" s="228">
        <v>17.12</v>
      </c>
      <c r="F95" s="230">
        <f>H95+J95</f>
        <v>0</v>
      </c>
      <c r="G95" s="230">
        <f>ROUND(E95*F95,2)</f>
        <v>0</v>
      </c>
      <c r="H95" s="231"/>
      <c r="I95" s="230">
        <f>ROUND(E95*H95,2)</f>
        <v>0</v>
      </c>
      <c r="J95" s="231"/>
      <c r="K95" s="230">
        <f>ROUND(E95*J95,2)</f>
        <v>0</v>
      </c>
      <c r="L95" s="230">
        <v>21</v>
      </c>
      <c r="M95" s="230">
        <f>G95*(1+L95/100)</f>
        <v>0</v>
      </c>
      <c r="N95" s="223">
        <v>1.452E-2</v>
      </c>
      <c r="O95" s="223">
        <f>ROUND(E95*N95,5)</f>
        <v>0.24858</v>
      </c>
      <c r="P95" s="223">
        <v>0</v>
      </c>
      <c r="Q95" s="223">
        <f>ROUND(E95*P95,5)</f>
        <v>0</v>
      </c>
      <c r="R95" s="223"/>
      <c r="S95" s="223"/>
      <c r="T95" s="224">
        <v>0.27</v>
      </c>
      <c r="U95" s="223">
        <f>ROUND(E95*T95,2)</f>
        <v>4.62</v>
      </c>
      <c r="V95" s="213"/>
      <c r="W95" s="213"/>
      <c r="X95" s="213"/>
      <c r="Y95" s="213"/>
      <c r="Z95" s="213"/>
      <c r="AA95" s="213"/>
      <c r="AB95" s="213"/>
      <c r="AC95" s="213"/>
      <c r="AD95" s="213"/>
      <c r="AE95" s="213" t="s">
        <v>142</v>
      </c>
      <c r="AF95" s="213"/>
      <c r="AG95" s="213"/>
      <c r="AH95" s="213"/>
      <c r="AI95" s="213"/>
      <c r="AJ95" s="213"/>
      <c r="AK95" s="213"/>
      <c r="AL95" s="213"/>
      <c r="AM95" s="213"/>
      <c r="AN95" s="213"/>
      <c r="AO95" s="213"/>
      <c r="AP95" s="213"/>
      <c r="AQ95" s="213"/>
      <c r="AR95" s="213"/>
      <c r="AS95" s="213"/>
      <c r="AT95" s="213"/>
      <c r="AU95" s="213"/>
      <c r="AV95" s="213"/>
      <c r="AW95" s="213"/>
      <c r="AX95" s="213"/>
      <c r="AY95" s="213"/>
      <c r="AZ95" s="213"/>
      <c r="BA95" s="213"/>
      <c r="BB95" s="213"/>
      <c r="BC95" s="213"/>
      <c r="BD95" s="213"/>
      <c r="BE95" s="213"/>
      <c r="BF95" s="213"/>
      <c r="BG95" s="213"/>
      <c r="BH95" s="213"/>
    </row>
    <row r="96" spans="1:60" outlineLevel="1" x14ac:dyDescent="0.25">
      <c r="A96" s="214">
        <v>70</v>
      </c>
      <c r="B96" s="220" t="s">
        <v>283</v>
      </c>
      <c r="C96" s="263" t="s">
        <v>284</v>
      </c>
      <c r="D96" s="222" t="s">
        <v>0</v>
      </c>
      <c r="E96" s="228">
        <v>7.1</v>
      </c>
      <c r="F96" s="230">
        <f>H96+J96</f>
        <v>0</v>
      </c>
      <c r="G96" s="230">
        <f>ROUND(E96*F96,2)</f>
        <v>0</v>
      </c>
      <c r="H96" s="231"/>
      <c r="I96" s="230">
        <f>ROUND(E96*H96,2)</f>
        <v>0</v>
      </c>
      <c r="J96" s="231"/>
      <c r="K96" s="230">
        <f>ROUND(E96*J96,2)</f>
        <v>0</v>
      </c>
      <c r="L96" s="230">
        <v>21</v>
      </c>
      <c r="M96" s="230">
        <f>G96*(1+L96/100)</f>
        <v>0</v>
      </c>
      <c r="N96" s="223">
        <v>0</v>
      </c>
      <c r="O96" s="223">
        <f>ROUND(E96*N96,5)</f>
        <v>0</v>
      </c>
      <c r="P96" s="223">
        <v>0</v>
      </c>
      <c r="Q96" s="223">
        <f>ROUND(E96*P96,5)</f>
        <v>0</v>
      </c>
      <c r="R96" s="223"/>
      <c r="S96" s="223"/>
      <c r="T96" s="224">
        <v>0</v>
      </c>
      <c r="U96" s="223">
        <f>ROUND(E96*T96,2)</f>
        <v>0</v>
      </c>
      <c r="V96" s="213"/>
      <c r="W96" s="213"/>
      <c r="X96" s="213"/>
      <c r="Y96" s="213"/>
      <c r="Z96" s="213"/>
      <c r="AA96" s="213"/>
      <c r="AB96" s="213"/>
      <c r="AC96" s="213"/>
      <c r="AD96" s="213"/>
      <c r="AE96" s="213" t="s">
        <v>142</v>
      </c>
      <c r="AF96" s="213"/>
      <c r="AG96" s="213"/>
      <c r="AH96" s="213"/>
      <c r="AI96" s="213"/>
      <c r="AJ96" s="213"/>
      <c r="AK96" s="213"/>
      <c r="AL96" s="213"/>
      <c r="AM96" s="213"/>
      <c r="AN96" s="213"/>
      <c r="AO96" s="213"/>
      <c r="AP96" s="213"/>
      <c r="AQ96" s="213"/>
      <c r="AR96" s="213"/>
      <c r="AS96" s="213"/>
      <c r="AT96" s="213"/>
      <c r="AU96" s="213"/>
      <c r="AV96" s="213"/>
      <c r="AW96" s="213"/>
      <c r="AX96" s="213"/>
      <c r="AY96" s="213"/>
      <c r="AZ96" s="213"/>
      <c r="BA96" s="213"/>
      <c r="BB96" s="213"/>
      <c r="BC96" s="213"/>
      <c r="BD96" s="213"/>
      <c r="BE96" s="213"/>
      <c r="BF96" s="213"/>
      <c r="BG96" s="213"/>
      <c r="BH96" s="213"/>
    </row>
    <row r="97" spans="1:60" x14ac:dyDescent="0.25">
      <c r="A97" s="215" t="s">
        <v>137</v>
      </c>
      <c r="B97" s="221" t="s">
        <v>94</v>
      </c>
      <c r="C97" s="264" t="s">
        <v>95</v>
      </c>
      <c r="D97" s="225"/>
      <c r="E97" s="229"/>
      <c r="F97" s="232"/>
      <c r="G97" s="232">
        <f>SUMIF(AE98:AE100,"&lt;&gt;NOR",G98:G100)</f>
        <v>0</v>
      </c>
      <c r="H97" s="232"/>
      <c r="I97" s="232">
        <f>SUM(I98:I100)</f>
        <v>0</v>
      </c>
      <c r="J97" s="232"/>
      <c r="K97" s="232">
        <f>SUM(K98:K100)</f>
        <v>0</v>
      </c>
      <c r="L97" s="232"/>
      <c r="M97" s="232">
        <f>SUM(M98:M100)</f>
        <v>0</v>
      </c>
      <c r="N97" s="226"/>
      <c r="O97" s="226">
        <f>SUM(O98:O100)</f>
        <v>7.7979999999999994E-2</v>
      </c>
      <c r="P97" s="226"/>
      <c r="Q97" s="226">
        <f>SUM(Q98:Q100)</f>
        <v>0</v>
      </c>
      <c r="R97" s="226"/>
      <c r="S97" s="226"/>
      <c r="T97" s="227"/>
      <c r="U97" s="226">
        <f>SUM(U98:U100)</f>
        <v>7.06</v>
      </c>
      <c r="AE97" t="s">
        <v>138</v>
      </c>
    </row>
    <row r="98" spans="1:60" outlineLevel="1" x14ac:dyDescent="0.25">
      <c r="A98" s="214">
        <v>71</v>
      </c>
      <c r="B98" s="220" t="s">
        <v>285</v>
      </c>
      <c r="C98" s="263" t="s">
        <v>286</v>
      </c>
      <c r="D98" s="222" t="s">
        <v>169</v>
      </c>
      <c r="E98" s="228">
        <v>19.350000000000001</v>
      </c>
      <c r="F98" s="230">
        <f>H98+J98</f>
        <v>0</v>
      </c>
      <c r="G98" s="230">
        <f>ROUND(E98*F98,2)</f>
        <v>0</v>
      </c>
      <c r="H98" s="231"/>
      <c r="I98" s="230">
        <f>ROUND(E98*H98,2)</f>
        <v>0</v>
      </c>
      <c r="J98" s="231"/>
      <c r="K98" s="230">
        <f>ROUND(E98*J98,2)</f>
        <v>0</v>
      </c>
      <c r="L98" s="230">
        <v>21</v>
      </c>
      <c r="M98" s="230">
        <f>G98*(1+L98/100)</f>
        <v>0</v>
      </c>
      <c r="N98" s="223">
        <v>0</v>
      </c>
      <c r="O98" s="223">
        <f>ROUND(E98*N98,5)</f>
        <v>0</v>
      </c>
      <c r="P98" s="223">
        <v>0</v>
      </c>
      <c r="Q98" s="223">
        <f>ROUND(E98*P98,5)</f>
        <v>0</v>
      </c>
      <c r="R98" s="223"/>
      <c r="S98" s="223"/>
      <c r="T98" s="224">
        <v>0.36499999999999999</v>
      </c>
      <c r="U98" s="223">
        <f>ROUND(E98*T98,2)</f>
        <v>7.06</v>
      </c>
      <c r="V98" s="213"/>
      <c r="W98" s="213"/>
      <c r="X98" s="213"/>
      <c r="Y98" s="213"/>
      <c r="Z98" s="213"/>
      <c r="AA98" s="213"/>
      <c r="AB98" s="213"/>
      <c r="AC98" s="213"/>
      <c r="AD98" s="213"/>
      <c r="AE98" s="213" t="s">
        <v>142</v>
      </c>
      <c r="AF98" s="213"/>
      <c r="AG98" s="213"/>
      <c r="AH98" s="213"/>
      <c r="AI98" s="213"/>
      <c r="AJ98" s="213"/>
      <c r="AK98" s="213"/>
      <c r="AL98" s="213"/>
      <c r="AM98" s="213"/>
      <c r="AN98" s="213"/>
      <c r="AO98" s="213"/>
      <c r="AP98" s="213"/>
      <c r="AQ98" s="213"/>
      <c r="AR98" s="213"/>
      <c r="AS98" s="213"/>
      <c r="AT98" s="213"/>
      <c r="AU98" s="213"/>
      <c r="AV98" s="213"/>
      <c r="AW98" s="213"/>
      <c r="AX98" s="213"/>
      <c r="AY98" s="213"/>
      <c r="AZ98" s="213"/>
      <c r="BA98" s="213"/>
      <c r="BB98" s="213"/>
      <c r="BC98" s="213"/>
      <c r="BD98" s="213"/>
      <c r="BE98" s="213"/>
      <c r="BF98" s="213"/>
      <c r="BG98" s="213"/>
      <c r="BH98" s="213"/>
    </row>
    <row r="99" spans="1:60" outlineLevel="1" x14ac:dyDescent="0.25">
      <c r="A99" s="214">
        <v>72</v>
      </c>
      <c r="B99" s="220" t="s">
        <v>287</v>
      </c>
      <c r="C99" s="263" t="s">
        <v>288</v>
      </c>
      <c r="D99" s="222" t="s">
        <v>169</v>
      </c>
      <c r="E99" s="228">
        <v>19.350000000000001</v>
      </c>
      <c r="F99" s="230">
        <f>H99+J99</f>
        <v>0</v>
      </c>
      <c r="G99" s="230">
        <f>ROUND(E99*F99,2)</f>
        <v>0</v>
      </c>
      <c r="H99" s="231"/>
      <c r="I99" s="230">
        <f>ROUND(E99*H99,2)</f>
        <v>0</v>
      </c>
      <c r="J99" s="231"/>
      <c r="K99" s="230">
        <f>ROUND(E99*J99,2)</f>
        <v>0</v>
      </c>
      <c r="L99" s="230">
        <v>21</v>
      </c>
      <c r="M99" s="230">
        <f>G99*(1+L99/100)</f>
        <v>0</v>
      </c>
      <c r="N99" s="223">
        <v>4.0299999999999997E-3</v>
      </c>
      <c r="O99" s="223">
        <f>ROUND(E99*N99,5)</f>
        <v>7.7979999999999994E-2</v>
      </c>
      <c r="P99" s="223">
        <v>0</v>
      </c>
      <c r="Q99" s="223">
        <f>ROUND(E99*P99,5)</f>
        <v>0</v>
      </c>
      <c r="R99" s="223"/>
      <c r="S99" s="223"/>
      <c r="T99" s="224">
        <v>0</v>
      </c>
      <c r="U99" s="223">
        <f>ROUND(E99*T99,2)</f>
        <v>0</v>
      </c>
      <c r="V99" s="213"/>
      <c r="W99" s="213"/>
      <c r="X99" s="213"/>
      <c r="Y99" s="213"/>
      <c r="Z99" s="213"/>
      <c r="AA99" s="213"/>
      <c r="AB99" s="213"/>
      <c r="AC99" s="213"/>
      <c r="AD99" s="213"/>
      <c r="AE99" s="213" t="s">
        <v>265</v>
      </c>
      <c r="AF99" s="213"/>
      <c r="AG99" s="213"/>
      <c r="AH99" s="213"/>
      <c r="AI99" s="213"/>
      <c r="AJ99" s="213"/>
      <c r="AK99" s="213"/>
      <c r="AL99" s="213"/>
      <c r="AM99" s="213"/>
      <c r="AN99" s="213"/>
      <c r="AO99" s="213"/>
      <c r="AP99" s="213"/>
      <c r="AQ99" s="213"/>
      <c r="AR99" s="213"/>
      <c r="AS99" s="213"/>
      <c r="AT99" s="213"/>
      <c r="AU99" s="213"/>
      <c r="AV99" s="213"/>
      <c r="AW99" s="213"/>
      <c r="AX99" s="213"/>
      <c r="AY99" s="213"/>
      <c r="AZ99" s="213"/>
      <c r="BA99" s="213"/>
      <c r="BB99" s="213"/>
      <c r="BC99" s="213"/>
      <c r="BD99" s="213"/>
      <c r="BE99" s="213"/>
      <c r="BF99" s="213"/>
      <c r="BG99" s="213"/>
      <c r="BH99" s="213"/>
    </row>
    <row r="100" spans="1:60" outlineLevel="1" x14ac:dyDescent="0.25">
      <c r="A100" s="214">
        <v>73</v>
      </c>
      <c r="B100" s="220" t="s">
        <v>289</v>
      </c>
      <c r="C100" s="263" t="s">
        <v>290</v>
      </c>
      <c r="D100" s="222" t="s">
        <v>0</v>
      </c>
      <c r="E100" s="228">
        <v>9.6999999999999993</v>
      </c>
      <c r="F100" s="230">
        <f>H100+J100</f>
        <v>0</v>
      </c>
      <c r="G100" s="230">
        <f>ROUND(E100*F100,2)</f>
        <v>0</v>
      </c>
      <c r="H100" s="231"/>
      <c r="I100" s="230">
        <f>ROUND(E100*H100,2)</f>
        <v>0</v>
      </c>
      <c r="J100" s="231"/>
      <c r="K100" s="230">
        <f>ROUND(E100*J100,2)</f>
        <v>0</v>
      </c>
      <c r="L100" s="230">
        <v>21</v>
      </c>
      <c r="M100" s="230">
        <f>G100*(1+L100/100)</f>
        <v>0</v>
      </c>
      <c r="N100" s="223">
        <v>0</v>
      </c>
      <c r="O100" s="223">
        <f>ROUND(E100*N100,5)</f>
        <v>0</v>
      </c>
      <c r="P100" s="223">
        <v>0</v>
      </c>
      <c r="Q100" s="223">
        <f>ROUND(E100*P100,5)</f>
        <v>0</v>
      </c>
      <c r="R100" s="223"/>
      <c r="S100" s="223"/>
      <c r="T100" s="224">
        <v>0</v>
      </c>
      <c r="U100" s="223">
        <f>ROUND(E100*T100,2)</f>
        <v>0</v>
      </c>
      <c r="V100" s="213"/>
      <c r="W100" s="213"/>
      <c r="X100" s="213"/>
      <c r="Y100" s="213"/>
      <c r="Z100" s="213"/>
      <c r="AA100" s="213"/>
      <c r="AB100" s="213"/>
      <c r="AC100" s="213"/>
      <c r="AD100" s="213"/>
      <c r="AE100" s="213" t="s">
        <v>142</v>
      </c>
      <c r="AF100" s="213"/>
      <c r="AG100" s="213"/>
      <c r="AH100" s="213"/>
      <c r="AI100" s="213"/>
      <c r="AJ100" s="213"/>
      <c r="AK100" s="213"/>
      <c r="AL100" s="213"/>
      <c r="AM100" s="213"/>
      <c r="AN100" s="213"/>
      <c r="AO100" s="213"/>
      <c r="AP100" s="213"/>
      <c r="AQ100" s="213"/>
      <c r="AR100" s="213"/>
      <c r="AS100" s="213"/>
      <c r="AT100" s="213"/>
      <c r="AU100" s="213"/>
      <c r="AV100" s="213"/>
      <c r="AW100" s="213"/>
      <c r="AX100" s="213"/>
      <c r="AY100" s="213"/>
      <c r="AZ100" s="213"/>
      <c r="BA100" s="213"/>
      <c r="BB100" s="213"/>
      <c r="BC100" s="213"/>
      <c r="BD100" s="213"/>
      <c r="BE100" s="213"/>
      <c r="BF100" s="213"/>
      <c r="BG100" s="213"/>
      <c r="BH100" s="213"/>
    </row>
    <row r="101" spans="1:60" x14ac:dyDescent="0.25">
      <c r="A101" s="215" t="s">
        <v>137</v>
      </c>
      <c r="B101" s="221" t="s">
        <v>96</v>
      </c>
      <c r="C101" s="264" t="s">
        <v>97</v>
      </c>
      <c r="D101" s="225"/>
      <c r="E101" s="229"/>
      <c r="F101" s="232"/>
      <c r="G101" s="232">
        <f>SUMIF(AE102:AE109,"&lt;&gt;NOR",G102:G109)</f>
        <v>0</v>
      </c>
      <c r="H101" s="232"/>
      <c r="I101" s="232">
        <f>SUM(I102:I109)</f>
        <v>0</v>
      </c>
      <c r="J101" s="232"/>
      <c r="K101" s="232">
        <f>SUM(K102:K109)</f>
        <v>0</v>
      </c>
      <c r="L101" s="232"/>
      <c r="M101" s="232">
        <f>SUM(M102:M109)</f>
        <v>0</v>
      </c>
      <c r="N101" s="226"/>
      <c r="O101" s="226">
        <f>SUM(O102:O109)</f>
        <v>0.15425</v>
      </c>
      <c r="P101" s="226"/>
      <c r="Q101" s="226">
        <f>SUM(Q102:Q109)</f>
        <v>3.5909999999999997E-2</v>
      </c>
      <c r="R101" s="226"/>
      <c r="S101" s="226"/>
      <c r="T101" s="227"/>
      <c r="U101" s="226">
        <f>SUM(U102:U109)</f>
        <v>52.42</v>
      </c>
      <c r="AE101" t="s">
        <v>138</v>
      </c>
    </row>
    <row r="102" spans="1:60" outlineLevel="1" x14ac:dyDescent="0.25">
      <c r="A102" s="214">
        <v>74</v>
      </c>
      <c r="B102" s="220" t="s">
        <v>291</v>
      </c>
      <c r="C102" s="263" t="s">
        <v>292</v>
      </c>
      <c r="D102" s="222" t="s">
        <v>169</v>
      </c>
      <c r="E102" s="228">
        <v>26.6</v>
      </c>
      <c r="F102" s="230">
        <f>H102+J102</f>
        <v>0</v>
      </c>
      <c r="G102" s="230">
        <f>ROUND(E102*F102,2)</f>
        <v>0</v>
      </c>
      <c r="H102" s="231"/>
      <c r="I102" s="230">
        <f>ROUND(E102*H102,2)</f>
        <v>0</v>
      </c>
      <c r="J102" s="231"/>
      <c r="K102" s="230">
        <f>ROUND(E102*J102,2)</f>
        <v>0</v>
      </c>
      <c r="L102" s="230">
        <v>21</v>
      </c>
      <c r="M102" s="230">
        <f>G102*(1+L102/100)</f>
        <v>0</v>
      </c>
      <c r="N102" s="223">
        <v>0</v>
      </c>
      <c r="O102" s="223">
        <f>ROUND(E102*N102,5)</f>
        <v>0</v>
      </c>
      <c r="P102" s="223">
        <v>1.3500000000000001E-3</v>
      </c>
      <c r="Q102" s="223">
        <f>ROUND(E102*P102,5)</f>
        <v>3.5909999999999997E-2</v>
      </c>
      <c r="R102" s="223"/>
      <c r="S102" s="223"/>
      <c r="T102" s="224">
        <v>9.1999999999999998E-2</v>
      </c>
      <c r="U102" s="223">
        <f>ROUND(E102*T102,2)</f>
        <v>2.4500000000000002</v>
      </c>
      <c r="V102" s="213"/>
      <c r="W102" s="213"/>
      <c r="X102" s="213"/>
      <c r="Y102" s="213"/>
      <c r="Z102" s="213"/>
      <c r="AA102" s="213"/>
      <c r="AB102" s="213"/>
      <c r="AC102" s="213"/>
      <c r="AD102" s="213"/>
      <c r="AE102" s="213" t="s">
        <v>142</v>
      </c>
      <c r="AF102" s="213"/>
      <c r="AG102" s="213"/>
      <c r="AH102" s="213"/>
      <c r="AI102" s="213"/>
      <c r="AJ102" s="213"/>
      <c r="AK102" s="213"/>
      <c r="AL102" s="213"/>
      <c r="AM102" s="213"/>
      <c r="AN102" s="213"/>
      <c r="AO102" s="213"/>
      <c r="AP102" s="213"/>
      <c r="AQ102" s="213"/>
      <c r="AR102" s="213"/>
      <c r="AS102" s="213"/>
      <c r="AT102" s="213"/>
      <c r="AU102" s="213"/>
      <c r="AV102" s="213"/>
      <c r="AW102" s="213"/>
      <c r="AX102" s="213"/>
      <c r="AY102" s="213"/>
      <c r="AZ102" s="213"/>
      <c r="BA102" s="213"/>
      <c r="BB102" s="213"/>
      <c r="BC102" s="213"/>
      <c r="BD102" s="213"/>
      <c r="BE102" s="213"/>
      <c r="BF102" s="213"/>
      <c r="BG102" s="213"/>
      <c r="BH102" s="213"/>
    </row>
    <row r="103" spans="1:60" outlineLevel="1" x14ac:dyDescent="0.25">
      <c r="A103" s="214">
        <v>75</v>
      </c>
      <c r="B103" s="220" t="s">
        <v>293</v>
      </c>
      <c r="C103" s="263" t="s">
        <v>294</v>
      </c>
      <c r="D103" s="222" t="s">
        <v>150</v>
      </c>
      <c r="E103" s="228">
        <v>15.38</v>
      </c>
      <c r="F103" s="230">
        <f>H103+J103</f>
        <v>0</v>
      </c>
      <c r="G103" s="230">
        <f>ROUND(E103*F103,2)</f>
        <v>0</v>
      </c>
      <c r="H103" s="231"/>
      <c r="I103" s="230">
        <f>ROUND(E103*H103,2)</f>
        <v>0</v>
      </c>
      <c r="J103" s="231"/>
      <c r="K103" s="230">
        <f>ROUND(E103*J103,2)</f>
        <v>0</v>
      </c>
      <c r="L103" s="230">
        <v>21</v>
      </c>
      <c r="M103" s="230">
        <f>G103*(1+L103/100)</f>
        <v>0</v>
      </c>
      <c r="N103" s="223">
        <v>4.4099999999999999E-3</v>
      </c>
      <c r="O103" s="223">
        <f>ROUND(E103*N103,5)</f>
        <v>6.7830000000000001E-2</v>
      </c>
      <c r="P103" s="223">
        <v>0</v>
      </c>
      <c r="Q103" s="223">
        <f>ROUND(E103*P103,5)</f>
        <v>0</v>
      </c>
      <c r="R103" s="223"/>
      <c r="S103" s="223"/>
      <c r="T103" s="224">
        <v>1.3125</v>
      </c>
      <c r="U103" s="223">
        <f>ROUND(E103*T103,2)</f>
        <v>20.190000000000001</v>
      </c>
      <c r="V103" s="213"/>
      <c r="W103" s="213"/>
      <c r="X103" s="213"/>
      <c r="Y103" s="213"/>
      <c r="Z103" s="213"/>
      <c r="AA103" s="213"/>
      <c r="AB103" s="213"/>
      <c r="AC103" s="213"/>
      <c r="AD103" s="213"/>
      <c r="AE103" s="213" t="s">
        <v>142</v>
      </c>
      <c r="AF103" s="213"/>
      <c r="AG103" s="213"/>
      <c r="AH103" s="213"/>
      <c r="AI103" s="213"/>
      <c r="AJ103" s="213"/>
      <c r="AK103" s="213"/>
      <c r="AL103" s="213"/>
      <c r="AM103" s="213"/>
      <c r="AN103" s="213"/>
      <c r="AO103" s="213"/>
      <c r="AP103" s="213"/>
      <c r="AQ103" s="213"/>
      <c r="AR103" s="213"/>
      <c r="AS103" s="213"/>
      <c r="AT103" s="213"/>
      <c r="AU103" s="213"/>
      <c r="AV103" s="213"/>
      <c r="AW103" s="213"/>
      <c r="AX103" s="213"/>
      <c r="AY103" s="213"/>
      <c r="AZ103" s="213"/>
      <c r="BA103" s="213"/>
      <c r="BB103" s="213"/>
      <c r="BC103" s="213"/>
      <c r="BD103" s="213"/>
      <c r="BE103" s="213"/>
      <c r="BF103" s="213"/>
      <c r="BG103" s="213"/>
      <c r="BH103" s="213"/>
    </row>
    <row r="104" spans="1:60" outlineLevel="1" x14ac:dyDescent="0.25">
      <c r="A104" s="214">
        <v>76</v>
      </c>
      <c r="B104" s="220" t="s">
        <v>295</v>
      </c>
      <c r="C104" s="263" t="s">
        <v>296</v>
      </c>
      <c r="D104" s="222" t="s">
        <v>224</v>
      </c>
      <c r="E104" s="228">
        <v>1</v>
      </c>
      <c r="F104" s="230">
        <f>H104+J104</f>
        <v>0</v>
      </c>
      <c r="G104" s="230">
        <f>ROUND(E104*F104,2)</f>
        <v>0</v>
      </c>
      <c r="H104" s="231"/>
      <c r="I104" s="230">
        <f>ROUND(E104*H104,2)</f>
        <v>0</v>
      </c>
      <c r="J104" s="231"/>
      <c r="K104" s="230">
        <f>ROUND(E104*J104,2)</f>
        <v>0</v>
      </c>
      <c r="L104" s="230">
        <v>21</v>
      </c>
      <c r="M104" s="230">
        <f>G104*(1+L104/100)</f>
        <v>0</v>
      </c>
      <c r="N104" s="223">
        <v>3.4000000000000002E-4</v>
      </c>
      <c r="O104" s="223">
        <f>ROUND(E104*N104,5)</f>
        <v>3.4000000000000002E-4</v>
      </c>
      <c r="P104" s="223">
        <v>0</v>
      </c>
      <c r="Q104" s="223">
        <f>ROUND(E104*P104,5)</f>
        <v>0</v>
      </c>
      <c r="R104" s="223"/>
      <c r="S104" s="223"/>
      <c r="T104" s="224">
        <v>0.41</v>
      </c>
      <c r="U104" s="223">
        <f>ROUND(E104*T104,2)</f>
        <v>0.41</v>
      </c>
      <c r="V104" s="213"/>
      <c r="W104" s="213"/>
      <c r="X104" s="213"/>
      <c r="Y104" s="213"/>
      <c r="Z104" s="213"/>
      <c r="AA104" s="213"/>
      <c r="AB104" s="213"/>
      <c r="AC104" s="213"/>
      <c r="AD104" s="213"/>
      <c r="AE104" s="213" t="s">
        <v>142</v>
      </c>
      <c r="AF104" s="213"/>
      <c r="AG104" s="213"/>
      <c r="AH104" s="213"/>
      <c r="AI104" s="213"/>
      <c r="AJ104" s="213"/>
      <c r="AK104" s="213"/>
      <c r="AL104" s="213"/>
      <c r="AM104" s="213"/>
      <c r="AN104" s="213"/>
      <c r="AO104" s="213"/>
      <c r="AP104" s="213"/>
      <c r="AQ104" s="213"/>
      <c r="AR104" s="213"/>
      <c r="AS104" s="213"/>
      <c r="AT104" s="213"/>
      <c r="AU104" s="213"/>
      <c r="AV104" s="213"/>
      <c r="AW104" s="213"/>
      <c r="AX104" s="213"/>
      <c r="AY104" s="213"/>
      <c r="AZ104" s="213"/>
      <c r="BA104" s="213"/>
      <c r="BB104" s="213"/>
      <c r="BC104" s="213"/>
      <c r="BD104" s="213"/>
      <c r="BE104" s="213"/>
      <c r="BF104" s="213"/>
      <c r="BG104" s="213"/>
      <c r="BH104" s="213"/>
    </row>
    <row r="105" spans="1:60" ht="20.399999999999999" outlineLevel="1" x14ac:dyDescent="0.25">
      <c r="A105" s="214">
        <v>77</v>
      </c>
      <c r="B105" s="220" t="s">
        <v>297</v>
      </c>
      <c r="C105" s="263" t="s">
        <v>298</v>
      </c>
      <c r="D105" s="222" t="s">
        <v>169</v>
      </c>
      <c r="E105" s="228">
        <v>6.15</v>
      </c>
      <c r="F105" s="230">
        <f>H105+J105</f>
        <v>0</v>
      </c>
      <c r="G105" s="230">
        <f>ROUND(E105*F105,2)</f>
        <v>0</v>
      </c>
      <c r="H105" s="231"/>
      <c r="I105" s="230">
        <f>ROUND(E105*H105,2)</f>
        <v>0</v>
      </c>
      <c r="J105" s="231"/>
      <c r="K105" s="230">
        <f>ROUND(E105*J105,2)</f>
        <v>0</v>
      </c>
      <c r="L105" s="230">
        <v>21</v>
      </c>
      <c r="M105" s="230">
        <f>G105*(1+L105/100)</f>
        <v>0</v>
      </c>
      <c r="N105" s="223">
        <v>2.0500000000000002E-3</v>
      </c>
      <c r="O105" s="223">
        <f>ROUND(E105*N105,5)</f>
        <v>1.261E-2</v>
      </c>
      <c r="P105" s="223">
        <v>0</v>
      </c>
      <c r="Q105" s="223">
        <f>ROUND(E105*P105,5)</f>
        <v>0</v>
      </c>
      <c r="R105" s="223"/>
      <c r="S105" s="223"/>
      <c r="T105" s="224">
        <v>0.26400000000000001</v>
      </c>
      <c r="U105" s="223">
        <f>ROUND(E105*T105,2)</f>
        <v>1.62</v>
      </c>
      <c r="V105" s="213"/>
      <c r="W105" s="213"/>
      <c r="X105" s="213"/>
      <c r="Y105" s="213"/>
      <c r="Z105" s="213"/>
      <c r="AA105" s="213"/>
      <c r="AB105" s="213"/>
      <c r="AC105" s="213"/>
      <c r="AD105" s="213"/>
      <c r="AE105" s="213" t="s">
        <v>142</v>
      </c>
      <c r="AF105" s="213"/>
      <c r="AG105" s="213"/>
      <c r="AH105" s="213"/>
      <c r="AI105" s="213"/>
      <c r="AJ105" s="213"/>
      <c r="AK105" s="213"/>
      <c r="AL105" s="213"/>
      <c r="AM105" s="213"/>
      <c r="AN105" s="213"/>
      <c r="AO105" s="213"/>
      <c r="AP105" s="213"/>
      <c r="AQ105" s="213"/>
      <c r="AR105" s="213"/>
      <c r="AS105" s="213"/>
      <c r="AT105" s="213"/>
      <c r="AU105" s="213"/>
      <c r="AV105" s="213"/>
      <c r="AW105" s="213"/>
      <c r="AX105" s="213"/>
      <c r="AY105" s="213"/>
      <c r="AZ105" s="213"/>
      <c r="BA105" s="213"/>
      <c r="BB105" s="213"/>
      <c r="BC105" s="213"/>
      <c r="BD105" s="213"/>
      <c r="BE105" s="213"/>
      <c r="BF105" s="213"/>
      <c r="BG105" s="213"/>
      <c r="BH105" s="213"/>
    </row>
    <row r="106" spans="1:60" outlineLevel="1" x14ac:dyDescent="0.25">
      <c r="A106" s="214">
        <v>78</v>
      </c>
      <c r="B106" s="220" t="s">
        <v>299</v>
      </c>
      <c r="C106" s="263" t="s">
        <v>300</v>
      </c>
      <c r="D106" s="222" t="s">
        <v>169</v>
      </c>
      <c r="E106" s="228">
        <v>5</v>
      </c>
      <c r="F106" s="230">
        <f>H106+J106</f>
        <v>0</v>
      </c>
      <c r="G106" s="230">
        <f>ROUND(E106*F106,2)</f>
        <v>0</v>
      </c>
      <c r="H106" s="231"/>
      <c r="I106" s="230">
        <f>ROUND(E106*H106,2)</f>
        <v>0</v>
      </c>
      <c r="J106" s="231"/>
      <c r="K106" s="230">
        <f>ROUND(E106*J106,2)</f>
        <v>0</v>
      </c>
      <c r="L106" s="230">
        <v>21</v>
      </c>
      <c r="M106" s="230">
        <f>G106*(1+L106/100)</f>
        <v>0</v>
      </c>
      <c r="N106" s="223">
        <v>3.1199999999999999E-3</v>
      </c>
      <c r="O106" s="223">
        <f>ROUND(E106*N106,5)</f>
        <v>1.5599999999999999E-2</v>
      </c>
      <c r="P106" s="223">
        <v>0</v>
      </c>
      <c r="Q106" s="223">
        <f>ROUND(E106*P106,5)</f>
        <v>0</v>
      </c>
      <c r="R106" s="223"/>
      <c r="S106" s="223"/>
      <c r="T106" s="224">
        <v>0.29399999999999998</v>
      </c>
      <c r="U106" s="223">
        <f>ROUND(E106*T106,2)</f>
        <v>1.47</v>
      </c>
      <c r="V106" s="213"/>
      <c r="W106" s="213"/>
      <c r="X106" s="213"/>
      <c r="Y106" s="213"/>
      <c r="Z106" s="213"/>
      <c r="AA106" s="213"/>
      <c r="AB106" s="213"/>
      <c r="AC106" s="213"/>
      <c r="AD106" s="213"/>
      <c r="AE106" s="213" t="s">
        <v>142</v>
      </c>
      <c r="AF106" s="213"/>
      <c r="AG106" s="213"/>
      <c r="AH106" s="213"/>
      <c r="AI106" s="213"/>
      <c r="AJ106" s="213"/>
      <c r="AK106" s="213"/>
      <c r="AL106" s="213"/>
      <c r="AM106" s="213"/>
      <c r="AN106" s="213"/>
      <c r="AO106" s="213"/>
      <c r="AP106" s="213"/>
      <c r="AQ106" s="213"/>
      <c r="AR106" s="213"/>
      <c r="AS106" s="213"/>
      <c r="AT106" s="213"/>
      <c r="AU106" s="213"/>
      <c r="AV106" s="213"/>
      <c r="AW106" s="213"/>
      <c r="AX106" s="213"/>
      <c r="AY106" s="213"/>
      <c r="AZ106" s="213"/>
      <c r="BA106" s="213"/>
      <c r="BB106" s="213"/>
      <c r="BC106" s="213"/>
      <c r="BD106" s="213"/>
      <c r="BE106" s="213"/>
      <c r="BF106" s="213"/>
      <c r="BG106" s="213"/>
      <c r="BH106" s="213"/>
    </row>
    <row r="107" spans="1:60" outlineLevel="1" x14ac:dyDescent="0.25">
      <c r="A107" s="214">
        <v>79</v>
      </c>
      <c r="B107" s="220" t="s">
        <v>301</v>
      </c>
      <c r="C107" s="263" t="s">
        <v>302</v>
      </c>
      <c r="D107" s="222" t="s">
        <v>169</v>
      </c>
      <c r="E107" s="228">
        <v>26.6</v>
      </c>
      <c r="F107" s="230">
        <f>H107+J107</f>
        <v>0</v>
      </c>
      <c r="G107" s="230">
        <f>ROUND(E107*F107,2)</f>
        <v>0</v>
      </c>
      <c r="H107" s="231"/>
      <c r="I107" s="230">
        <f>ROUND(E107*H107,2)</f>
        <v>0</v>
      </c>
      <c r="J107" s="231"/>
      <c r="K107" s="230">
        <f>ROUND(E107*J107,2)</f>
        <v>0</v>
      </c>
      <c r="L107" s="230">
        <v>21</v>
      </c>
      <c r="M107" s="230">
        <f>G107*(1+L107/100)</f>
        <v>0</v>
      </c>
      <c r="N107" s="223">
        <v>1.81E-3</v>
      </c>
      <c r="O107" s="223">
        <f>ROUND(E107*N107,5)</f>
        <v>4.8149999999999998E-2</v>
      </c>
      <c r="P107" s="223">
        <v>0</v>
      </c>
      <c r="Q107" s="223">
        <f>ROUND(E107*P107,5)</f>
        <v>0</v>
      </c>
      <c r="R107" s="223"/>
      <c r="S107" s="223"/>
      <c r="T107" s="224">
        <v>0.79349999999999998</v>
      </c>
      <c r="U107" s="223">
        <f>ROUND(E107*T107,2)</f>
        <v>21.11</v>
      </c>
      <c r="V107" s="213"/>
      <c r="W107" s="213"/>
      <c r="X107" s="213"/>
      <c r="Y107" s="213"/>
      <c r="Z107" s="213"/>
      <c r="AA107" s="213"/>
      <c r="AB107" s="213"/>
      <c r="AC107" s="213"/>
      <c r="AD107" s="213"/>
      <c r="AE107" s="213" t="s">
        <v>142</v>
      </c>
      <c r="AF107" s="213"/>
      <c r="AG107" s="213"/>
      <c r="AH107" s="213"/>
      <c r="AI107" s="213"/>
      <c r="AJ107" s="213"/>
      <c r="AK107" s="213"/>
      <c r="AL107" s="213"/>
      <c r="AM107" s="213"/>
      <c r="AN107" s="213"/>
      <c r="AO107" s="213"/>
      <c r="AP107" s="213"/>
      <c r="AQ107" s="213"/>
      <c r="AR107" s="213"/>
      <c r="AS107" s="213"/>
      <c r="AT107" s="213"/>
      <c r="AU107" s="213"/>
      <c r="AV107" s="213"/>
      <c r="AW107" s="213"/>
      <c r="AX107" s="213"/>
      <c r="AY107" s="213"/>
      <c r="AZ107" s="213"/>
      <c r="BA107" s="213"/>
      <c r="BB107" s="213"/>
      <c r="BC107" s="213"/>
      <c r="BD107" s="213"/>
      <c r="BE107" s="213"/>
      <c r="BF107" s="213"/>
      <c r="BG107" s="213"/>
      <c r="BH107" s="213"/>
    </row>
    <row r="108" spans="1:60" outlineLevel="1" x14ac:dyDescent="0.25">
      <c r="A108" s="214">
        <v>80</v>
      </c>
      <c r="B108" s="220" t="s">
        <v>303</v>
      </c>
      <c r="C108" s="263" t="s">
        <v>304</v>
      </c>
      <c r="D108" s="222" t="s">
        <v>169</v>
      </c>
      <c r="E108" s="228">
        <v>6.15</v>
      </c>
      <c r="F108" s="230">
        <f>H108+J108</f>
        <v>0</v>
      </c>
      <c r="G108" s="230">
        <f>ROUND(E108*F108,2)</f>
        <v>0</v>
      </c>
      <c r="H108" s="231"/>
      <c r="I108" s="230">
        <f>ROUND(E108*H108,2)</f>
        <v>0</v>
      </c>
      <c r="J108" s="231"/>
      <c r="K108" s="230">
        <f>ROUND(E108*J108,2)</f>
        <v>0</v>
      </c>
      <c r="L108" s="230">
        <v>21</v>
      </c>
      <c r="M108" s="230">
        <f>G108*(1+L108/100)</f>
        <v>0</v>
      </c>
      <c r="N108" s="223">
        <v>1.58E-3</v>
      </c>
      <c r="O108" s="223">
        <f>ROUND(E108*N108,5)</f>
        <v>9.7199999999999995E-3</v>
      </c>
      <c r="P108" s="223">
        <v>0</v>
      </c>
      <c r="Q108" s="223">
        <f>ROUND(E108*P108,5)</f>
        <v>0</v>
      </c>
      <c r="R108" s="223"/>
      <c r="S108" s="223"/>
      <c r="T108" s="224">
        <v>0.84089000000000003</v>
      </c>
      <c r="U108" s="223">
        <f>ROUND(E108*T108,2)</f>
        <v>5.17</v>
      </c>
      <c r="V108" s="213"/>
      <c r="W108" s="213"/>
      <c r="X108" s="213"/>
      <c r="Y108" s="213"/>
      <c r="Z108" s="213"/>
      <c r="AA108" s="213"/>
      <c r="AB108" s="213"/>
      <c r="AC108" s="213"/>
      <c r="AD108" s="213"/>
      <c r="AE108" s="213" t="s">
        <v>142</v>
      </c>
      <c r="AF108" s="213"/>
      <c r="AG108" s="213"/>
      <c r="AH108" s="213"/>
      <c r="AI108" s="213"/>
      <c r="AJ108" s="213"/>
      <c r="AK108" s="213"/>
      <c r="AL108" s="213"/>
      <c r="AM108" s="213"/>
      <c r="AN108" s="213"/>
      <c r="AO108" s="213"/>
      <c r="AP108" s="213"/>
      <c r="AQ108" s="213"/>
      <c r="AR108" s="213"/>
      <c r="AS108" s="213"/>
      <c r="AT108" s="213"/>
      <c r="AU108" s="213"/>
      <c r="AV108" s="213"/>
      <c r="AW108" s="213"/>
      <c r="AX108" s="213"/>
      <c r="AY108" s="213"/>
      <c r="AZ108" s="213"/>
      <c r="BA108" s="213"/>
      <c r="BB108" s="213"/>
      <c r="BC108" s="213"/>
      <c r="BD108" s="213"/>
      <c r="BE108" s="213"/>
      <c r="BF108" s="213"/>
      <c r="BG108" s="213"/>
      <c r="BH108" s="213"/>
    </row>
    <row r="109" spans="1:60" outlineLevel="1" x14ac:dyDescent="0.25">
      <c r="A109" s="214">
        <v>81</v>
      </c>
      <c r="B109" s="220" t="s">
        <v>305</v>
      </c>
      <c r="C109" s="263" t="s">
        <v>306</v>
      </c>
      <c r="D109" s="222" t="s">
        <v>0</v>
      </c>
      <c r="E109" s="228">
        <v>2.15</v>
      </c>
      <c r="F109" s="230">
        <f>H109+J109</f>
        <v>0</v>
      </c>
      <c r="G109" s="230">
        <f>ROUND(E109*F109,2)</f>
        <v>0</v>
      </c>
      <c r="H109" s="231"/>
      <c r="I109" s="230">
        <f>ROUND(E109*H109,2)</f>
        <v>0</v>
      </c>
      <c r="J109" s="231"/>
      <c r="K109" s="230">
        <f>ROUND(E109*J109,2)</f>
        <v>0</v>
      </c>
      <c r="L109" s="230">
        <v>21</v>
      </c>
      <c r="M109" s="230">
        <f>G109*(1+L109/100)</f>
        <v>0</v>
      </c>
      <c r="N109" s="223">
        <v>0</v>
      </c>
      <c r="O109" s="223">
        <f>ROUND(E109*N109,5)</f>
        <v>0</v>
      </c>
      <c r="P109" s="223">
        <v>0</v>
      </c>
      <c r="Q109" s="223">
        <f>ROUND(E109*P109,5)</f>
        <v>0</v>
      </c>
      <c r="R109" s="223"/>
      <c r="S109" s="223"/>
      <c r="T109" s="224">
        <v>0</v>
      </c>
      <c r="U109" s="223">
        <f>ROUND(E109*T109,2)</f>
        <v>0</v>
      </c>
      <c r="V109" s="213"/>
      <c r="W109" s="213"/>
      <c r="X109" s="213"/>
      <c r="Y109" s="213"/>
      <c r="Z109" s="213"/>
      <c r="AA109" s="213"/>
      <c r="AB109" s="213"/>
      <c r="AC109" s="213"/>
      <c r="AD109" s="213"/>
      <c r="AE109" s="213" t="s">
        <v>142</v>
      </c>
      <c r="AF109" s="213"/>
      <c r="AG109" s="213"/>
      <c r="AH109" s="213"/>
      <c r="AI109" s="213"/>
      <c r="AJ109" s="213"/>
      <c r="AK109" s="213"/>
      <c r="AL109" s="213"/>
      <c r="AM109" s="213"/>
      <c r="AN109" s="213"/>
      <c r="AO109" s="213"/>
      <c r="AP109" s="213"/>
      <c r="AQ109" s="213"/>
      <c r="AR109" s="213"/>
      <c r="AS109" s="213"/>
      <c r="AT109" s="213"/>
      <c r="AU109" s="213"/>
      <c r="AV109" s="213"/>
      <c r="AW109" s="213"/>
      <c r="AX109" s="213"/>
      <c r="AY109" s="213"/>
      <c r="AZ109" s="213"/>
      <c r="BA109" s="213"/>
      <c r="BB109" s="213"/>
      <c r="BC109" s="213"/>
      <c r="BD109" s="213"/>
      <c r="BE109" s="213"/>
      <c r="BF109" s="213"/>
      <c r="BG109" s="213"/>
      <c r="BH109" s="213"/>
    </row>
    <row r="110" spans="1:60" x14ac:dyDescent="0.25">
      <c r="A110" s="215" t="s">
        <v>137</v>
      </c>
      <c r="B110" s="221" t="s">
        <v>98</v>
      </c>
      <c r="C110" s="264" t="s">
        <v>99</v>
      </c>
      <c r="D110" s="225"/>
      <c r="E110" s="229"/>
      <c r="F110" s="232"/>
      <c r="G110" s="232">
        <f>SUMIF(AE111:AE136,"&lt;&gt;NOR",G111:G136)</f>
        <v>0</v>
      </c>
      <c r="H110" s="232"/>
      <c r="I110" s="232">
        <f>SUM(I111:I136)</f>
        <v>0</v>
      </c>
      <c r="J110" s="232"/>
      <c r="K110" s="232">
        <f>SUM(K111:K136)</f>
        <v>0</v>
      </c>
      <c r="L110" s="232"/>
      <c r="M110" s="232">
        <f>SUM(M111:M136)</f>
        <v>0</v>
      </c>
      <c r="N110" s="226"/>
      <c r="O110" s="226">
        <f>SUM(O111:O136)</f>
        <v>0.75107000000000002</v>
      </c>
      <c r="P110" s="226"/>
      <c r="Q110" s="226">
        <f>SUM(Q111:Q136)</f>
        <v>0</v>
      </c>
      <c r="R110" s="226"/>
      <c r="S110" s="226"/>
      <c r="T110" s="227"/>
      <c r="U110" s="226">
        <f>SUM(U111:U136)</f>
        <v>77.42</v>
      </c>
      <c r="AE110" t="s">
        <v>138</v>
      </c>
    </row>
    <row r="111" spans="1:60" ht="20.399999999999999" outlineLevel="1" x14ac:dyDescent="0.25">
      <c r="A111" s="214">
        <v>82</v>
      </c>
      <c r="B111" s="220" t="s">
        <v>307</v>
      </c>
      <c r="C111" s="263" t="s">
        <v>308</v>
      </c>
      <c r="D111" s="222" t="s">
        <v>150</v>
      </c>
      <c r="E111" s="228">
        <v>5.7</v>
      </c>
      <c r="F111" s="230">
        <f>H111+J111</f>
        <v>0</v>
      </c>
      <c r="G111" s="230">
        <f>ROUND(E111*F111,2)</f>
        <v>0</v>
      </c>
      <c r="H111" s="231"/>
      <c r="I111" s="230">
        <f>ROUND(E111*H111,2)</f>
        <v>0</v>
      </c>
      <c r="J111" s="231"/>
      <c r="K111" s="230">
        <f>ROUND(E111*J111,2)</f>
        <v>0</v>
      </c>
      <c r="L111" s="230">
        <v>21</v>
      </c>
      <c r="M111" s="230">
        <f>G111*(1+L111/100)</f>
        <v>0</v>
      </c>
      <c r="N111" s="223">
        <v>1.0000000000000001E-5</v>
      </c>
      <c r="O111" s="223">
        <f>ROUND(E111*N111,5)</f>
        <v>6.0000000000000002E-5</v>
      </c>
      <c r="P111" s="223">
        <v>0</v>
      </c>
      <c r="Q111" s="223">
        <f>ROUND(E111*P111,5)</f>
        <v>0</v>
      </c>
      <c r="R111" s="223"/>
      <c r="S111" s="223"/>
      <c r="T111" s="224">
        <v>0.90900000000000003</v>
      </c>
      <c r="U111" s="223">
        <f>ROUND(E111*T111,2)</f>
        <v>5.18</v>
      </c>
      <c r="V111" s="213"/>
      <c r="W111" s="213"/>
      <c r="X111" s="213"/>
      <c r="Y111" s="213"/>
      <c r="Z111" s="213"/>
      <c r="AA111" s="213"/>
      <c r="AB111" s="213"/>
      <c r="AC111" s="213"/>
      <c r="AD111" s="213"/>
      <c r="AE111" s="213" t="s">
        <v>142</v>
      </c>
      <c r="AF111" s="213"/>
      <c r="AG111" s="213"/>
      <c r="AH111" s="213"/>
      <c r="AI111" s="213"/>
      <c r="AJ111" s="213"/>
      <c r="AK111" s="213"/>
      <c r="AL111" s="213"/>
      <c r="AM111" s="213"/>
      <c r="AN111" s="213"/>
      <c r="AO111" s="213"/>
      <c r="AP111" s="213"/>
      <c r="AQ111" s="213"/>
      <c r="AR111" s="213"/>
      <c r="AS111" s="213"/>
      <c r="AT111" s="213"/>
      <c r="AU111" s="213"/>
      <c r="AV111" s="213"/>
      <c r="AW111" s="213"/>
      <c r="AX111" s="213"/>
      <c r="AY111" s="213"/>
      <c r="AZ111" s="213"/>
      <c r="BA111" s="213"/>
      <c r="BB111" s="213"/>
      <c r="BC111" s="213"/>
      <c r="BD111" s="213"/>
      <c r="BE111" s="213"/>
      <c r="BF111" s="213"/>
      <c r="BG111" s="213"/>
      <c r="BH111" s="213"/>
    </row>
    <row r="112" spans="1:60" ht="20.399999999999999" outlineLevel="1" x14ac:dyDescent="0.25">
      <c r="A112" s="214">
        <v>83</v>
      </c>
      <c r="B112" s="220" t="s">
        <v>309</v>
      </c>
      <c r="C112" s="263" t="s">
        <v>310</v>
      </c>
      <c r="D112" s="222" t="s">
        <v>224</v>
      </c>
      <c r="E112" s="228">
        <v>1</v>
      </c>
      <c r="F112" s="230">
        <f>H112+J112</f>
        <v>0</v>
      </c>
      <c r="G112" s="230">
        <f>ROUND(E112*F112,2)</f>
        <v>0</v>
      </c>
      <c r="H112" s="231"/>
      <c r="I112" s="230">
        <f>ROUND(E112*H112,2)</f>
        <v>0</v>
      </c>
      <c r="J112" s="231"/>
      <c r="K112" s="230">
        <f>ROUND(E112*J112,2)</f>
        <v>0</v>
      </c>
      <c r="L112" s="230">
        <v>21</v>
      </c>
      <c r="M112" s="230">
        <f>G112*(1+L112/100)</f>
        <v>0</v>
      </c>
      <c r="N112" s="223">
        <v>4.1000000000000002E-2</v>
      </c>
      <c r="O112" s="223">
        <f>ROUND(E112*N112,5)</f>
        <v>4.1000000000000002E-2</v>
      </c>
      <c r="P112" s="223">
        <v>0</v>
      </c>
      <c r="Q112" s="223">
        <f>ROUND(E112*P112,5)</f>
        <v>0</v>
      </c>
      <c r="R112" s="223"/>
      <c r="S112" s="223"/>
      <c r="T112" s="224">
        <v>0</v>
      </c>
      <c r="U112" s="223">
        <f>ROUND(E112*T112,2)</f>
        <v>0</v>
      </c>
      <c r="V112" s="213"/>
      <c r="W112" s="213"/>
      <c r="X112" s="213"/>
      <c r="Y112" s="213"/>
      <c r="Z112" s="213"/>
      <c r="AA112" s="213"/>
      <c r="AB112" s="213"/>
      <c r="AC112" s="213"/>
      <c r="AD112" s="213"/>
      <c r="AE112" s="213" t="s">
        <v>265</v>
      </c>
      <c r="AF112" s="213"/>
      <c r="AG112" s="213"/>
      <c r="AH112" s="213"/>
      <c r="AI112" s="213"/>
      <c r="AJ112" s="213"/>
      <c r="AK112" s="213"/>
      <c r="AL112" s="213"/>
      <c r="AM112" s="213"/>
      <c r="AN112" s="213"/>
      <c r="AO112" s="213"/>
      <c r="AP112" s="213"/>
      <c r="AQ112" s="213"/>
      <c r="AR112" s="213"/>
      <c r="AS112" s="213"/>
      <c r="AT112" s="213"/>
      <c r="AU112" s="213"/>
      <c r="AV112" s="213"/>
      <c r="AW112" s="213"/>
      <c r="AX112" s="213"/>
      <c r="AY112" s="213"/>
      <c r="AZ112" s="213"/>
      <c r="BA112" s="213"/>
      <c r="BB112" s="213"/>
      <c r="BC112" s="213"/>
      <c r="BD112" s="213"/>
      <c r="BE112" s="213"/>
      <c r="BF112" s="213"/>
      <c r="BG112" s="213"/>
      <c r="BH112" s="213"/>
    </row>
    <row r="113" spans="1:60" outlineLevel="1" x14ac:dyDescent="0.25">
      <c r="A113" s="214">
        <v>84</v>
      </c>
      <c r="B113" s="220" t="s">
        <v>311</v>
      </c>
      <c r="C113" s="263" t="s">
        <v>312</v>
      </c>
      <c r="D113" s="222" t="s">
        <v>150</v>
      </c>
      <c r="E113" s="228">
        <v>6.21</v>
      </c>
      <c r="F113" s="230">
        <f>H113+J113</f>
        <v>0</v>
      </c>
      <c r="G113" s="230">
        <f>ROUND(E113*F113,2)</f>
        <v>0</v>
      </c>
      <c r="H113" s="231"/>
      <c r="I113" s="230">
        <f>ROUND(E113*H113,2)</f>
        <v>0</v>
      </c>
      <c r="J113" s="231"/>
      <c r="K113" s="230">
        <f>ROUND(E113*J113,2)</f>
        <v>0</v>
      </c>
      <c r="L113" s="230">
        <v>21</v>
      </c>
      <c r="M113" s="230">
        <f>G113*(1+L113/100)</f>
        <v>0</v>
      </c>
      <c r="N113" s="223">
        <v>2.0000000000000002E-5</v>
      </c>
      <c r="O113" s="223">
        <f>ROUND(E113*N113,5)</f>
        <v>1.2E-4</v>
      </c>
      <c r="P113" s="223">
        <v>0</v>
      </c>
      <c r="Q113" s="223">
        <f>ROUND(E113*P113,5)</f>
        <v>0</v>
      </c>
      <c r="R113" s="223"/>
      <c r="S113" s="223"/>
      <c r="T113" s="224">
        <v>0.46800000000000003</v>
      </c>
      <c r="U113" s="223">
        <f>ROUND(E113*T113,2)</f>
        <v>2.91</v>
      </c>
      <c r="V113" s="213"/>
      <c r="W113" s="213"/>
      <c r="X113" s="213"/>
      <c r="Y113" s="213"/>
      <c r="Z113" s="213"/>
      <c r="AA113" s="213"/>
      <c r="AB113" s="213"/>
      <c r="AC113" s="213"/>
      <c r="AD113" s="213"/>
      <c r="AE113" s="213" t="s">
        <v>142</v>
      </c>
      <c r="AF113" s="213"/>
      <c r="AG113" s="213"/>
      <c r="AH113" s="213"/>
      <c r="AI113" s="213"/>
      <c r="AJ113" s="213"/>
      <c r="AK113" s="213"/>
      <c r="AL113" s="213"/>
      <c r="AM113" s="213"/>
      <c r="AN113" s="213"/>
      <c r="AO113" s="213"/>
      <c r="AP113" s="213"/>
      <c r="AQ113" s="213"/>
      <c r="AR113" s="213"/>
      <c r="AS113" s="213"/>
      <c r="AT113" s="213"/>
      <c r="AU113" s="213"/>
      <c r="AV113" s="213"/>
      <c r="AW113" s="213"/>
      <c r="AX113" s="213"/>
      <c r="AY113" s="213"/>
      <c r="AZ113" s="213"/>
      <c r="BA113" s="213"/>
      <c r="BB113" s="213"/>
      <c r="BC113" s="213"/>
      <c r="BD113" s="213"/>
      <c r="BE113" s="213"/>
      <c r="BF113" s="213"/>
      <c r="BG113" s="213"/>
      <c r="BH113" s="213"/>
    </row>
    <row r="114" spans="1:60" outlineLevel="1" x14ac:dyDescent="0.25">
      <c r="A114" s="214">
        <v>85</v>
      </c>
      <c r="B114" s="220" t="s">
        <v>313</v>
      </c>
      <c r="C114" s="263" t="s">
        <v>314</v>
      </c>
      <c r="D114" s="222" t="s">
        <v>224</v>
      </c>
      <c r="E114" s="228">
        <v>5</v>
      </c>
      <c r="F114" s="230">
        <f>H114+J114</f>
        <v>0</v>
      </c>
      <c r="G114" s="230">
        <f>ROUND(E114*F114,2)</f>
        <v>0</v>
      </c>
      <c r="H114" s="231"/>
      <c r="I114" s="230">
        <f>ROUND(E114*H114,2)</f>
        <v>0</v>
      </c>
      <c r="J114" s="231"/>
      <c r="K114" s="230">
        <f>ROUND(E114*J114,2)</f>
        <v>0</v>
      </c>
      <c r="L114" s="230">
        <v>21</v>
      </c>
      <c r="M114" s="230">
        <f>G114*(1+L114/100)</f>
        <v>0</v>
      </c>
      <c r="N114" s="223">
        <v>1.0000000000000001E-5</v>
      </c>
      <c r="O114" s="223">
        <f>ROUND(E114*N114,5)</f>
        <v>5.0000000000000002E-5</v>
      </c>
      <c r="P114" s="223">
        <v>0</v>
      </c>
      <c r="Q114" s="223">
        <f>ROUND(E114*P114,5)</f>
        <v>0</v>
      </c>
      <c r="R114" s="223"/>
      <c r="S114" s="223"/>
      <c r="T114" s="224">
        <v>0.54730000000000001</v>
      </c>
      <c r="U114" s="223">
        <f>ROUND(E114*T114,2)</f>
        <v>2.74</v>
      </c>
      <c r="V114" s="213"/>
      <c r="W114" s="213"/>
      <c r="X114" s="213"/>
      <c r="Y114" s="213"/>
      <c r="Z114" s="213"/>
      <c r="AA114" s="213"/>
      <c r="AB114" s="213"/>
      <c r="AC114" s="213"/>
      <c r="AD114" s="213"/>
      <c r="AE114" s="213" t="s">
        <v>142</v>
      </c>
      <c r="AF114" s="213"/>
      <c r="AG114" s="213"/>
      <c r="AH114" s="213"/>
      <c r="AI114" s="213"/>
      <c r="AJ114" s="213"/>
      <c r="AK114" s="213"/>
      <c r="AL114" s="213"/>
      <c r="AM114" s="213"/>
      <c r="AN114" s="213"/>
      <c r="AO114" s="213"/>
      <c r="AP114" s="213"/>
      <c r="AQ114" s="213"/>
      <c r="AR114" s="213"/>
      <c r="AS114" s="213"/>
      <c r="AT114" s="213"/>
      <c r="AU114" s="213"/>
      <c r="AV114" s="213"/>
      <c r="AW114" s="213"/>
      <c r="AX114" s="213"/>
      <c r="AY114" s="213"/>
      <c r="AZ114" s="213"/>
      <c r="BA114" s="213"/>
      <c r="BB114" s="213"/>
      <c r="BC114" s="213"/>
      <c r="BD114" s="213"/>
      <c r="BE114" s="213"/>
      <c r="BF114" s="213"/>
      <c r="BG114" s="213"/>
      <c r="BH114" s="213"/>
    </row>
    <row r="115" spans="1:60" ht="20.399999999999999" outlineLevel="1" x14ac:dyDescent="0.25">
      <c r="A115" s="214">
        <v>86</v>
      </c>
      <c r="B115" s="220" t="s">
        <v>315</v>
      </c>
      <c r="C115" s="263" t="s">
        <v>316</v>
      </c>
      <c r="D115" s="222" t="s">
        <v>169</v>
      </c>
      <c r="E115" s="228">
        <v>5.4</v>
      </c>
      <c r="F115" s="230">
        <f>H115+J115</f>
        <v>0</v>
      </c>
      <c r="G115" s="230">
        <f>ROUND(E115*F115,2)</f>
        <v>0</v>
      </c>
      <c r="H115" s="231"/>
      <c r="I115" s="230">
        <f>ROUND(E115*H115,2)</f>
        <v>0</v>
      </c>
      <c r="J115" s="231"/>
      <c r="K115" s="230">
        <f>ROUND(E115*J115,2)</f>
        <v>0</v>
      </c>
      <c r="L115" s="230">
        <v>21</v>
      </c>
      <c r="M115" s="230">
        <f>G115*(1+L115/100)</f>
        <v>0</v>
      </c>
      <c r="N115" s="223">
        <v>2.4299999999999999E-3</v>
      </c>
      <c r="O115" s="223">
        <f>ROUND(E115*N115,5)</f>
        <v>1.312E-2</v>
      </c>
      <c r="P115" s="223">
        <v>0</v>
      </c>
      <c r="Q115" s="223">
        <f>ROUND(E115*P115,5)</f>
        <v>0</v>
      </c>
      <c r="R115" s="223"/>
      <c r="S115" s="223"/>
      <c r="T115" s="224">
        <v>0</v>
      </c>
      <c r="U115" s="223">
        <f>ROUND(E115*T115,2)</f>
        <v>0</v>
      </c>
      <c r="V115" s="213"/>
      <c r="W115" s="213"/>
      <c r="X115" s="213"/>
      <c r="Y115" s="213"/>
      <c r="Z115" s="213"/>
      <c r="AA115" s="213"/>
      <c r="AB115" s="213"/>
      <c r="AC115" s="213"/>
      <c r="AD115" s="213"/>
      <c r="AE115" s="213" t="s">
        <v>265</v>
      </c>
      <c r="AF115" s="213"/>
      <c r="AG115" s="213"/>
      <c r="AH115" s="213"/>
      <c r="AI115" s="213"/>
      <c r="AJ115" s="213"/>
      <c r="AK115" s="213"/>
      <c r="AL115" s="213"/>
      <c r="AM115" s="213"/>
      <c r="AN115" s="213"/>
      <c r="AO115" s="213"/>
      <c r="AP115" s="213"/>
      <c r="AQ115" s="213"/>
      <c r="AR115" s="213"/>
      <c r="AS115" s="213"/>
      <c r="AT115" s="213"/>
      <c r="AU115" s="213"/>
      <c r="AV115" s="213"/>
      <c r="AW115" s="213"/>
      <c r="AX115" s="213"/>
      <c r="AY115" s="213"/>
      <c r="AZ115" s="213"/>
      <c r="BA115" s="213"/>
      <c r="BB115" s="213"/>
      <c r="BC115" s="213"/>
      <c r="BD115" s="213"/>
      <c r="BE115" s="213"/>
      <c r="BF115" s="213"/>
      <c r="BG115" s="213"/>
      <c r="BH115" s="213"/>
    </row>
    <row r="116" spans="1:60" outlineLevel="1" x14ac:dyDescent="0.25">
      <c r="A116" s="214">
        <v>87</v>
      </c>
      <c r="B116" s="220" t="s">
        <v>317</v>
      </c>
      <c r="C116" s="263" t="s">
        <v>318</v>
      </c>
      <c r="D116" s="222" t="s">
        <v>224</v>
      </c>
      <c r="E116" s="228">
        <v>2</v>
      </c>
      <c r="F116" s="230">
        <f>H116+J116</f>
        <v>0</v>
      </c>
      <c r="G116" s="230">
        <f>ROUND(E116*F116,2)</f>
        <v>0</v>
      </c>
      <c r="H116" s="231"/>
      <c r="I116" s="230">
        <f>ROUND(E116*H116,2)</f>
        <v>0</v>
      </c>
      <c r="J116" s="231"/>
      <c r="K116" s="230">
        <f>ROUND(E116*J116,2)</f>
        <v>0</v>
      </c>
      <c r="L116" s="230">
        <v>21</v>
      </c>
      <c r="M116" s="230">
        <f>G116*(1+L116/100)</f>
        <v>0</v>
      </c>
      <c r="N116" s="223">
        <v>2.2499999999999999E-2</v>
      </c>
      <c r="O116" s="223">
        <f>ROUND(E116*N116,5)</f>
        <v>4.4999999999999998E-2</v>
      </c>
      <c r="P116" s="223">
        <v>0</v>
      </c>
      <c r="Q116" s="223">
        <f>ROUND(E116*P116,5)</f>
        <v>0</v>
      </c>
      <c r="R116" s="223"/>
      <c r="S116" s="223"/>
      <c r="T116" s="224">
        <v>0</v>
      </c>
      <c r="U116" s="223">
        <f>ROUND(E116*T116,2)</f>
        <v>0</v>
      </c>
      <c r="V116" s="213"/>
      <c r="W116" s="213"/>
      <c r="X116" s="213"/>
      <c r="Y116" s="213"/>
      <c r="Z116" s="213"/>
      <c r="AA116" s="213"/>
      <c r="AB116" s="213"/>
      <c r="AC116" s="213"/>
      <c r="AD116" s="213"/>
      <c r="AE116" s="213" t="s">
        <v>265</v>
      </c>
      <c r="AF116" s="213"/>
      <c r="AG116" s="213"/>
      <c r="AH116" s="213"/>
      <c r="AI116" s="213"/>
      <c r="AJ116" s="213"/>
      <c r="AK116" s="213"/>
      <c r="AL116" s="213"/>
      <c r="AM116" s="213"/>
      <c r="AN116" s="213"/>
      <c r="AO116" s="213"/>
      <c r="AP116" s="213"/>
      <c r="AQ116" s="213"/>
      <c r="AR116" s="213"/>
      <c r="AS116" s="213"/>
      <c r="AT116" s="213"/>
      <c r="AU116" s="213"/>
      <c r="AV116" s="213"/>
      <c r="AW116" s="213"/>
      <c r="AX116" s="213"/>
      <c r="AY116" s="213"/>
      <c r="AZ116" s="213"/>
      <c r="BA116" s="213"/>
      <c r="BB116" s="213"/>
      <c r="BC116" s="213"/>
      <c r="BD116" s="213"/>
      <c r="BE116" s="213"/>
      <c r="BF116" s="213"/>
      <c r="BG116" s="213"/>
      <c r="BH116" s="213"/>
    </row>
    <row r="117" spans="1:60" outlineLevel="1" x14ac:dyDescent="0.25">
      <c r="A117" s="214">
        <v>88</v>
      </c>
      <c r="B117" s="220" t="s">
        <v>319</v>
      </c>
      <c r="C117" s="263" t="s">
        <v>320</v>
      </c>
      <c r="D117" s="222" t="s">
        <v>224</v>
      </c>
      <c r="E117" s="228">
        <v>3</v>
      </c>
      <c r="F117" s="230">
        <f>H117+J117</f>
        <v>0</v>
      </c>
      <c r="G117" s="230">
        <f>ROUND(E117*F117,2)</f>
        <v>0</v>
      </c>
      <c r="H117" s="231"/>
      <c r="I117" s="230">
        <f>ROUND(E117*H117,2)</f>
        <v>0</v>
      </c>
      <c r="J117" s="231"/>
      <c r="K117" s="230">
        <f>ROUND(E117*J117,2)</f>
        <v>0</v>
      </c>
      <c r="L117" s="230">
        <v>21</v>
      </c>
      <c r="M117" s="230">
        <f>G117*(1+L117/100)</f>
        <v>0</v>
      </c>
      <c r="N117" s="223">
        <v>4.0500000000000001E-2</v>
      </c>
      <c r="O117" s="223">
        <f>ROUND(E117*N117,5)</f>
        <v>0.1215</v>
      </c>
      <c r="P117" s="223">
        <v>0</v>
      </c>
      <c r="Q117" s="223">
        <f>ROUND(E117*P117,5)</f>
        <v>0</v>
      </c>
      <c r="R117" s="223"/>
      <c r="S117" s="223"/>
      <c r="T117" s="224">
        <v>0</v>
      </c>
      <c r="U117" s="223">
        <f>ROUND(E117*T117,2)</f>
        <v>0</v>
      </c>
      <c r="V117" s="213"/>
      <c r="W117" s="213"/>
      <c r="X117" s="213"/>
      <c r="Y117" s="213"/>
      <c r="Z117" s="213"/>
      <c r="AA117" s="213"/>
      <c r="AB117" s="213"/>
      <c r="AC117" s="213"/>
      <c r="AD117" s="213"/>
      <c r="AE117" s="213" t="s">
        <v>265</v>
      </c>
      <c r="AF117" s="213"/>
      <c r="AG117" s="213"/>
      <c r="AH117" s="213"/>
      <c r="AI117" s="213"/>
      <c r="AJ117" s="213"/>
      <c r="AK117" s="213"/>
      <c r="AL117" s="213"/>
      <c r="AM117" s="213"/>
      <c r="AN117" s="213"/>
      <c r="AO117" s="213"/>
      <c r="AP117" s="213"/>
      <c r="AQ117" s="213"/>
      <c r="AR117" s="213"/>
      <c r="AS117" s="213"/>
      <c r="AT117" s="213"/>
      <c r="AU117" s="213"/>
      <c r="AV117" s="213"/>
      <c r="AW117" s="213"/>
      <c r="AX117" s="213"/>
      <c r="AY117" s="213"/>
      <c r="AZ117" s="213"/>
      <c r="BA117" s="213"/>
      <c r="BB117" s="213"/>
      <c r="BC117" s="213"/>
      <c r="BD117" s="213"/>
      <c r="BE117" s="213"/>
      <c r="BF117" s="213"/>
      <c r="BG117" s="213"/>
      <c r="BH117" s="213"/>
    </row>
    <row r="118" spans="1:60" outlineLevel="1" x14ac:dyDescent="0.25">
      <c r="A118" s="214">
        <v>89</v>
      </c>
      <c r="B118" s="220" t="s">
        <v>321</v>
      </c>
      <c r="C118" s="263" t="s">
        <v>322</v>
      </c>
      <c r="D118" s="222" t="s">
        <v>224</v>
      </c>
      <c r="E118" s="228">
        <v>1</v>
      </c>
      <c r="F118" s="230">
        <f>H118+J118</f>
        <v>0</v>
      </c>
      <c r="G118" s="230">
        <f>ROUND(E118*F118,2)</f>
        <v>0</v>
      </c>
      <c r="H118" s="231"/>
      <c r="I118" s="230">
        <f>ROUND(E118*H118,2)</f>
        <v>0</v>
      </c>
      <c r="J118" s="231"/>
      <c r="K118" s="230">
        <f>ROUND(E118*J118,2)</f>
        <v>0</v>
      </c>
      <c r="L118" s="230">
        <v>21</v>
      </c>
      <c r="M118" s="230">
        <f>G118*(1+L118/100)</f>
        <v>0</v>
      </c>
      <c r="N118" s="223">
        <v>0</v>
      </c>
      <c r="O118" s="223">
        <f>ROUND(E118*N118,5)</f>
        <v>0</v>
      </c>
      <c r="P118" s="223">
        <v>0</v>
      </c>
      <c r="Q118" s="223">
        <f>ROUND(E118*P118,5)</f>
        <v>0</v>
      </c>
      <c r="R118" s="223"/>
      <c r="S118" s="223"/>
      <c r="T118" s="224">
        <v>1.56</v>
      </c>
      <c r="U118" s="223">
        <f>ROUND(E118*T118,2)</f>
        <v>1.56</v>
      </c>
      <c r="V118" s="213"/>
      <c r="W118" s="213"/>
      <c r="X118" s="213"/>
      <c r="Y118" s="213"/>
      <c r="Z118" s="213"/>
      <c r="AA118" s="213"/>
      <c r="AB118" s="213"/>
      <c r="AC118" s="213"/>
      <c r="AD118" s="213"/>
      <c r="AE118" s="213" t="s">
        <v>142</v>
      </c>
      <c r="AF118" s="213"/>
      <c r="AG118" s="213"/>
      <c r="AH118" s="213"/>
      <c r="AI118" s="213"/>
      <c r="AJ118" s="213"/>
      <c r="AK118" s="213"/>
      <c r="AL118" s="213"/>
      <c r="AM118" s="213"/>
      <c r="AN118" s="213"/>
      <c r="AO118" s="213"/>
      <c r="AP118" s="213"/>
      <c r="AQ118" s="213"/>
      <c r="AR118" s="213"/>
      <c r="AS118" s="213"/>
      <c r="AT118" s="213"/>
      <c r="AU118" s="213"/>
      <c r="AV118" s="213"/>
      <c r="AW118" s="213"/>
      <c r="AX118" s="213"/>
      <c r="AY118" s="213"/>
      <c r="AZ118" s="213"/>
      <c r="BA118" s="213"/>
      <c r="BB118" s="213"/>
      <c r="BC118" s="213"/>
      <c r="BD118" s="213"/>
      <c r="BE118" s="213"/>
      <c r="BF118" s="213"/>
      <c r="BG118" s="213"/>
      <c r="BH118" s="213"/>
    </row>
    <row r="119" spans="1:60" outlineLevel="1" x14ac:dyDescent="0.25">
      <c r="A119" s="214">
        <v>90</v>
      </c>
      <c r="B119" s="220" t="s">
        <v>323</v>
      </c>
      <c r="C119" s="263" t="s">
        <v>324</v>
      </c>
      <c r="D119" s="222" t="s">
        <v>224</v>
      </c>
      <c r="E119" s="228">
        <v>1</v>
      </c>
      <c r="F119" s="230">
        <f>H119+J119</f>
        <v>0</v>
      </c>
      <c r="G119" s="230">
        <f>ROUND(E119*F119,2)</f>
        <v>0</v>
      </c>
      <c r="H119" s="231"/>
      <c r="I119" s="230">
        <f>ROUND(E119*H119,2)</f>
        <v>0</v>
      </c>
      <c r="J119" s="231"/>
      <c r="K119" s="230">
        <f>ROUND(E119*J119,2)</f>
        <v>0</v>
      </c>
      <c r="L119" s="230">
        <v>21</v>
      </c>
      <c r="M119" s="230">
        <f>G119*(1+L119/100)</f>
        <v>0</v>
      </c>
      <c r="N119" s="223">
        <v>2.5000000000000001E-2</v>
      </c>
      <c r="O119" s="223">
        <f>ROUND(E119*N119,5)</f>
        <v>2.5000000000000001E-2</v>
      </c>
      <c r="P119" s="223">
        <v>0</v>
      </c>
      <c r="Q119" s="223">
        <f>ROUND(E119*P119,5)</f>
        <v>0</v>
      </c>
      <c r="R119" s="223"/>
      <c r="S119" s="223"/>
      <c r="T119" s="224">
        <v>0</v>
      </c>
      <c r="U119" s="223">
        <f>ROUND(E119*T119,2)</f>
        <v>0</v>
      </c>
      <c r="V119" s="213"/>
      <c r="W119" s="213"/>
      <c r="X119" s="213"/>
      <c r="Y119" s="213"/>
      <c r="Z119" s="213"/>
      <c r="AA119" s="213"/>
      <c r="AB119" s="213"/>
      <c r="AC119" s="213"/>
      <c r="AD119" s="213"/>
      <c r="AE119" s="213" t="s">
        <v>265</v>
      </c>
      <c r="AF119" s="213"/>
      <c r="AG119" s="213"/>
      <c r="AH119" s="213"/>
      <c r="AI119" s="213"/>
      <c r="AJ119" s="213"/>
      <c r="AK119" s="213"/>
      <c r="AL119" s="213"/>
      <c r="AM119" s="213"/>
      <c r="AN119" s="213"/>
      <c r="AO119" s="213"/>
      <c r="AP119" s="213"/>
      <c r="AQ119" s="213"/>
      <c r="AR119" s="213"/>
      <c r="AS119" s="213"/>
      <c r="AT119" s="213"/>
      <c r="AU119" s="213"/>
      <c r="AV119" s="213"/>
      <c r="AW119" s="213"/>
      <c r="AX119" s="213"/>
      <c r="AY119" s="213"/>
      <c r="AZ119" s="213"/>
      <c r="BA119" s="213"/>
      <c r="BB119" s="213"/>
      <c r="BC119" s="213"/>
      <c r="BD119" s="213"/>
      <c r="BE119" s="213"/>
      <c r="BF119" s="213"/>
      <c r="BG119" s="213"/>
      <c r="BH119" s="213"/>
    </row>
    <row r="120" spans="1:60" outlineLevel="1" x14ac:dyDescent="0.25">
      <c r="A120" s="214">
        <v>91</v>
      </c>
      <c r="B120" s="220" t="s">
        <v>325</v>
      </c>
      <c r="C120" s="263" t="s">
        <v>326</v>
      </c>
      <c r="D120" s="222" t="s">
        <v>224</v>
      </c>
      <c r="E120" s="228">
        <v>10</v>
      </c>
      <c r="F120" s="230">
        <f>H120+J120</f>
        <v>0</v>
      </c>
      <c r="G120" s="230">
        <f>ROUND(E120*F120,2)</f>
        <v>0</v>
      </c>
      <c r="H120" s="231"/>
      <c r="I120" s="230">
        <f>ROUND(E120*H120,2)</f>
        <v>0</v>
      </c>
      <c r="J120" s="231"/>
      <c r="K120" s="230">
        <f>ROUND(E120*J120,2)</f>
        <v>0</v>
      </c>
      <c r="L120" s="230">
        <v>21</v>
      </c>
      <c r="M120" s="230">
        <f>G120*(1+L120/100)</f>
        <v>0</v>
      </c>
      <c r="N120" s="223">
        <v>0</v>
      </c>
      <c r="O120" s="223">
        <f>ROUND(E120*N120,5)</f>
        <v>0</v>
      </c>
      <c r="P120" s="223">
        <v>0</v>
      </c>
      <c r="Q120" s="223">
        <f>ROUND(E120*P120,5)</f>
        <v>0</v>
      </c>
      <c r="R120" s="223"/>
      <c r="S120" s="223"/>
      <c r="T120" s="224">
        <v>1.45</v>
      </c>
      <c r="U120" s="223">
        <f>ROUND(E120*T120,2)</f>
        <v>14.5</v>
      </c>
      <c r="V120" s="213"/>
      <c r="W120" s="213"/>
      <c r="X120" s="213"/>
      <c r="Y120" s="213"/>
      <c r="Z120" s="213"/>
      <c r="AA120" s="213"/>
      <c r="AB120" s="213"/>
      <c r="AC120" s="213"/>
      <c r="AD120" s="213"/>
      <c r="AE120" s="213" t="s">
        <v>142</v>
      </c>
      <c r="AF120" s="213"/>
      <c r="AG120" s="213"/>
      <c r="AH120" s="213"/>
      <c r="AI120" s="213"/>
      <c r="AJ120" s="213"/>
      <c r="AK120" s="213"/>
      <c r="AL120" s="213"/>
      <c r="AM120" s="213"/>
      <c r="AN120" s="213"/>
      <c r="AO120" s="213"/>
      <c r="AP120" s="213"/>
      <c r="AQ120" s="213"/>
      <c r="AR120" s="213"/>
      <c r="AS120" s="213"/>
      <c r="AT120" s="213"/>
      <c r="AU120" s="213"/>
      <c r="AV120" s="213"/>
      <c r="AW120" s="213"/>
      <c r="AX120" s="213"/>
      <c r="AY120" s="213"/>
      <c r="AZ120" s="213"/>
      <c r="BA120" s="213"/>
      <c r="BB120" s="213"/>
      <c r="BC120" s="213"/>
      <c r="BD120" s="213"/>
      <c r="BE120" s="213"/>
      <c r="BF120" s="213"/>
      <c r="BG120" s="213"/>
      <c r="BH120" s="213"/>
    </row>
    <row r="121" spans="1:60" ht="20.399999999999999" outlineLevel="1" x14ac:dyDescent="0.25">
      <c r="A121" s="214">
        <v>92</v>
      </c>
      <c r="B121" s="220" t="s">
        <v>327</v>
      </c>
      <c r="C121" s="263" t="s">
        <v>328</v>
      </c>
      <c r="D121" s="222" t="s">
        <v>224</v>
      </c>
      <c r="E121" s="228">
        <v>4</v>
      </c>
      <c r="F121" s="230">
        <f>H121+J121</f>
        <v>0</v>
      </c>
      <c r="G121" s="230">
        <f>ROUND(E121*F121,2)</f>
        <v>0</v>
      </c>
      <c r="H121" s="231"/>
      <c r="I121" s="230">
        <f>ROUND(E121*H121,2)</f>
        <v>0</v>
      </c>
      <c r="J121" s="231"/>
      <c r="K121" s="230">
        <f>ROUND(E121*J121,2)</f>
        <v>0</v>
      </c>
      <c r="L121" s="230">
        <v>21</v>
      </c>
      <c r="M121" s="230">
        <f>G121*(1+L121/100)</f>
        <v>0</v>
      </c>
      <c r="N121" s="223">
        <v>2.3E-2</v>
      </c>
      <c r="O121" s="223">
        <f>ROUND(E121*N121,5)</f>
        <v>9.1999999999999998E-2</v>
      </c>
      <c r="P121" s="223">
        <v>0</v>
      </c>
      <c r="Q121" s="223">
        <f>ROUND(E121*P121,5)</f>
        <v>0</v>
      </c>
      <c r="R121" s="223"/>
      <c r="S121" s="223"/>
      <c r="T121" s="224">
        <v>0</v>
      </c>
      <c r="U121" s="223">
        <f>ROUND(E121*T121,2)</f>
        <v>0</v>
      </c>
      <c r="V121" s="213"/>
      <c r="W121" s="213"/>
      <c r="X121" s="213"/>
      <c r="Y121" s="213"/>
      <c r="Z121" s="213"/>
      <c r="AA121" s="213"/>
      <c r="AB121" s="213"/>
      <c r="AC121" s="213"/>
      <c r="AD121" s="213"/>
      <c r="AE121" s="213" t="s">
        <v>265</v>
      </c>
      <c r="AF121" s="213"/>
      <c r="AG121" s="213"/>
      <c r="AH121" s="213"/>
      <c r="AI121" s="213"/>
      <c r="AJ121" s="213"/>
      <c r="AK121" s="213"/>
      <c r="AL121" s="213"/>
      <c r="AM121" s="213"/>
      <c r="AN121" s="213"/>
      <c r="AO121" s="213"/>
      <c r="AP121" s="213"/>
      <c r="AQ121" s="213"/>
      <c r="AR121" s="213"/>
      <c r="AS121" s="213"/>
      <c r="AT121" s="213"/>
      <c r="AU121" s="213"/>
      <c r="AV121" s="213"/>
      <c r="AW121" s="213"/>
      <c r="AX121" s="213"/>
      <c r="AY121" s="213"/>
      <c r="AZ121" s="213"/>
      <c r="BA121" s="213"/>
      <c r="BB121" s="213"/>
      <c r="BC121" s="213"/>
      <c r="BD121" s="213"/>
      <c r="BE121" s="213"/>
      <c r="BF121" s="213"/>
      <c r="BG121" s="213"/>
      <c r="BH121" s="213"/>
    </row>
    <row r="122" spans="1:60" ht="20.399999999999999" outlineLevel="1" x14ac:dyDescent="0.25">
      <c r="A122" s="214">
        <v>93</v>
      </c>
      <c r="B122" s="220" t="s">
        <v>329</v>
      </c>
      <c r="C122" s="263" t="s">
        <v>330</v>
      </c>
      <c r="D122" s="222" t="s">
        <v>224</v>
      </c>
      <c r="E122" s="228">
        <v>3</v>
      </c>
      <c r="F122" s="230">
        <f>H122+J122</f>
        <v>0</v>
      </c>
      <c r="G122" s="230">
        <f>ROUND(E122*F122,2)</f>
        <v>0</v>
      </c>
      <c r="H122" s="231"/>
      <c r="I122" s="230">
        <f>ROUND(E122*H122,2)</f>
        <v>0</v>
      </c>
      <c r="J122" s="231"/>
      <c r="K122" s="230">
        <f>ROUND(E122*J122,2)</f>
        <v>0</v>
      </c>
      <c r="L122" s="230">
        <v>21</v>
      </c>
      <c r="M122" s="230">
        <f>G122*(1+L122/100)</f>
        <v>0</v>
      </c>
      <c r="N122" s="223">
        <v>2.5999999999999999E-2</v>
      </c>
      <c r="O122" s="223">
        <f>ROUND(E122*N122,5)</f>
        <v>7.8E-2</v>
      </c>
      <c r="P122" s="223">
        <v>0</v>
      </c>
      <c r="Q122" s="223">
        <f>ROUND(E122*P122,5)</f>
        <v>0</v>
      </c>
      <c r="R122" s="223"/>
      <c r="S122" s="223"/>
      <c r="T122" s="224">
        <v>0</v>
      </c>
      <c r="U122" s="223">
        <f>ROUND(E122*T122,2)</f>
        <v>0</v>
      </c>
      <c r="V122" s="213"/>
      <c r="W122" s="213"/>
      <c r="X122" s="213"/>
      <c r="Y122" s="213"/>
      <c r="Z122" s="213"/>
      <c r="AA122" s="213"/>
      <c r="AB122" s="213"/>
      <c r="AC122" s="213"/>
      <c r="AD122" s="213"/>
      <c r="AE122" s="213" t="s">
        <v>265</v>
      </c>
      <c r="AF122" s="213"/>
      <c r="AG122" s="213"/>
      <c r="AH122" s="213"/>
      <c r="AI122" s="213"/>
      <c r="AJ122" s="213"/>
      <c r="AK122" s="213"/>
      <c r="AL122" s="213"/>
      <c r="AM122" s="213"/>
      <c r="AN122" s="213"/>
      <c r="AO122" s="213"/>
      <c r="AP122" s="213"/>
      <c r="AQ122" s="213"/>
      <c r="AR122" s="213"/>
      <c r="AS122" s="213"/>
      <c r="AT122" s="213"/>
      <c r="AU122" s="213"/>
      <c r="AV122" s="213"/>
      <c r="AW122" s="213"/>
      <c r="AX122" s="213"/>
      <c r="AY122" s="213"/>
      <c r="AZ122" s="213"/>
      <c r="BA122" s="213"/>
      <c r="BB122" s="213"/>
      <c r="BC122" s="213"/>
      <c r="BD122" s="213"/>
      <c r="BE122" s="213"/>
      <c r="BF122" s="213"/>
      <c r="BG122" s="213"/>
      <c r="BH122" s="213"/>
    </row>
    <row r="123" spans="1:60" outlineLevel="1" x14ac:dyDescent="0.25">
      <c r="A123" s="214">
        <v>94</v>
      </c>
      <c r="B123" s="220" t="s">
        <v>331</v>
      </c>
      <c r="C123" s="263" t="s">
        <v>332</v>
      </c>
      <c r="D123" s="222" t="s">
        <v>224</v>
      </c>
      <c r="E123" s="228">
        <v>1</v>
      </c>
      <c r="F123" s="230">
        <f>H123+J123</f>
        <v>0</v>
      </c>
      <c r="G123" s="230">
        <f>ROUND(E123*F123,2)</f>
        <v>0</v>
      </c>
      <c r="H123" s="231"/>
      <c r="I123" s="230">
        <f>ROUND(E123*H123,2)</f>
        <v>0</v>
      </c>
      <c r="J123" s="231"/>
      <c r="K123" s="230">
        <f>ROUND(E123*J123,2)</f>
        <v>0</v>
      </c>
      <c r="L123" s="230">
        <v>21</v>
      </c>
      <c r="M123" s="230">
        <f>G123*(1+L123/100)</f>
        <v>0</v>
      </c>
      <c r="N123" s="223">
        <v>0</v>
      </c>
      <c r="O123" s="223">
        <f>ROUND(E123*N123,5)</f>
        <v>0</v>
      </c>
      <c r="P123" s="223">
        <v>0</v>
      </c>
      <c r="Q123" s="223">
        <f>ROUND(E123*P123,5)</f>
        <v>0</v>
      </c>
      <c r="R123" s="223"/>
      <c r="S123" s="223"/>
      <c r="T123" s="224">
        <v>1.5</v>
      </c>
      <c r="U123" s="223">
        <f>ROUND(E123*T123,2)</f>
        <v>1.5</v>
      </c>
      <c r="V123" s="213"/>
      <c r="W123" s="213"/>
      <c r="X123" s="213"/>
      <c r="Y123" s="213"/>
      <c r="Z123" s="213"/>
      <c r="AA123" s="213"/>
      <c r="AB123" s="213"/>
      <c r="AC123" s="213"/>
      <c r="AD123" s="213"/>
      <c r="AE123" s="213" t="s">
        <v>142</v>
      </c>
      <c r="AF123" s="213"/>
      <c r="AG123" s="213"/>
      <c r="AH123" s="213"/>
      <c r="AI123" s="213"/>
      <c r="AJ123" s="213"/>
      <c r="AK123" s="213"/>
      <c r="AL123" s="213"/>
      <c r="AM123" s="213"/>
      <c r="AN123" s="213"/>
      <c r="AO123" s="213"/>
      <c r="AP123" s="213"/>
      <c r="AQ123" s="213"/>
      <c r="AR123" s="213"/>
      <c r="AS123" s="213"/>
      <c r="AT123" s="213"/>
      <c r="AU123" s="213"/>
      <c r="AV123" s="213"/>
      <c r="AW123" s="213"/>
      <c r="AX123" s="213"/>
      <c r="AY123" s="213"/>
      <c r="AZ123" s="213"/>
      <c r="BA123" s="213"/>
      <c r="BB123" s="213"/>
      <c r="BC123" s="213"/>
      <c r="BD123" s="213"/>
      <c r="BE123" s="213"/>
      <c r="BF123" s="213"/>
      <c r="BG123" s="213"/>
      <c r="BH123" s="213"/>
    </row>
    <row r="124" spans="1:60" ht="20.399999999999999" outlineLevel="1" x14ac:dyDescent="0.25">
      <c r="A124" s="214">
        <v>95</v>
      </c>
      <c r="B124" s="220" t="s">
        <v>333</v>
      </c>
      <c r="C124" s="263" t="s">
        <v>334</v>
      </c>
      <c r="D124" s="222" t="s">
        <v>224</v>
      </c>
      <c r="E124" s="228">
        <v>1</v>
      </c>
      <c r="F124" s="230">
        <f>H124+J124</f>
        <v>0</v>
      </c>
      <c r="G124" s="230">
        <f>ROUND(E124*F124,2)</f>
        <v>0</v>
      </c>
      <c r="H124" s="231"/>
      <c r="I124" s="230">
        <f>ROUND(E124*H124,2)</f>
        <v>0</v>
      </c>
      <c r="J124" s="231"/>
      <c r="K124" s="230">
        <f>ROUND(E124*J124,2)</f>
        <v>0</v>
      </c>
      <c r="L124" s="230">
        <v>21</v>
      </c>
      <c r="M124" s="230">
        <f>G124*(1+L124/100)</f>
        <v>0</v>
      </c>
      <c r="N124" s="223">
        <v>2.9000000000000001E-2</v>
      </c>
      <c r="O124" s="223">
        <f>ROUND(E124*N124,5)</f>
        <v>2.9000000000000001E-2</v>
      </c>
      <c r="P124" s="223">
        <v>0</v>
      </c>
      <c r="Q124" s="223">
        <f>ROUND(E124*P124,5)</f>
        <v>0</v>
      </c>
      <c r="R124" s="223"/>
      <c r="S124" s="223"/>
      <c r="T124" s="224">
        <v>0</v>
      </c>
      <c r="U124" s="223">
        <f>ROUND(E124*T124,2)</f>
        <v>0</v>
      </c>
      <c r="V124" s="213"/>
      <c r="W124" s="213"/>
      <c r="X124" s="213"/>
      <c r="Y124" s="213"/>
      <c r="Z124" s="213"/>
      <c r="AA124" s="213"/>
      <c r="AB124" s="213"/>
      <c r="AC124" s="213"/>
      <c r="AD124" s="213"/>
      <c r="AE124" s="213" t="s">
        <v>265</v>
      </c>
      <c r="AF124" s="213"/>
      <c r="AG124" s="213"/>
      <c r="AH124" s="213"/>
      <c r="AI124" s="213"/>
      <c r="AJ124" s="213"/>
      <c r="AK124" s="213"/>
      <c r="AL124" s="213"/>
      <c r="AM124" s="213"/>
      <c r="AN124" s="213"/>
      <c r="AO124" s="213"/>
      <c r="AP124" s="213"/>
      <c r="AQ124" s="213"/>
      <c r="AR124" s="213"/>
      <c r="AS124" s="213"/>
      <c r="AT124" s="213"/>
      <c r="AU124" s="213"/>
      <c r="AV124" s="213"/>
      <c r="AW124" s="213"/>
      <c r="AX124" s="213"/>
      <c r="AY124" s="213"/>
      <c r="AZ124" s="213"/>
      <c r="BA124" s="213"/>
      <c r="BB124" s="213"/>
      <c r="BC124" s="213"/>
      <c r="BD124" s="213"/>
      <c r="BE124" s="213"/>
      <c r="BF124" s="213"/>
      <c r="BG124" s="213"/>
      <c r="BH124" s="213"/>
    </row>
    <row r="125" spans="1:60" outlineLevel="1" x14ac:dyDescent="0.25">
      <c r="A125" s="214">
        <v>96</v>
      </c>
      <c r="B125" s="220" t="s">
        <v>335</v>
      </c>
      <c r="C125" s="263" t="s">
        <v>336</v>
      </c>
      <c r="D125" s="222" t="s">
        <v>224</v>
      </c>
      <c r="E125" s="228">
        <v>11</v>
      </c>
      <c r="F125" s="230">
        <f>H125+J125</f>
        <v>0</v>
      </c>
      <c r="G125" s="230">
        <f>ROUND(E125*F125,2)</f>
        <v>0</v>
      </c>
      <c r="H125" s="231"/>
      <c r="I125" s="230">
        <f>ROUND(E125*H125,2)</f>
        <v>0</v>
      </c>
      <c r="J125" s="231"/>
      <c r="K125" s="230">
        <f>ROUND(E125*J125,2)</f>
        <v>0</v>
      </c>
      <c r="L125" s="230">
        <v>21</v>
      </c>
      <c r="M125" s="230">
        <f>G125*(1+L125/100)</f>
        <v>0</v>
      </c>
      <c r="N125" s="223">
        <v>2.0000000000000002E-5</v>
      </c>
      <c r="O125" s="223">
        <f>ROUND(E125*N125,5)</f>
        <v>2.2000000000000001E-4</v>
      </c>
      <c r="P125" s="223">
        <v>0</v>
      </c>
      <c r="Q125" s="223">
        <f>ROUND(E125*P125,5)</f>
        <v>0</v>
      </c>
      <c r="R125" s="223"/>
      <c r="S125" s="223"/>
      <c r="T125" s="224">
        <v>4.0199999999999996</v>
      </c>
      <c r="U125" s="223">
        <f>ROUND(E125*T125,2)</f>
        <v>44.22</v>
      </c>
      <c r="V125" s="213"/>
      <c r="W125" s="213"/>
      <c r="X125" s="213"/>
      <c r="Y125" s="213"/>
      <c r="Z125" s="213"/>
      <c r="AA125" s="213"/>
      <c r="AB125" s="213"/>
      <c r="AC125" s="213"/>
      <c r="AD125" s="213"/>
      <c r="AE125" s="213" t="s">
        <v>142</v>
      </c>
      <c r="AF125" s="213"/>
      <c r="AG125" s="213"/>
      <c r="AH125" s="213"/>
      <c r="AI125" s="213"/>
      <c r="AJ125" s="213"/>
      <c r="AK125" s="213"/>
      <c r="AL125" s="213"/>
      <c r="AM125" s="213"/>
      <c r="AN125" s="213"/>
      <c r="AO125" s="213"/>
      <c r="AP125" s="213"/>
      <c r="AQ125" s="213"/>
      <c r="AR125" s="213"/>
      <c r="AS125" s="213"/>
      <c r="AT125" s="213"/>
      <c r="AU125" s="213"/>
      <c r="AV125" s="213"/>
      <c r="AW125" s="213"/>
      <c r="AX125" s="213"/>
      <c r="AY125" s="213"/>
      <c r="AZ125" s="213"/>
      <c r="BA125" s="213"/>
      <c r="BB125" s="213"/>
      <c r="BC125" s="213"/>
      <c r="BD125" s="213"/>
      <c r="BE125" s="213"/>
      <c r="BF125" s="213"/>
      <c r="BG125" s="213"/>
      <c r="BH125" s="213"/>
    </row>
    <row r="126" spans="1:60" outlineLevel="1" x14ac:dyDescent="0.25">
      <c r="A126" s="214">
        <v>97</v>
      </c>
      <c r="B126" s="220" t="s">
        <v>337</v>
      </c>
      <c r="C126" s="263" t="s">
        <v>338</v>
      </c>
      <c r="D126" s="222" t="s">
        <v>224</v>
      </c>
      <c r="E126" s="228">
        <v>1</v>
      </c>
      <c r="F126" s="230">
        <f>H126+J126</f>
        <v>0</v>
      </c>
      <c r="G126" s="230">
        <f>ROUND(E126*F126,2)</f>
        <v>0</v>
      </c>
      <c r="H126" s="231"/>
      <c r="I126" s="230">
        <f>ROUND(E126*H126,2)</f>
        <v>0</v>
      </c>
      <c r="J126" s="231"/>
      <c r="K126" s="230">
        <f>ROUND(E126*J126,2)</f>
        <v>0</v>
      </c>
      <c r="L126" s="230">
        <v>21</v>
      </c>
      <c r="M126" s="230">
        <f>G126*(1+L126/100)</f>
        <v>0</v>
      </c>
      <c r="N126" s="223">
        <v>2.5000000000000001E-2</v>
      </c>
      <c r="O126" s="223">
        <f>ROUND(E126*N126,5)</f>
        <v>2.5000000000000001E-2</v>
      </c>
      <c r="P126" s="223">
        <v>0</v>
      </c>
      <c r="Q126" s="223">
        <f>ROUND(E126*P126,5)</f>
        <v>0</v>
      </c>
      <c r="R126" s="223"/>
      <c r="S126" s="223"/>
      <c r="T126" s="224">
        <v>0</v>
      </c>
      <c r="U126" s="223">
        <f>ROUND(E126*T126,2)</f>
        <v>0</v>
      </c>
      <c r="V126" s="213"/>
      <c r="W126" s="213"/>
      <c r="X126" s="213"/>
      <c r="Y126" s="213"/>
      <c r="Z126" s="213"/>
      <c r="AA126" s="213"/>
      <c r="AB126" s="213"/>
      <c r="AC126" s="213"/>
      <c r="AD126" s="213"/>
      <c r="AE126" s="213" t="s">
        <v>265</v>
      </c>
      <c r="AF126" s="213"/>
      <c r="AG126" s="213"/>
      <c r="AH126" s="213"/>
      <c r="AI126" s="213"/>
      <c r="AJ126" s="213"/>
      <c r="AK126" s="213"/>
      <c r="AL126" s="213"/>
      <c r="AM126" s="213"/>
      <c r="AN126" s="213"/>
      <c r="AO126" s="213"/>
      <c r="AP126" s="213"/>
      <c r="AQ126" s="213"/>
      <c r="AR126" s="213"/>
      <c r="AS126" s="213"/>
      <c r="AT126" s="213"/>
      <c r="AU126" s="213"/>
      <c r="AV126" s="213"/>
      <c r="AW126" s="213"/>
      <c r="AX126" s="213"/>
      <c r="AY126" s="213"/>
      <c r="AZ126" s="213"/>
      <c r="BA126" s="213"/>
      <c r="BB126" s="213"/>
      <c r="BC126" s="213"/>
      <c r="BD126" s="213"/>
      <c r="BE126" s="213"/>
      <c r="BF126" s="213"/>
      <c r="BG126" s="213"/>
      <c r="BH126" s="213"/>
    </row>
    <row r="127" spans="1:60" ht="20.399999999999999" outlineLevel="1" x14ac:dyDescent="0.25">
      <c r="A127" s="214">
        <v>98</v>
      </c>
      <c r="B127" s="220" t="s">
        <v>339</v>
      </c>
      <c r="C127" s="263" t="s">
        <v>340</v>
      </c>
      <c r="D127" s="222" t="s">
        <v>224</v>
      </c>
      <c r="E127" s="228">
        <v>1</v>
      </c>
      <c r="F127" s="230">
        <f>H127+J127</f>
        <v>0</v>
      </c>
      <c r="G127" s="230">
        <f>ROUND(E127*F127,2)</f>
        <v>0</v>
      </c>
      <c r="H127" s="231"/>
      <c r="I127" s="230">
        <f>ROUND(E127*H127,2)</f>
        <v>0</v>
      </c>
      <c r="J127" s="231"/>
      <c r="K127" s="230">
        <f>ROUND(E127*J127,2)</f>
        <v>0</v>
      </c>
      <c r="L127" s="230">
        <v>21</v>
      </c>
      <c r="M127" s="230">
        <f>G127*(1+L127/100)</f>
        <v>0</v>
      </c>
      <c r="N127" s="223">
        <v>2.4E-2</v>
      </c>
      <c r="O127" s="223">
        <f>ROUND(E127*N127,5)</f>
        <v>2.4E-2</v>
      </c>
      <c r="P127" s="223">
        <v>0</v>
      </c>
      <c r="Q127" s="223">
        <f>ROUND(E127*P127,5)</f>
        <v>0</v>
      </c>
      <c r="R127" s="223"/>
      <c r="S127" s="223"/>
      <c r="T127" s="224">
        <v>0</v>
      </c>
      <c r="U127" s="223">
        <f>ROUND(E127*T127,2)</f>
        <v>0</v>
      </c>
      <c r="V127" s="213"/>
      <c r="W127" s="213"/>
      <c r="X127" s="213"/>
      <c r="Y127" s="213"/>
      <c r="Z127" s="213"/>
      <c r="AA127" s="213"/>
      <c r="AB127" s="213"/>
      <c r="AC127" s="213"/>
      <c r="AD127" s="213"/>
      <c r="AE127" s="213" t="s">
        <v>265</v>
      </c>
      <c r="AF127" s="213"/>
      <c r="AG127" s="213"/>
      <c r="AH127" s="213"/>
      <c r="AI127" s="213"/>
      <c r="AJ127" s="213"/>
      <c r="AK127" s="213"/>
      <c r="AL127" s="213"/>
      <c r="AM127" s="213"/>
      <c r="AN127" s="213"/>
      <c r="AO127" s="213"/>
      <c r="AP127" s="213"/>
      <c r="AQ127" s="213"/>
      <c r="AR127" s="213"/>
      <c r="AS127" s="213"/>
      <c r="AT127" s="213"/>
      <c r="AU127" s="213"/>
      <c r="AV127" s="213"/>
      <c r="AW127" s="213"/>
      <c r="AX127" s="213"/>
      <c r="AY127" s="213"/>
      <c r="AZ127" s="213"/>
      <c r="BA127" s="213"/>
      <c r="BB127" s="213"/>
      <c r="BC127" s="213"/>
      <c r="BD127" s="213"/>
      <c r="BE127" s="213"/>
      <c r="BF127" s="213"/>
      <c r="BG127" s="213"/>
      <c r="BH127" s="213"/>
    </row>
    <row r="128" spans="1:60" outlineLevel="1" x14ac:dyDescent="0.25">
      <c r="A128" s="214">
        <v>99</v>
      </c>
      <c r="B128" s="220" t="s">
        <v>341</v>
      </c>
      <c r="C128" s="263" t="s">
        <v>342</v>
      </c>
      <c r="D128" s="222" t="s">
        <v>224</v>
      </c>
      <c r="E128" s="228">
        <v>2</v>
      </c>
      <c r="F128" s="230">
        <f>H128+J128</f>
        <v>0</v>
      </c>
      <c r="G128" s="230">
        <f>ROUND(E128*F128,2)</f>
        <v>0</v>
      </c>
      <c r="H128" s="231"/>
      <c r="I128" s="230">
        <f>ROUND(E128*H128,2)</f>
        <v>0</v>
      </c>
      <c r="J128" s="231"/>
      <c r="K128" s="230">
        <f>ROUND(E128*J128,2)</f>
        <v>0</v>
      </c>
      <c r="L128" s="230">
        <v>21</v>
      </c>
      <c r="M128" s="230">
        <f>G128*(1+L128/100)</f>
        <v>0</v>
      </c>
      <c r="N128" s="223">
        <v>2.5000000000000001E-2</v>
      </c>
      <c r="O128" s="223">
        <f>ROUND(E128*N128,5)</f>
        <v>0.05</v>
      </c>
      <c r="P128" s="223">
        <v>0</v>
      </c>
      <c r="Q128" s="223">
        <f>ROUND(E128*P128,5)</f>
        <v>0</v>
      </c>
      <c r="R128" s="223"/>
      <c r="S128" s="223"/>
      <c r="T128" s="224">
        <v>0</v>
      </c>
      <c r="U128" s="223">
        <f>ROUND(E128*T128,2)</f>
        <v>0</v>
      </c>
      <c r="V128" s="213"/>
      <c r="W128" s="213"/>
      <c r="X128" s="213"/>
      <c r="Y128" s="213"/>
      <c r="Z128" s="213"/>
      <c r="AA128" s="213"/>
      <c r="AB128" s="213"/>
      <c r="AC128" s="213"/>
      <c r="AD128" s="213"/>
      <c r="AE128" s="213" t="s">
        <v>265</v>
      </c>
      <c r="AF128" s="213"/>
      <c r="AG128" s="213"/>
      <c r="AH128" s="213"/>
      <c r="AI128" s="213"/>
      <c r="AJ128" s="213"/>
      <c r="AK128" s="213"/>
      <c r="AL128" s="213"/>
      <c r="AM128" s="213"/>
      <c r="AN128" s="213"/>
      <c r="AO128" s="213"/>
      <c r="AP128" s="213"/>
      <c r="AQ128" s="213"/>
      <c r="AR128" s="213"/>
      <c r="AS128" s="213"/>
      <c r="AT128" s="213"/>
      <c r="AU128" s="213"/>
      <c r="AV128" s="213"/>
      <c r="AW128" s="213"/>
      <c r="AX128" s="213"/>
      <c r="AY128" s="213"/>
      <c r="AZ128" s="213"/>
      <c r="BA128" s="213"/>
      <c r="BB128" s="213"/>
      <c r="BC128" s="213"/>
      <c r="BD128" s="213"/>
      <c r="BE128" s="213"/>
      <c r="BF128" s="213"/>
      <c r="BG128" s="213"/>
      <c r="BH128" s="213"/>
    </row>
    <row r="129" spans="1:60" outlineLevel="1" x14ac:dyDescent="0.25">
      <c r="A129" s="214">
        <v>100</v>
      </c>
      <c r="B129" s="220" t="s">
        <v>343</v>
      </c>
      <c r="C129" s="263" t="s">
        <v>344</v>
      </c>
      <c r="D129" s="222" t="s">
        <v>224</v>
      </c>
      <c r="E129" s="228">
        <v>4</v>
      </c>
      <c r="F129" s="230">
        <f>H129+J129</f>
        <v>0</v>
      </c>
      <c r="G129" s="230">
        <f>ROUND(E129*F129,2)</f>
        <v>0</v>
      </c>
      <c r="H129" s="231"/>
      <c r="I129" s="230">
        <f>ROUND(E129*H129,2)</f>
        <v>0</v>
      </c>
      <c r="J129" s="231"/>
      <c r="K129" s="230">
        <f>ROUND(E129*J129,2)</f>
        <v>0</v>
      </c>
      <c r="L129" s="230">
        <v>21</v>
      </c>
      <c r="M129" s="230">
        <f>G129*(1+L129/100)</f>
        <v>0</v>
      </c>
      <c r="N129" s="223">
        <v>2.5000000000000001E-2</v>
      </c>
      <c r="O129" s="223">
        <f>ROUND(E129*N129,5)</f>
        <v>0.1</v>
      </c>
      <c r="P129" s="223">
        <v>0</v>
      </c>
      <c r="Q129" s="223">
        <f>ROUND(E129*P129,5)</f>
        <v>0</v>
      </c>
      <c r="R129" s="223"/>
      <c r="S129" s="223"/>
      <c r="T129" s="224">
        <v>0</v>
      </c>
      <c r="U129" s="223">
        <f>ROUND(E129*T129,2)</f>
        <v>0</v>
      </c>
      <c r="V129" s="213"/>
      <c r="W129" s="213"/>
      <c r="X129" s="213"/>
      <c r="Y129" s="213"/>
      <c r="Z129" s="213"/>
      <c r="AA129" s="213"/>
      <c r="AB129" s="213"/>
      <c r="AC129" s="213"/>
      <c r="AD129" s="213"/>
      <c r="AE129" s="213" t="s">
        <v>265</v>
      </c>
      <c r="AF129" s="213"/>
      <c r="AG129" s="213"/>
      <c r="AH129" s="213"/>
      <c r="AI129" s="213"/>
      <c r="AJ129" s="213"/>
      <c r="AK129" s="213"/>
      <c r="AL129" s="213"/>
      <c r="AM129" s="213"/>
      <c r="AN129" s="213"/>
      <c r="AO129" s="213"/>
      <c r="AP129" s="213"/>
      <c r="AQ129" s="213"/>
      <c r="AR129" s="213"/>
      <c r="AS129" s="213"/>
      <c r="AT129" s="213"/>
      <c r="AU129" s="213"/>
      <c r="AV129" s="213"/>
      <c r="AW129" s="213"/>
      <c r="AX129" s="213"/>
      <c r="AY129" s="213"/>
      <c r="AZ129" s="213"/>
      <c r="BA129" s="213"/>
      <c r="BB129" s="213"/>
      <c r="BC129" s="213"/>
      <c r="BD129" s="213"/>
      <c r="BE129" s="213"/>
      <c r="BF129" s="213"/>
      <c r="BG129" s="213"/>
      <c r="BH129" s="213"/>
    </row>
    <row r="130" spans="1:60" outlineLevel="1" x14ac:dyDescent="0.25">
      <c r="A130" s="214">
        <v>101</v>
      </c>
      <c r="B130" s="220" t="s">
        <v>345</v>
      </c>
      <c r="C130" s="263" t="s">
        <v>346</v>
      </c>
      <c r="D130" s="222" t="s">
        <v>224</v>
      </c>
      <c r="E130" s="228">
        <v>3</v>
      </c>
      <c r="F130" s="230">
        <f>H130+J130</f>
        <v>0</v>
      </c>
      <c r="G130" s="230">
        <f>ROUND(E130*F130,2)</f>
        <v>0</v>
      </c>
      <c r="H130" s="231"/>
      <c r="I130" s="230">
        <f>ROUND(E130*H130,2)</f>
        <v>0</v>
      </c>
      <c r="J130" s="231"/>
      <c r="K130" s="230">
        <f>ROUND(E130*J130,2)</f>
        <v>0</v>
      </c>
      <c r="L130" s="230">
        <v>21</v>
      </c>
      <c r="M130" s="230">
        <f>G130*(1+L130/100)</f>
        <v>0</v>
      </c>
      <c r="N130" s="223">
        <v>2.5000000000000001E-2</v>
      </c>
      <c r="O130" s="223">
        <f>ROUND(E130*N130,5)</f>
        <v>7.4999999999999997E-2</v>
      </c>
      <c r="P130" s="223">
        <v>0</v>
      </c>
      <c r="Q130" s="223">
        <f>ROUND(E130*P130,5)</f>
        <v>0</v>
      </c>
      <c r="R130" s="223"/>
      <c r="S130" s="223"/>
      <c r="T130" s="224">
        <v>0</v>
      </c>
      <c r="U130" s="223">
        <f>ROUND(E130*T130,2)</f>
        <v>0</v>
      </c>
      <c r="V130" s="213"/>
      <c r="W130" s="213"/>
      <c r="X130" s="213"/>
      <c r="Y130" s="213"/>
      <c r="Z130" s="213"/>
      <c r="AA130" s="213"/>
      <c r="AB130" s="213"/>
      <c r="AC130" s="213"/>
      <c r="AD130" s="213"/>
      <c r="AE130" s="213" t="s">
        <v>265</v>
      </c>
      <c r="AF130" s="213"/>
      <c r="AG130" s="213"/>
      <c r="AH130" s="213"/>
      <c r="AI130" s="213"/>
      <c r="AJ130" s="213"/>
      <c r="AK130" s="213"/>
      <c r="AL130" s="213"/>
      <c r="AM130" s="213"/>
      <c r="AN130" s="213"/>
      <c r="AO130" s="213"/>
      <c r="AP130" s="213"/>
      <c r="AQ130" s="213"/>
      <c r="AR130" s="213"/>
      <c r="AS130" s="213"/>
      <c r="AT130" s="213"/>
      <c r="AU130" s="213"/>
      <c r="AV130" s="213"/>
      <c r="AW130" s="213"/>
      <c r="AX130" s="213"/>
      <c r="AY130" s="213"/>
      <c r="AZ130" s="213"/>
      <c r="BA130" s="213"/>
      <c r="BB130" s="213"/>
      <c r="BC130" s="213"/>
      <c r="BD130" s="213"/>
      <c r="BE130" s="213"/>
      <c r="BF130" s="213"/>
      <c r="BG130" s="213"/>
      <c r="BH130" s="213"/>
    </row>
    <row r="131" spans="1:60" outlineLevel="1" x14ac:dyDescent="0.25">
      <c r="A131" s="214">
        <v>102</v>
      </c>
      <c r="B131" s="220" t="s">
        <v>325</v>
      </c>
      <c r="C131" s="263" t="s">
        <v>326</v>
      </c>
      <c r="D131" s="222" t="s">
        <v>224</v>
      </c>
      <c r="E131" s="228">
        <v>2</v>
      </c>
      <c r="F131" s="230">
        <f>H131+J131</f>
        <v>0</v>
      </c>
      <c r="G131" s="230">
        <f>ROUND(E131*F131,2)</f>
        <v>0</v>
      </c>
      <c r="H131" s="231"/>
      <c r="I131" s="230">
        <f>ROUND(E131*H131,2)</f>
        <v>0</v>
      </c>
      <c r="J131" s="231"/>
      <c r="K131" s="230">
        <f>ROUND(E131*J131,2)</f>
        <v>0</v>
      </c>
      <c r="L131" s="230">
        <v>21</v>
      </c>
      <c r="M131" s="230">
        <f>G131*(1+L131/100)</f>
        <v>0</v>
      </c>
      <c r="N131" s="223">
        <v>0</v>
      </c>
      <c r="O131" s="223">
        <f>ROUND(E131*N131,5)</f>
        <v>0</v>
      </c>
      <c r="P131" s="223">
        <v>0</v>
      </c>
      <c r="Q131" s="223">
        <f>ROUND(E131*P131,5)</f>
        <v>0</v>
      </c>
      <c r="R131" s="223"/>
      <c r="S131" s="223"/>
      <c r="T131" s="224">
        <v>1.45</v>
      </c>
      <c r="U131" s="223">
        <f>ROUND(E131*T131,2)</f>
        <v>2.9</v>
      </c>
      <c r="V131" s="213"/>
      <c r="W131" s="213"/>
      <c r="X131" s="213"/>
      <c r="Y131" s="213"/>
      <c r="Z131" s="213"/>
      <c r="AA131" s="213"/>
      <c r="AB131" s="213"/>
      <c r="AC131" s="213"/>
      <c r="AD131" s="213"/>
      <c r="AE131" s="213" t="s">
        <v>142</v>
      </c>
      <c r="AF131" s="213"/>
      <c r="AG131" s="213"/>
      <c r="AH131" s="213"/>
      <c r="AI131" s="213"/>
      <c r="AJ131" s="213"/>
      <c r="AK131" s="213"/>
      <c r="AL131" s="213"/>
      <c r="AM131" s="213"/>
      <c r="AN131" s="213"/>
      <c r="AO131" s="213"/>
      <c r="AP131" s="213"/>
      <c r="AQ131" s="213"/>
      <c r="AR131" s="213"/>
      <c r="AS131" s="213"/>
      <c r="AT131" s="213"/>
      <c r="AU131" s="213"/>
      <c r="AV131" s="213"/>
      <c r="AW131" s="213"/>
      <c r="AX131" s="213"/>
      <c r="AY131" s="213"/>
      <c r="AZ131" s="213"/>
      <c r="BA131" s="213"/>
      <c r="BB131" s="213"/>
      <c r="BC131" s="213"/>
      <c r="BD131" s="213"/>
      <c r="BE131" s="213"/>
      <c r="BF131" s="213"/>
      <c r="BG131" s="213"/>
      <c r="BH131" s="213"/>
    </row>
    <row r="132" spans="1:60" outlineLevel="1" x14ac:dyDescent="0.25">
      <c r="A132" s="214">
        <v>103</v>
      </c>
      <c r="B132" s="220" t="s">
        <v>347</v>
      </c>
      <c r="C132" s="263" t="s">
        <v>348</v>
      </c>
      <c r="D132" s="222" t="s">
        <v>224</v>
      </c>
      <c r="E132" s="228">
        <v>2</v>
      </c>
      <c r="F132" s="230">
        <f>H132+J132</f>
        <v>0</v>
      </c>
      <c r="G132" s="230">
        <f>ROUND(E132*F132,2)</f>
        <v>0</v>
      </c>
      <c r="H132" s="231"/>
      <c r="I132" s="230">
        <f>ROUND(E132*H132,2)</f>
        <v>0</v>
      </c>
      <c r="J132" s="231"/>
      <c r="K132" s="230">
        <f>ROUND(E132*J132,2)</f>
        <v>0</v>
      </c>
      <c r="L132" s="230">
        <v>21</v>
      </c>
      <c r="M132" s="230">
        <f>G132*(1+L132/100)</f>
        <v>0</v>
      </c>
      <c r="N132" s="223">
        <v>1.6E-2</v>
      </c>
      <c r="O132" s="223">
        <f>ROUND(E132*N132,5)</f>
        <v>3.2000000000000001E-2</v>
      </c>
      <c r="P132" s="223">
        <v>0</v>
      </c>
      <c r="Q132" s="223">
        <f>ROUND(E132*P132,5)</f>
        <v>0</v>
      </c>
      <c r="R132" s="223"/>
      <c r="S132" s="223"/>
      <c r="T132" s="224">
        <v>0</v>
      </c>
      <c r="U132" s="223">
        <f>ROUND(E132*T132,2)</f>
        <v>0</v>
      </c>
      <c r="V132" s="213"/>
      <c r="W132" s="213"/>
      <c r="X132" s="213"/>
      <c r="Y132" s="213"/>
      <c r="Z132" s="213"/>
      <c r="AA132" s="213"/>
      <c r="AB132" s="213"/>
      <c r="AC132" s="213"/>
      <c r="AD132" s="213"/>
      <c r="AE132" s="213" t="s">
        <v>265</v>
      </c>
      <c r="AF132" s="213"/>
      <c r="AG132" s="213"/>
      <c r="AH132" s="213"/>
      <c r="AI132" s="213"/>
      <c r="AJ132" s="213"/>
      <c r="AK132" s="213"/>
      <c r="AL132" s="213"/>
      <c r="AM132" s="213"/>
      <c r="AN132" s="213"/>
      <c r="AO132" s="213"/>
      <c r="AP132" s="213"/>
      <c r="AQ132" s="213"/>
      <c r="AR132" s="213"/>
      <c r="AS132" s="213"/>
      <c r="AT132" s="213"/>
      <c r="AU132" s="213"/>
      <c r="AV132" s="213"/>
      <c r="AW132" s="213"/>
      <c r="AX132" s="213"/>
      <c r="AY132" s="213"/>
      <c r="AZ132" s="213"/>
      <c r="BA132" s="213"/>
      <c r="BB132" s="213"/>
      <c r="BC132" s="213"/>
      <c r="BD132" s="213"/>
      <c r="BE132" s="213"/>
      <c r="BF132" s="213"/>
      <c r="BG132" s="213"/>
      <c r="BH132" s="213"/>
    </row>
    <row r="133" spans="1:60" outlineLevel="1" x14ac:dyDescent="0.25">
      <c r="A133" s="214">
        <v>104</v>
      </c>
      <c r="B133" s="220" t="s">
        <v>349</v>
      </c>
      <c r="C133" s="263" t="s">
        <v>350</v>
      </c>
      <c r="D133" s="222" t="s">
        <v>224</v>
      </c>
      <c r="E133" s="228">
        <v>9</v>
      </c>
      <c r="F133" s="230">
        <f>H133+J133</f>
        <v>0</v>
      </c>
      <c r="G133" s="230">
        <f>ROUND(E133*F133,2)</f>
        <v>0</v>
      </c>
      <c r="H133" s="231"/>
      <c r="I133" s="230">
        <f>ROUND(E133*H133,2)</f>
        <v>0</v>
      </c>
      <c r="J133" s="231"/>
      <c r="K133" s="230">
        <f>ROUND(E133*J133,2)</f>
        <v>0</v>
      </c>
      <c r="L133" s="230">
        <v>21</v>
      </c>
      <c r="M133" s="230">
        <f>G133*(1+L133/100)</f>
        <v>0</v>
      </c>
      <c r="N133" s="223">
        <v>0</v>
      </c>
      <c r="O133" s="223">
        <f>ROUND(E133*N133,5)</f>
        <v>0</v>
      </c>
      <c r="P133" s="223">
        <v>0</v>
      </c>
      <c r="Q133" s="223">
        <f>ROUND(E133*P133,5)</f>
        <v>0</v>
      </c>
      <c r="R133" s="223"/>
      <c r="S133" s="223"/>
      <c r="T133" s="224">
        <v>0.13700000000000001</v>
      </c>
      <c r="U133" s="223">
        <f>ROUND(E133*T133,2)</f>
        <v>1.23</v>
      </c>
      <c r="V133" s="213"/>
      <c r="W133" s="213"/>
      <c r="X133" s="213"/>
      <c r="Y133" s="213"/>
      <c r="Z133" s="213"/>
      <c r="AA133" s="213"/>
      <c r="AB133" s="213"/>
      <c r="AC133" s="213"/>
      <c r="AD133" s="213"/>
      <c r="AE133" s="213" t="s">
        <v>142</v>
      </c>
      <c r="AF133" s="213"/>
      <c r="AG133" s="213"/>
      <c r="AH133" s="213"/>
      <c r="AI133" s="213"/>
      <c r="AJ133" s="213"/>
      <c r="AK133" s="213"/>
      <c r="AL133" s="213"/>
      <c r="AM133" s="213"/>
      <c r="AN133" s="213"/>
      <c r="AO133" s="213"/>
      <c r="AP133" s="213"/>
      <c r="AQ133" s="213"/>
      <c r="AR133" s="213"/>
      <c r="AS133" s="213"/>
      <c r="AT133" s="213"/>
      <c r="AU133" s="213"/>
      <c r="AV133" s="213"/>
      <c r="AW133" s="213"/>
      <c r="AX133" s="213"/>
      <c r="AY133" s="213"/>
      <c r="AZ133" s="213"/>
      <c r="BA133" s="213"/>
      <c r="BB133" s="213"/>
      <c r="BC133" s="213"/>
      <c r="BD133" s="213"/>
      <c r="BE133" s="213"/>
      <c r="BF133" s="213"/>
      <c r="BG133" s="213"/>
      <c r="BH133" s="213"/>
    </row>
    <row r="134" spans="1:60" outlineLevel="1" x14ac:dyDescent="0.25">
      <c r="A134" s="214">
        <v>105</v>
      </c>
      <c r="B134" s="220" t="s">
        <v>351</v>
      </c>
      <c r="C134" s="263" t="s">
        <v>352</v>
      </c>
      <c r="D134" s="222" t="s">
        <v>224</v>
      </c>
      <c r="E134" s="228">
        <v>3</v>
      </c>
      <c r="F134" s="230">
        <f>H134+J134</f>
        <v>0</v>
      </c>
      <c r="G134" s="230">
        <f>ROUND(E134*F134,2)</f>
        <v>0</v>
      </c>
      <c r="H134" s="231"/>
      <c r="I134" s="230">
        <f>ROUND(E134*H134,2)</f>
        <v>0</v>
      </c>
      <c r="J134" s="231"/>
      <c r="K134" s="230">
        <f>ROUND(E134*J134,2)</f>
        <v>0</v>
      </c>
      <c r="L134" s="230">
        <v>21</v>
      </c>
      <c r="M134" s="230">
        <f>G134*(1+L134/100)</f>
        <v>0</v>
      </c>
      <c r="N134" s="223">
        <v>0</v>
      </c>
      <c r="O134" s="223">
        <f>ROUND(E134*N134,5)</f>
        <v>0</v>
      </c>
      <c r="P134" s="223">
        <v>0</v>
      </c>
      <c r="Q134" s="223">
        <f>ROUND(E134*P134,5)</f>
        <v>0</v>
      </c>
      <c r="R134" s="223"/>
      <c r="S134" s="223"/>
      <c r="T134" s="224">
        <v>0.13700000000000001</v>
      </c>
      <c r="U134" s="223">
        <f>ROUND(E134*T134,2)</f>
        <v>0.41</v>
      </c>
      <c r="V134" s="213"/>
      <c r="W134" s="213"/>
      <c r="X134" s="213"/>
      <c r="Y134" s="213"/>
      <c r="Z134" s="213"/>
      <c r="AA134" s="213"/>
      <c r="AB134" s="213"/>
      <c r="AC134" s="213"/>
      <c r="AD134" s="213"/>
      <c r="AE134" s="213" t="s">
        <v>142</v>
      </c>
      <c r="AF134" s="213"/>
      <c r="AG134" s="213"/>
      <c r="AH134" s="213"/>
      <c r="AI134" s="213"/>
      <c r="AJ134" s="213"/>
      <c r="AK134" s="213"/>
      <c r="AL134" s="213"/>
      <c r="AM134" s="213"/>
      <c r="AN134" s="213"/>
      <c r="AO134" s="213"/>
      <c r="AP134" s="213"/>
      <c r="AQ134" s="213"/>
      <c r="AR134" s="213"/>
      <c r="AS134" s="213"/>
      <c r="AT134" s="213"/>
      <c r="AU134" s="213"/>
      <c r="AV134" s="213"/>
      <c r="AW134" s="213"/>
      <c r="AX134" s="213"/>
      <c r="AY134" s="213"/>
      <c r="AZ134" s="213"/>
      <c r="BA134" s="213"/>
      <c r="BB134" s="213"/>
      <c r="BC134" s="213"/>
      <c r="BD134" s="213"/>
      <c r="BE134" s="213"/>
      <c r="BF134" s="213"/>
      <c r="BG134" s="213"/>
      <c r="BH134" s="213"/>
    </row>
    <row r="135" spans="1:60" ht="20.399999999999999" outlineLevel="1" x14ac:dyDescent="0.25">
      <c r="A135" s="214">
        <v>106</v>
      </c>
      <c r="B135" s="220" t="s">
        <v>353</v>
      </c>
      <c r="C135" s="263" t="s">
        <v>354</v>
      </c>
      <c r="D135" s="222" t="s">
        <v>224</v>
      </c>
      <c r="E135" s="228">
        <v>2</v>
      </c>
      <c r="F135" s="230">
        <f>H135+J135</f>
        <v>0</v>
      </c>
      <c r="G135" s="230">
        <f>ROUND(E135*F135,2)</f>
        <v>0</v>
      </c>
      <c r="H135" s="231"/>
      <c r="I135" s="230">
        <f>ROUND(E135*H135,2)</f>
        <v>0</v>
      </c>
      <c r="J135" s="231"/>
      <c r="K135" s="230">
        <f>ROUND(E135*J135,2)</f>
        <v>0</v>
      </c>
      <c r="L135" s="230">
        <v>21</v>
      </c>
      <c r="M135" s="230">
        <f>G135*(1+L135/100)</f>
        <v>0</v>
      </c>
      <c r="N135" s="223">
        <v>0</v>
      </c>
      <c r="O135" s="223">
        <f>ROUND(E135*N135,5)</f>
        <v>0</v>
      </c>
      <c r="P135" s="223">
        <v>0</v>
      </c>
      <c r="Q135" s="223">
        <f>ROUND(E135*P135,5)</f>
        <v>0</v>
      </c>
      <c r="R135" s="223"/>
      <c r="S135" s="223"/>
      <c r="T135" s="224">
        <v>0.13700000000000001</v>
      </c>
      <c r="U135" s="223">
        <f>ROUND(E135*T135,2)</f>
        <v>0.27</v>
      </c>
      <c r="V135" s="213"/>
      <c r="W135" s="213"/>
      <c r="X135" s="213"/>
      <c r="Y135" s="213"/>
      <c r="Z135" s="213"/>
      <c r="AA135" s="213"/>
      <c r="AB135" s="213"/>
      <c r="AC135" s="213"/>
      <c r="AD135" s="213"/>
      <c r="AE135" s="213" t="s">
        <v>142</v>
      </c>
      <c r="AF135" s="213"/>
      <c r="AG135" s="213"/>
      <c r="AH135" s="213"/>
      <c r="AI135" s="213"/>
      <c r="AJ135" s="213"/>
      <c r="AK135" s="213"/>
      <c r="AL135" s="213"/>
      <c r="AM135" s="213"/>
      <c r="AN135" s="213"/>
      <c r="AO135" s="213"/>
      <c r="AP135" s="213"/>
      <c r="AQ135" s="213"/>
      <c r="AR135" s="213"/>
      <c r="AS135" s="213"/>
      <c r="AT135" s="213"/>
      <c r="AU135" s="213"/>
      <c r="AV135" s="213"/>
      <c r="AW135" s="213"/>
      <c r="AX135" s="213"/>
      <c r="AY135" s="213"/>
      <c r="AZ135" s="213"/>
      <c r="BA135" s="213"/>
      <c r="BB135" s="213"/>
      <c r="BC135" s="213"/>
      <c r="BD135" s="213"/>
      <c r="BE135" s="213"/>
      <c r="BF135" s="213"/>
      <c r="BG135" s="213"/>
      <c r="BH135" s="213"/>
    </row>
    <row r="136" spans="1:60" outlineLevel="1" x14ac:dyDescent="0.25">
      <c r="A136" s="214">
        <v>107</v>
      </c>
      <c r="B136" s="220" t="s">
        <v>355</v>
      </c>
      <c r="C136" s="263" t="s">
        <v>356</v>
      </c>
      <c r="D136" s="222" t="s">
        <v>0</v>
      </c>
      <c r="E136" s="228">
        <v>1.6</v>
      </c>
      <c r="F136" s="230">
        <f>H136+J136</f>
        <v>0</v>
      </c>
      <c r="G136" s="230">
        <f>ROUND(E136*F136,2)</f>
        <v>0</v>
      </c>
      <c r="H136" s="231"/>
      <c r="I136" s="230">
        <f>ROUND(E136*H136,2)</f>
        <v>0</v>
      </c>
      <c r="J136" s="231"/>
      <c r="K136" s="230">
        <f>ROUND(E136*J136,2)</f>
        <v>0</v>
      </c>
      <c r="L136" s="230">
        <v>21</v>
      </c>
      <c r="M136" s="230">
        <f>G136*(1+L136/100)</f>
        <v>0</v>
      </c>
      <c r="N136" s="223">
        <v>0</v>
      </c>
      <c r="O136" s="223">
        <f>ROUND(E136*N136,5)</f>
        <v>0</v>
      </c>
      <c r="P136" s="223">
        <v>0</v>
      </c>
      <c r="Q136" s="223">
        <f>ROUND(E136*P136,5)</f>
        <v>0</v>
      </c>
      <c r="R136" s="223"/>
      <c r="S136" s="223"/>
      <c r="T136" s="224">
        <v>0</v>
      </c>
      <c r="U136" s="223">
        <f>ROUND(E136*T136,2)</f>
        <v>0</v>
      </c>
      <c r="V136" s="213"/>
      <c r="W136" s="213"/>
      <c r="X136" s="213"/>
      <c r="Y136" s="213"/>
      <c r="Z136" s="213"/>
      <c r="AA136" s="213"/>
      <c r="AB136" s="213"/>
      <c r="AC136" s="213"/>
      <c r="AD136" s="213"/>
      <c r="AE136" s="213" t="s">
        <v>142</v>
      </c>
      <c r="AF136" s="213"/>
      <c r="AG136" s="213"/>
      <c r="AH136" s="213"/>
      <c r="AI136" s="213"/>
      <c r="AJ136" s="213"/>
      <c r="AK136" s="213"/>
      <c r="AL136" s="213"/>
      <c r="AM136" s="213"/>
      <c r="AN136" s="213"/>
      <c r="AO136" s="213"/>
      <c r="AP136" s="213"/>
      <c r="AQ136" s="213"/>
      <c r="AR136" s="213"/>
      <c r="AS136" s="213"/>
      <c r="AT136" s="213"/>
      <c r="AU136" s="213"/>
      <c r="AV136" s="213"/>
      <c r="AW136" s="213"/>
      <c r="AX136" s="213"/>
      <c r="AY136" s="213"/>
      <c r="AZ136" s="213"/>
      <c r="BA136" s="213"/>
      <c r="BB136" s="213"/>
      <c r="BC136" s="213"/>
      <c r="BD136" s="213"/>
      <c r="BE136" s="213"/>
      <c r="BF136" s="213"/>
      <c r="BG136" s="213"/>
      <c r="BH136" s="213"/>
    </row>
    <row r="137" spans="1:60" x14ac:dyDescent="0.25">
      <c r="A137" s="215" t="s">
        <v>137</v>
      </c>
      <c r="B137" s="221" t="s">
        <v>100</v>
      </c>
      <c r="C137" s="264" t="s">
        <v>101</v>
      </c>
      <c r="D137" s="225"/>
      <c r="E137" s="229"/>
      <c r="F137" s="232"/>
      <c r="G137" s="232">
        <f>SUMIF(AE138:AE140,"&lt;&gt;NOR",G138:G140)</f>
        <v>0</v>
      </c>
      <c r="H137" s="232"/>
      <c r="I137" s="232">
        <f>SUM(I138:I140)</f>
        <v>0</v>
      </c>
      <c r="J137" s="232"/>
      <c r="K137" s="232">
        <f>SUM(K138:K140)</f>
        <v>0</v>
      </c>
      <c r="L137" s="232"/>
      <c r="M137" s="232">
        <f>SUM(M138:M140)</f>
        <v>0</v>
      </c>
      <c r="N137" s="226"/>
      <c r="O137" s="226">
        <f>SUM(O138:O140)</f>
        <v>1.7389999999999999E-2</v>
      </c>
      <c r="P137" s="226"/>
      <c r="Q137" s="226">
        <f>SUM(Q138:Q140)</f>
        <v>0</v>
      </c>
      <c r="R137" s="226"/>
      <c r="S137" s="226"/>
      <c r="T137" s="227"/>
      <c r="U137" s="226">
        <f>SUM(U138:U140)</f>
        <v>5.04</v>
      </c>
      <c r="AE137" t="s">
        <v>138</v>
      </c>
    </row>
    <row r="138" spans="1:60" outlineLevel="1" x14ac:dyDescent="0.25">
      <c r="A138" s="214">
        <v>108</v>
      </c>
      <c r="B138" s="220" t="s">
        <v>357</v>
      </c>
      <c r="C138" s="263" t="s">
        <v>358</v>
      </c>
      <c r="D138" s="222" t="s">
        <v>359</v>
      </c>
      <c r="E138" s="228">
        <v>60</v>
      </c>
      <c r="F138" s="230">
        <f>H138+J138</f>
        <v>0</v>
      </c>
      <c r="G138" s="230">
        <f>ROUND(E138*F138,2)</f>
        <v>0</v>
      </c>
      <c r="H138" s="231"/>
      <c r="I138" s="230">
        <f>ROUND(E138*H138,2)</f>
        <v>0</v>
      </c>
      <c r="J138" s="231"/>
      <c r="K138" s="230">
        <f>ROUND(E138*J138,2)</f>
        <v>0</v>
      </c>
      <c r="L138" s="230">
        <v>21</v>
      </c>
      <c r="M138" s="230">
        <f>G138*(1+L138/100)</f>
        <v>0</v>
      </c>
      <c r="N138" s="223">
        <v>5.0000000000000002E-5</v>
      </c>
      <c r="O138" s="223">
        <f>ROUND(E138*N138,5)</f>
        <v>3.0000000000000001E-3</v>
      </c>
      <c r="P138" s="223">
        <v>0</v>
      </c>
      <c r="Q138" s="223">
        <f>ROUND(E138*P138,5)</f>
        <v>0</v>
      </c>
      <c r="R138" s="223"/>
      <c r="S138" s="223"/>
      <c r="T138" s="224">
        <v>8.4000000000000005E-2</v>
      </c>
      <c r="U138" s="223">
        <f>ROUND(E138*T138,2)</f>
        <v>5.04</v>
      </c>
      <c r="V138" s="213"/>
      <c r="W138" s="213"/>
      <c r="X138" s="213"/>
      <c r="Y138" s="213"/>
      <c r="Z138" s="213"/>
      <c r="AA138" s="213"/>
      <c r="AB138" s="213"/>
      <c r="AC138" s="213"/>
      <c r="AD138" s="213"/>
      <c r="AE138" s="213" t="s">
        <v>142</v>
      </c>
      <c r="AF138" s="213"/>
      <c r="AG138" s="213"/>
      <c r="AH138" s="213"/>
      <c r="AI138" s="213"/>
      <c r="AJ138" s="213"/>
      <c r="AK138" s="213"/>
      <c r="AL138" s="213"/>
      <c r="AM138" s="213"/>
      <c r="AN138" s="213"/>
      <c r="AO138" s="213"/>
      <c r="AP138" s="213"/>
      <c r="AQ138" s="213"/>
      <c r="AR138" s="213"/>
      <c r="AS138" s="213"/>
      <c r="AT138" s="213"/>
      <c r="AU138" s="213"/>
      <c r="AV138" s="213"/>
      <c r="AW138" s="213"/>
      <c r="AX138" s="213"/>
      <c r="AY138" s="213"/>
      <c r="AZ138" s="213"/>
      <c r="BA138" s="213"/>
      <c r="BB138" s="213"/>
      <c r="BC138" s="213"/>
      <c r="BD138" s="213"/>
      <c r="BE138" s="213"/>
      <c r="BF138" s="213"/>
      <c r="BG138" s="213"/>
      <c r="BH138" s="213"/>
    </row>
    <row r="139" spans="1:60" ht="20.399999999999999" outlineLevel="1" x14ac:dyDescent="0.25">
      <c r="A139" s="214">
        <v>109</v>
      </c>
      <c r="B139" s="220" t="s">
        <v>360</v>
      </c>
      <c r="C139" s="263" t="s">
        <v>361</v>
      </c>
      <c r="D139" s="222" t="s">
        <v>169</v>
      </c>
      <c r="E139" s="228">
        <v>3.5</v>
      </c>
      <c r="F139" s="230">
        <f>H139+J139</f>
        <v>0</v>
      </c>
      <c r="G139" s="230">
        <f>ROUND(E139*F139,2)</f>
        <v>0</v>
      </c>
      <c r="H139" s="231"/>
      <c r="I139" s="230">
        <f>ROUND(E139*H139,2)</f>
        <v>0</v>
      </c>
      <c r="J139" s="231"/>
      <c r="K139" s="230">
        <f>ROUND(E139*J139,2)</f>
        <v>0</v>
      </c>
      <c r="L139" s="230">
        <v>21</v>
      </c>
      <c r="M139" s="230">
        <f>G139*(1+L139/100)</f>
        <v>0</v>
      </c>
      <c r="N139" s="223">
        <v>4.1099999999999999E-3</v>
      </c>
      <c r="O139" s="223">
        <f>ROUND(E139*N139,5)</f>
        <v>1.439E-2</v>
      </c>
      <c r="P139" s="223">
        <v>0</v>
      </c>
      <c r="Q139" s="223">
        <f>ROUND(E139*P139,5)</f>
        <v>0</v>
      </c>
      <c r="R139" s="223"/>
      <c r="S139" s="223"/>
      <c r="T139" s="224">
        <v>0</v>
      </c>
      <c r="U139" s="223">
        <f>ROUND(E139*T139,2)</f>
        <v>0</v>
      </c>
      <c r="V139" s="213"/>
      <c r="W139" s="213"/>
      <c r="X139" s="213"/>
      <c r="Y139" s="213"/>
      <c r="Z139" s="213"/>
      <c r="AA139" s="213"/>
      <c r="AB139" s="213"/>
      <c r="AC139" s="213"/>
      <c r="AD139" s="213"/>
      <c r="AE139" s="213" t="s">
        <v>265</v>
      </c>
      <c r="AF139" s="213"/>
      <c r="AG139" s="213"/>
      <c r="AH139" s="213"/>
      <c r="AI139" s="213"/>
      <c r="AJ139" s="213"/>
      <c r="AK139" s="213"/>
      <c r="AL139" s="213"/>
      <c r="AM139" s="213"/>
      <c r="AN139" s="213"/>
      <c r="AO139" s="213"/>
      <c r="AP139" s="213"/>
      <c r="AQ139" s="213"/>
      <c r="AR139" s="213"/>
      <c r="AS139" s="213"/>
      <c r="AT139" s="213"/>
      <c r="AU139" s="213"/>
      <c r="AV139" s="213"/>
      <c r="AW139" s="213"/>
      <c r="AX139" s="213"/>
      <c r="AY139" s="213"/>
      <c r="AZ139" s="213"/>
      <c r="BA139" s="213"/>
      <c r="BB139" s="213"/>
      <c r="BC139" s="213"/>
      <c r="BD139" s="213"/>
      <c r="BE139" s="213"/>
      <c r="BF139" s="213"/>
      <c r="BG139" s="213"/>
      <c r="BH139" s="213"/>
    </row>
    <row r="140" spans="1:60" outlineLevel="1" x14ac:dyDescent="0.25">
      <c r="A140" s="214">
        <v>110</v>
      </c>
      <c r="B140" s="220" t="s">
        <v>362</v>
      </c>
      <c r="C140" s="263" t="s">
        <v>363</v>
      </c>
      <c r="D140" s="222" t="s">
        <v>0</v>
      </c>
      <c r="E140" s="228">
        <v>2.15</v>
      </c>
      <c r="F140" s="230">
        <f>H140+J140</f>
        <v>0</v>
      </c>
      <c r="G140" s="230">
        <f>ROUND(E140*F140,2)</f>
        <v>0</v>
      </c>
      <c r="H140" s="231"/>
      <c r="I140" s="230">
        <f>ROUND(E140*H140,2)</f>
        <v>0</v>
      </c>
      <c r="J140" s="231"/>
      <c r="K140" s="230">
        <f>ROUND(E140*J140,2)</f>
        <v>0</v>
      </c>
      <c r="L140" s="230">
        <v>21</v>
      </c>
      <c r="M140" s="230">
        <f>G140*(1+L140/100)</f>
        <v>0</v>
      </c>
      <c r="N140" s="223">
        <v>0</v>
      </c>
      <c r="O140" s="223">
        <f>ROUND(E140*N140,5)</f>
        <v>0</v>
      </c>
      <c r="P140" s="223">
        <v>0</v>
      </c>
      <c r="Q140" s="223">
        <f>ROUND(E140*P140,5)</f>
        <v>0</v>
      </c>
      <c r="R140" s="223"/>
      <c r="S140" s="223"/>
      <c r="T140" s="224">
        <v>0</v>
      </c>
      <c r="U140" s="223">
        <f>ROUND(E140*T140,2)</f>
        <v>0</v>
      </c>
      <c r="V140" s="213"/>
      <c r="W140" s="213"/>
      <c r="X140" s="213"/>
      <c r="Y140" s="213"/>
      <c r="Z140" s="213"/>
      <c r="AA140" s="213"/>
      <c r="AB140" s="213"/>
      <c r="AC140" s="213"/>
      <c r="AD140" s="213"/>
      <c r="AE140" s="213" t="s">
        <v>142</v>
      </c>
      <c r="AF140" s="213"/>
      <c r="AG140" s="213"/>
      <c r="AH140" s="213"/>
      <c r="AI140" s="213"/>
      <c r="AJ140" s="213"/>
      <c r="AK140" s="213"/>
      <c r="AL140" s="213"/>
      <c r="AM140" s="213"/>
      <c r="AN140" s="213"/>
      <c r="AO140" s="213"/>
      <c r="AP140" s="213"/>
      <c r="AQ140" s="213"/>
      <c r="AR140" s="213"/>
      <c r="AS140" s="213"/>
      <c r="AT140" s="213"/>
      <c r="AU140" s="213"/>
      <c r="AV140" s="213"/>
      <c r="AW140" s="213"/>
      <c r="AX140" s="213"/>
      <c r="AY140" s="213"/>
      <c r="AZ140" s="213"/>
      <c r="BA140" s="213"/>
      <c r="BB140" s="213"/>
      <c r="BC140" s="213"/>
      <c r="BD140" s="213"/>
      <c r="BE140" s="213"/>
      <c r="BF140" s="213"/>
      <c r="BG140" s="213"/>
      <c r="BH140" s="213"/>
    </row>
    <row r="141" spans="1:60" x14ac:dyDescent="0.25">
      <c r="A141" s="215" t="s">
        <v>137</v>
      </c>
      <c r="B141" s="221" t="s">
        <v>102</v>
      </c>
      <c r="C141" s="264" t="s">
        <v>103</v>
      </c>
      <c r="D141" s="225"/>
      <c r="E141" s="229"/>
      <c r="F141" s="232"/>
      <c r="G141" s="232">
        <f>SUMIF(AE142:AE146,"&lt;&gt;NOR",G142:G146)</f>
        <v>0</v>
      </c>
      <c r="H141" s="232"/>
      <c r="I141" s="232">
        <f>SUM(I142:I146)</f>
        <v>0</v>
      </c>
      <c r="J141" s="232"/>
      <c r="K141" s="232">
        <f>SUM(K142:K146)</f>
        <v>0</v>
      </c>
      <c r="L141" s="232"/>
      <c r="M141" s="232">
        <f>SUM(M142:M146)</f>
        <v>0</v>
      </c>
      <c r="N141" s="226"/>
      <c r="O141" s="226">
        <f>SUM(O142:O146)</f>
        <v>1.18764</v>
      </c>
      <c r="P141" s="226"/>
      <c r="Q141" s="226">
        <f>SUM(Q142:Q146)</f>
        <v>0</v>
      </c>
      <c r="R141" s="226"/>
      <c r="S141" s="226"/>
      <c r="T141" s="227"/>
      <c r="U141" s="226">
        <f>SUM(U142:U146)</f>
        <v>51.43</v>
      </c>
      <c r="AE141" t="s">
        <v>138</v>
      </c>
    </row>
    <row r="142" spans="1:60" ht="20.399999999999999" outlineLevel="1" x14ac:dyDescent="0.25">
      <c r="A142" s="214">
        <v>111</v>
      </c>
      <c r="B142" s="220" t="s">
        <v>364</v>
      </c>
      <c r="C142" s="263" t="s">
        <v>365</v>
      </c>
      <c r="D142" s="222" t="s">
        <v>150</v>
      </c>
      <c r="E142" s="228">
        <v>50.77</v>
      </c>
      <c r="F142" s="230">
        <f>H142+J142</f>
        <v>0</v>
      </c>
      <c r="G142" s="230">
        <f>ROUND(E142*F142,2)</f>
        <v>0</v>
      </c>
      <c r="H142" s="231"/>
      <c r="I142" s="230">
        <f>ROUND(E142*H142,2)</f>
        <v>0</v>
      </c>
      <c r="J142" s="231"/>
      <c r="K142" s="230">
        <f>ROUND(E142*J142,2)</f>
        <v>0</v>
      </c>
      <c r="L142" s="230">
        <v>21</v>
      </c>
      <c r="M142" s="230">
        <f>G142*(1+L142/100)</f>
        <v>0</v>
      </c>
      <c r="N142" s="223">
        <v>2.9399999999999999E-3</v>
      </c>
      <c r="O142" s="223">
        <f>ROUND(E142*N142,5)</f>
        <v>0.14926</v>
      </c>
      <c r="P142" s="223">
        <v>0</v>
      </c>
      <c r="Q142" s="223">
        <f>ROUND(E142*P142,5)</f>
        <v>0</v>
      </c>
      <c r="R142" s="223"/>
      <c r="S142" s="223"/>
      <c r="T142" s="224">
        <v>0.97799999999999998</v>
      </c>
      <c r="U142" s="223">
        <f>ROUND(E142*T142,2)</f>
        <v>49.65</v>
      </c>
      <c r="V142" s="213"/>
      <c r="W142" s="213"/>
      <c r="X142" s="213"/>
      <c r="Y142" s="213"/>
      <c r="Z142" s="213"/>
      <c r="AA142" s="213"/>
      <c r="AB142" s="213"/>
      <c r="AC142" s="213"/>
      <c r="AD142" s="213"/>
      <c r="AE142" s="213" t="s">
        <v>142</v>
      </c>
      <c r="AF142" s="213"/>
      <c r="AG142" s="213"/>
      <c r="AH142" s="213"/>
      <c r="AI142" s="213"/>
      <c r="AJ142" s="213"/>
      <c r="AK142" s="213"/>
      <c r="AL142" s="213"/>
      <c r="AM142" s="213"/>
      <c r="AN142" s="213"/>
      <c r="AO142" s="213"/>
      <c r="AP142" s="213"/>
      <c r="AQ142" s="213"/>
      <c r="AR142" s="213"/>
      <c r="AS142" s="213"/>
      <c r="AT142" s="213"/>
      <c r="AU142" s="213"/>
      <c r="AV142" s="213"/>
      <c r="AW142" s="213"/>
      <c r="AX142" s="213"/>
      <c r="AY142" s="213"/>
      <c r="AZ142" s="213"/>
      <c r="BA142" s="213"/>
      <c r="BB142" s="213"/>
      <c r="BC142" s="213"/>
      <c r="BD142" s="213"/>
      <c r="BE142" s="213"/>
      <c r="BF142" s="213"/>
      <c r="BG142" s="213"/>
      <c r="BH142" s="213"/>
    </row>
    <row r="143" spans="1:60" outlineLevel="1" x14ac:dyDescent="0.25">
      <c r="A143" s="214">
        <v>112</v>
      </c>
      <c r="B143" s="220" t="s">
        <v>366</v>
      </c>
      <c r="C143" s="263" t="s">
        <v>367</v>
      </c>
      <c r="D143" s="222" t="s">
        <v>150</v>
      </c>
      <c r="E143" s="228">
        <v>53.3</v>
      </c>
      <c r="F143" s="230">
        <f>H143+J143</f>
        <v>0</v>
      </c>
      <c r="G143" s="230">
        <f>ROUND(E143*F143,2)</f>
        <v>0</v>
      </c>
      <c r="H143" s="231"/>
      <c r="I143" s="230">
        <f>ROUND(E143*H143,2)</f>
        <v>0</v>
      </c>
      <c r="J143" s="231"/>
      <c r="K143" s="230">
        <f>ROUND(E143*J143,2)</f>
        <v>0</v>
      </c>
      <c r="L143" s="230">
        <v>21</v>
      </c>
      <c r="M143" s="230">
        <f>G143*(1+L143/100)</f>
        <v>0</v>
      </c>
      <c r="N143" s="223">
        <v>1.9199999999999998E-2</v>
      </c>
      <c r="O143" s="223">
        <f>ROUND(E143*N143,5)</f>
        <v>1.02336</v>
      </c>
      <c r="P143" s="223">
        <v>0</v>
      </c>
      <c r="Q143" s="223">
        <f>ROUND(E143*P143,5)</f>
        <v>0</v>
      </c>
      <c r="R143" s="223"/>
      <c r="S143" s="223"/>
      <c r="T143" s="224">
        <v>0</v>
      </c>
      <c r="U143" s="223">
        <f>ROUND(E143*T143,2)</f>
        <v>0</v>
      </c>
      <c r="V143" s="213"/>
      <c r="W143" s="213"/>
      <c r="X143" s="213"/>
      <c r="Y143" s="213"/>
      <c r="Z143" s="213"/>
      <c r="AA143" s="213"/>
      <c r="AB143" s="213"/>
      <c r="AC143" s="213"/>
      <c r="AD143" s="213"/>
      <c r="AE143" s="213" t="s">
        <v>265</v>
      </c>
      <c r="AF143" s="213"/>
      <c r="AG143" s="213"/>
      <c r="AH143" s="213"/>
      <c r="AI143" s="213"/>
      <c r="AJ143" s="213"/>
      <c r="AK143" s="213"/>
      <c r="AL143" s="213"/>
      <c r="AM143" s="213"/>
      <c r="AN143" s="213"/>
      <c r="AO143" s="213"/>
      <c r="AP143" s="213"/>
      <c r="AQ143" s="213"/>
      <c r="AR143" s="213"/>
      <c r="AS143" s="213"/>
      <c r="AT143" s="213"/>
      <c r="AU143" s="213"/>
      <c r="AV143" s="213"/>
      <c r="AW143" s="213"/>
      <c r="AX143" s="213"/>
      <c r="AY143" s="213"/>
      <c r="AZ143" s="213"/>
      <c r="BA143" s="213"/>
      <c r="BB143" s="213"/>
      <c r="BC143" s="213"/>
      <c r="BD143" s="213"/>
      <c r="BE143" s="213"/>
      <c r="BF143" s="213"/>
      <c r="BG143" s="213"/>
      <c r="BH143" s="213"/>
    </row>
    <row r="144" spans="1:60" outlineLevel="1" x14ac:dyDescent="0.25">
      <c r="A144" s="214">
        <v>113</v>
      </c>
      <c r="B144" s="220" t="s">
        <v>368</v>
      </c>
      <c r="C144" s="263" t="s">
        <v>369</v>
      </c>
      <c r="D144" s="222" t="s">
        <v>169</v>
      </c>
      <c r="E144" s="228">
        <v>7.55</v>
      </c>
      <c r="F144" s="230">
        <f>H144+J144</f>
        <v>0</v>
      </c>
      <c r="G144" s="230">
        <f>ROUND(E144*F144,2)</f>
        <v>0</v>
      </c>
      <c r="H144" s="231"/>
      <c r="I144" s="230">
        <f>ROUND(E144*H144,2)</f>
        <v>0</v>
      </c>
      <c r="J144" s="231"/>
      <c r="K144" s="230">
        <f>ROUND(E144*J144,2)</f>
        <v>0</v>
      </c>
      <c r="L144" s="230">
        <v>21</v>
      </c>
      <c r="M144" s="230">
        <f>G144*(1+L144/100)</f>
        <v>0</v>
      </c>
      <c r="N144" s="223">
        <v>3.2000000000000003E-4</v>
      </c>
      <c r="O144" s="223">
        <f>ROUND(E144*N144,5)</f>
        <v>2.4199999999999998E-3</v>
      </c>
      <c r="P144" s="223">
        <v>0</v>
      </c>
      <c r="Q144" s="223">
        <f>ROUND(E144*P144,5)</f>
        <v>0</v>
      </c>
      <c r="R144" s="223"/>
      <c r="S144" s="223"/>
      <c r="T144" s="224">
        <v>0.23599999999999999</v>
      </c>
      <c r="U144" s="223">
        <f>ROUND(E144*T144,2)</f>
        <v>1.78</v>
      </c>
      <c r="V144" s="213"/>
      <c r="W144" s="213"/>
      <c r="X144" s="213"/>
      <c r="Y144" s="213"/>
      <c r="Z144" s="213"/>
      <c r="AA144" s="213"/>
      <c r="AB144" s="213"/>
      <c r="AC144" s="213"/>
      <c r="AD144" s="213"/>
      <c r="AE144" s="213" t="s">
        <v>142</v>
      </c>
      <c r="AF144" s="213"/>
      <c r="AG144" s="213"/>
      <c r="AH144" s="213"/>
      <c r="AI144" s="213"/>
      <c r="AJ144" s="213"/>
      <c r="AK144" s="213"/>
      <c r="AL144" s="213"/>
      <c r="AM144" s="213"/>
      <c r="AN144" s="213"/>
      <c r="AO144" s="213"/>
      <c r="AP144" s="213"/>
      <c r="AQ144" s="213"/>
      <c r="AR144" s="213"/>
      <c r="AS144" s="213"/>
      <c r="AT144" s="213"/>
      <c r="AU144" s="213"/>
      <c r="AV144" s="213"/>
      <c r="AW144" s="213"/>
      <c r="AX144" s="213"/>
      <c r="AY144" s="213"/>
      <c r="AZ144" s="213"/>
      <c r="BA144" s="213"/>
      <c r="BB144" s="213"/>
      <c r="BC144" s="213"/>
      <c r="BD144" s="213"/>
      <c r="BE144" s="213"/>
      <c r="BF144" s="213"/>
      <c r="BG144" s="213"/>
      <c r="BH144" s="213"/>
    </row>
    <row r="145" spans="1:60" outlineLevel="1" x14ac:dyDescent="0.25">
      <c r="A145" s="214">
        <v>114</v>
      </c>
      <c r="B145" s="220" t="s">
        <v>370</v>
      </c>
      <c r="C145" s="263" t="s">
        <v>371</v>
      </c>
      <c r="D145" s="222" t="s">
        <v>224</v>
      </c>
      <c r="E145" s="228">
        <v>28</v>
      </c>
      <c r="F145" s="230">
        <f>H145+J145</f>
        <v>0</v>
      </c>
      <c r="G145" s="230">
        <f>ROUND(E145*F145,2)</f>
        <v>0</v>
      </c>
      <c r="H145" s="231"/>
      <c r="I145" s="230">
        <f>ROUND(E145*H145,2)</f>
        <v>0</v>
      </c>
      <c r="J145" s="231"/>
      <c r="K145" s="230">
        <f>ROUND(E145*J145,2)</f>
        <v>0</v>
      </c>
      <c r="L145" s="230">
        <v>21</v>
      </c>
      <c r="M145" s="230">
        <f>G145*(1+L145/100)</f>
        <v>0</v>
      </c>
      <c r="N145" s="223">
        <v>4.4999999999999999E-4</v>
      </c>
      <c r="O145" s="223">
        <f>ROUND(E145*N145,5)</f>
        <v>1.26E-2</v>
      </c>
      <c r="P145" s="223">
        <v>0</v>
      </c>
      <c r="Q145" s="223">
        <f>ROUND(E145*P145,5)</f>
        <v>0</v>
      </c>
      <c r="R145" s="223"/>
      <c r="S145" s="223"/>
      <c r="T145" s="224">
        <v>0</v>
      </c>
      <c r="U145" s="223">
        <f>ROUND(E145*T145,2)</f>
        <v>0</v>
      </c>
      <c r="V145" s="213"/>
      <c r="W145" s="213"/>
      <c r="X145" s="213"/>
      <c r="Y145" s="213"/>
      <c r="Z145" s="213"/>
      <c r="AA145" s="213"/>
      <c r="AB145" s="213"/>
      <c r="AC145" s="213"/>
      <c r="AD145" s="213"/>
      <c r="AE145" s="213" t="s">
        <v>265</v>
      </c>
      <c r="AF145" s="213"/>
      <c r="AG145" s="213"/>
      <c r="AH145" s="213"/>
      <c r="AI145" s="213"/>
      <c r="AJ145" s="213"/>
      <c r="AK145" s="213"/>
      <c r="AL145" s="213"/>
      <c r="AM145" s="213"/>
      <c r="AN145" s="213"/>
      <c r="AO145" s="213"/>
      <c r="AP145" s="213"/>
      <c r="AQ145" s="213"/>
      <c r="AR145" s="213"/>
      <c r="AS145" s="213"/>
      <c r="AT145" s="213"/>
      <c r="AU145" s="213"/>
      <c r="AV145" s="213"/>
      <c r="AW145" s="213"/>
      <c r="AX145" s="213"/>
      <c r="AY145" s="213"/>
      <c r="AZ145" s="213"/>
      <c r="BA145" s="213"/>
      <c r="BB145" s="213"/>
      <c r="BC145" s="213"/>
      <c r="BD145" s="213"/>
      <c r="BE145" s="213"/>
      <c r="BF145" s="213"/>
      <c r="BG145" s="213"/>
      <c r="BH145" s="213"/>
    </row>
    <row r="146" spans="1:60" outlineLevel="1" x14ac:dyDescent="0.25">
      <c r="A146" s="214">
        <v>115</v>
      </c>
      <c r="B146" s="220" t="s">
        <v>372</v>
      </c>
      <c r="C146" s="263" t="s">
        <v>373</v>
      </c>
      <c r="D146" s="222" t="s">
        <v>0</v>
      </c>
      <c r="E146" s="228">
        <v>7.2</v>
      </c>
      <c r="F146" s="230">
        <f>H146+J146</f>
        <v>0</v>
      </c>
      <c r="G146" s="230">
        <f>ROUND(E146*F146,2)</f>
        <v>0</v>
      </c>
      <c r="H146" s="231"/>
      <c r="I146" s="230">
        <f>ROUND(E146*H146,2)</f>
        <v>0</v>
      </c>
      <c r="J146" s="231"/>
      <c r="K146" s="230">
        <f>ROUND(E146*J146,2)</f>
        <v>0</v>
      </c>
      <c r="L146" s="230">
        <v>21</v>
      </c>
      <c r="M146" s="230">
        <f>G146*(1+L146/100)</f>
        <v>0</v>
      </c>
      <c r="N146" s="223">
        <v>0</v>
      </c>
      <c r="O146" s="223">
        <f>ROUND(E146*N146,5)</f>
        <v>0</v>
      </c>
      <c r="P146" s="223">
        <v>0</v>
      </c>
      <c r="Q146" s="223">
        <f>ROUND(E146*P146,5)</f>
        <v>0</v>
      </c>
      <c r="R146" s="223"/>
      <c r="S146" s="223"/>
      <c r="T146" s="224">
        <v>0</v>
      </c>
      <c r="U146" s="223">
        <f>ROUND(E146*T146,2)</f>
        <v>0</v>
      </c>
      <c r="V146" s="213"/>
      <c r="W146" s="213"/>
      <c r="X146" s="213"/>
      <c r="Y146" s="213"/>
      <c r="Z146" s="213"/>
      <c r="AA146" s="213"/>
      <c r="AB146" s="213"/>
      <c r="AC146" s="213"/>
      <c r="AD146" s="213"/>
      <c r="AE146" s="213" t="s">
        <v>142</v>
      </c>
      <c r="AF146" s="213"/>
      <c r="AG146" s="213"/>
      <c r="AH146" s="213"/>
      <c r="AI146" s="213"/>
      <c r="AJ146" s="213"/>
      <c r="AK146" s="213"/>
      <c r="AL146" s="213"/>
      <c r="AM146" s="213"/>
      <c r="AN146" s="213"/>
      <c r="AO146" s="213"/>
      <c r="AP146" s="213"/>
      <c r="AQ146" s="213"/>
      <c r="AR146" s="213"/>
      <c r="AS146" s="213"/>
      <c r="AT146" s="213"/>
      <c r="AU146" s="213"/>
      <c r="AV146" s="213"/>
      <c r="AW146" s="213"/>
      <c r="AX146" s="213"/>
      <c r="AY146" s="213"/>
      <c r="AZ146" s="213"/>
      <c r="BA146" s="213"/>
      <c r="BB146" s="213"/>
      <c r="BC146" s="213"/>
      <c r="BD146" s="213"/>
      <c r="BE146" s="213"/>
      <c r="BF146" s="213"/>
      <c r="BG146" s="213"/>
      <c r="BH146" s="213"/>
    </row>
    <row r="147" spans="1:60" x14ac:dyDescent="0.25">
      <c r="A147" s="215" t="s">
        <v>137</v>
      </c>
      <c r="B147" s="221" t="s">
        <v>104</v>
      </c>
      <c r="C147" s="264" t="s">
        <v>105</v>
      </c>
      <c r="D147" s="225"/>
      <c r="E147" s="229"/>
      <c r="F147" s="232"/>
      <c r="G147" s="232">
        <f>SUMIF(AE148:AE150,"&lt;&gt;NOR",G148:G150)</f>
        <v>0</v>
      </c>
      <c r="H147" s="232"/>
      <c r="I147" s="232">
        <f>SUM(I148:I150)</f>
        <v>0</v>
      </c>
      <c r="J147" s="232"/>
      <c r="K147" s="232">
        <f>SUM(K148:K150)</f>
        <v>0</v>
      </c>
      <c r="L147" s="232"/>
      <c r="M147" s="232">
        <f>SUM(M148:M150)</f>
        <v>0</v>
      </c>
      <c r="N147" s="226"/>
      <c r="O147" s="226">
        <f>SUM(O148:O150)</f>
        <v>1.8783799999999999</v>
      </c>
      <c r="P147" s="226"/>
      <c r="Q147" s="226">
        <f>SUM(Q148:Q150)</f>
        <v>0</v>
      </c>
      <c r="R147" s="226"/>
      <c r="S147" s="226"/>
      <c r="T147" s="227"/>
      <c r="U147" s="226">
        <f>SUM(U148:U150)</f>
        <v>82.54</v>
      </c>
      <c r="AE147" t="s">
        <v>138</v>
      </c>
    </row>
    <row r="148" spans="1:60" outlineLevel="1" x14ac:dyDescent="0.25">
      <c r="A148" s="214">
        <v>116</v>
      </c>
      <c r="B148" s="220" t="s">
        <v>374</v>
      </c>
      <c r="C148" s="263" t="s">
        <v>375</v>
      </c>
      <c r="D148" s="222" t="s">
        <v>150</v>
      </c>
      <c r="E148" s="228">
        <v>76.81</v>
      </c>
      <c r="F148" s="230">
        <f>H148+J148</f>
        <v>0</v>
      </c>
      <c r="G148" s="230">
        <f>ROUND(E148*F148,2)</f>
        <v>0</v>
      </c>
      <c r="H148" s="231"/>
      <c r="I148" s="230">
        <f>ROUND(E148*H148,2)</f>
        <v>0</v>
      </c>
      <c r="J148" s="231"/>
      <c r="K148" s="230">
        <f>ROUND(E148*J148,2)</f>
        <v>0</v>
      </c>
      <c r="L148" s="230">
        <v>21</v>
      </c>
      <c r="M148" s="230">
        <f>G148*(1+L148/100)</f>
        <v>0</v>
      </c>
      <c r="N148" s="223">
        <v>5.0299999999999997E-3</v>
      </c>
      <c r="O148" s="223">
        <f>ROUND(E148*N148,5)</f>
        <v>0.38635000000000003</v>
      </c>
      <c r="P148" s="223">
        <v>0</v>
      </c>
      <c r="Q148" s="223">
        <f>ROUND(E148*P148,5)</f>
        <v>0</v>
      </c>
      <c r="R148" s="223"/>
      <c r="S148" s="223"/>
      <c r="T148" s="224">
        <v>1.0746</v>
      </c>
      <c r="U148" s="223">
        <f>ROUND(E148*T148,2)</f>
        <v>82.54</v>
      </c>
      <c r="V148" s="213"/>
      <c r="W148" s="213"/>
      <c r="X148" s="213"/>
      <c r="Y148" s="213"/>
      <c r="Z148" s="213"/>
      <c r="AA148" s="213"/>
      <c r="AB148" s="213"/>
      <c r="AC148" s="213"/>
      <c r="AD148" s="213"/>
      <c r="AE148" s="213" t="s">
        <v>142</v>
      </c>
      <c r="AF148" s="213"/>
      <c r="AG148" s="213"/>
      <c r="AH148" s="213"/>
      <c r="AI148" s="213"/>
      <c r="AJ148" s="213"/>
      <c r="AK148" s="213"/>
      <c r="AL148" s="213"/>
      <c r="AM148" s="213"/>
      <c r="AN148" s="213"/>
      <c r="AO148" s="213"/>
      <c r="AP148" s="213"/>
      <c r="AQ148" s="213"/>
      <c r="AR148" s="213"/>
      <c r="AS148" s="213"/>
      <c r="AT148" s="213"/>
      <c r="AU148" s="213"/>
      <c r="AV148" s="213"/>
      <c r="AW148" s="213"/>
      <c r="AX148" s="213"/>
      <c r="AY148" s="213"/>
      <c r="AZ148" s="213"/>
      <c r="BA148" s="213"/>
      <c r="BB148" s="213"/>
      <c r="BC148" s="213"/>
      <c r="BD148" s="213"/>
      <c r="BE148" s="213"/>
      <c r="BF148" s="213"/>
      <c r="BG148" s="213"/>
      <c r="BH148" s="213"/>
    </row>
    <row r="149" spans="1:60" outlineLevel="1" x14ac:dyDescent="0.25">
      <c r="A149" s="214">
        <v>117</v>
      </c>
      <c r="B149" s="220" t="s">
        <v>376</v>
      </c>
      <c r="C149" s="263" t="s">
        <v>377</v>
      </c>
      <c r="D149" s="222" t="s">
        <v>150</v>
      </c>
      <c r="E149" s="228">
        <v>80.650000000000006</v>
      </c>
      <c r="F149" s="230">
        <f>H149+J149</f>
        <v>0</v>
      </c>
      <c r="G149" s="230">
        <f>ROUND(E149*F149,2)</f>
        <v>0</v>
      </c>
      <c r="H149" s="231"/>
      <c r="I149" s="230">
        <f>ROUND(E149*H149,2)</f>
        <v>0</v>
      </c>
      <c r="J149" s="231"/>
      <c r="K149" s="230">
        <f>ROUND(E149*J149,2)</f>
        <v>0</v>
      </c>
      <c r="L149" s="230">
        <v>21</v>
      </c>
      <c r="M149" s="230">
        <f>G149*(1+L149/100)</f>
        <v>0</v>
      </c>
      <c r="N149" s="223">
        <v>1.8499999999999999E-2</v>
      </c>
      <c r="O149" s="223">
        <f>ROUND(E149*N149,5)</f>
        <v>1.49203</v>
      </c>
      <c r="P149" s="223">
        <v>0</v>
      </c>
      <c r="Q149" s="223">
        <f>ROUND(E149*P149,5)</f>
        <v>0</v>
      </c>
      <c r="R149" s="223"/>
      <c r="S149" s="223"/>
      <c r="T149" s="224">
        <v>0</v>
      </c>
      <c r="U149" s="223">
        <f>ROUND(E149*T149,2)</f>
        <v>0</v>
      </c>
      <c r="V149" s="213"/>
      <c r="W149" s="213"/>
      <c r="X149" s="213"/>
      <c r="Y149" s="213"/>
      <c r="Z149" s="213"/>
      <c r="AA149" s="213"/>
      <c r="AB149" s="213"/>
      <c r="AC149" s="213"/>
      <c r="AD149" s="213"/>
      <c r="AE149" s="213" t="s">
        <v>265</v>
      </c>
      <c r="AF149" s="213"/>
      <c r="AG149" s="213"/>
      <c r="AH149" s="213"/>
      <c r="AI149" s="213"/>
      <c r="AJ149" s="213"/>
      <c r="AK149" s="213"/>
      <c r="AL149" s="213"/>
      <c r="AM149" s="213"/>
      <c r="AN149" s="213"/>
      <c r="AO149" s="213"/>
      <c r="AP149" s="213"/>
      <c r="AQ149" s="213"/>
      <c r="AR149" s="213"/>
      <c r="AS149" s="213"/>
      <c r="AT149" s="213"/>
      <c r="AU149" s="213"/>
      <c r="AV149" s="213"/>
      <c r="AW149" s="213"/>
      <c r="AX149" s="213"/>
      <c r="AY149" s="213"/>
      <c r="AZ149" s="213"/>
      <c r="BA149" s="213"/>
      <c r="BB149" s="213"/>
      <c r="BC149" s="213"/>
      <c r="BD149" s="213"/>
      <c r="BE149" s="213"/>
      <c r="BF149" s="213"/>
      <c r="BG149" s="213"/>
      <c r="BH149" s="213"/>
    </row>
    <row r="150" spans="1:60" outlineLevel="1" x14ac:dyDescent="0.25">
      <c r="A150" s="214">
        <v>118</v>
      </c>
      <c r="B150" s="220" t="s">
        <v>378</v>
      </c>
      <c r="C150" s="263" t="s">
        <v>379</v>
      </c>
      <c r="D150" s="222" t="s">
        <v>0</v>
      </c>
      <c r="E150" s="228">
        <v>4.6500000000000004</v>
      </c>
      <c r="F150" s="230">
        <f>H150+J150</f>
        <v>0</v>
      </c>
      <c r="G150" s="230">
        <f>ROUND(E150*F150,2)</f>
        <v>0</v>
      </c>
      <c r="H150" s="231"/>
      <c r="I150" s="230">
        <f>ROUND(E150*H150,2)</f>
        <v>0</v>
      </c>
      <c r="J150" s="231"/>
      <c r="K150" s="230">
        <f>ROUND(E150*J150,2)</f>
        <v>0</v>
      </c>
      <c r="L150" s="230">
        <v>21</v>
      </c>
      <c r="M150" s="230">
        <f>G150*(1+L150/100)</f>
        <v>0</v>
      </c>
      <c r="N150" s="223">
        <v>0</v>
      </c>
      <c r="O150" s="223">
        <f>ROUND(E150*N150,5)</f>
        <v>0</v>
      </c>
      <c r="P150" s="223">
        <v>0</v>
      </c>
      <c r="Q150" s="223">
        <f>ROUND(E150*P150,5)</f>
        <v>0</v>
      </c>
      <c r="R150" s="223"/>
      <c r="S150" s="223"/>
      <c r="T150" s="224">
        <v>0</v>
      </c>
      <c r="U150" s="223">
        <f>ROUND(E150*T150,2)</f>
        <v>0</v>
      </c>
      <c r="V150" s="213"/>
      <c r="W150" s="213"/>
      <c r="X150" s="213"/>
      <c r="Y150" s="213"/>
      <c r="Z150" s="213"/>
      <c r="AA150" s="213"/>
      <c r="AB150" s="213"/>
      <c r="AC150" s="213"/>
      <c r="AD150" s="213"/>
      <c r="AE150" s="213" t="s">
        <v>142</v>
      </c>
      <c r="AF150" s="213"/>
      <c r="AG150" s="213"/>
      <c r="AH150" s="213"/>
      <c r="AI150" s="213"/>
      <c r="AJ150" s="213"/>
      <c r="AK150" s="213"/>
      <c r="AL150" s="213"/>
      <c r="AM150" s="213"/>
      <c r="AN150" s="213"/>
      <c r="AO150" s="213"/>
      <c r="AP150" s="213"/>
      <c r="AQ150" s="213"/>
      <c r="AR150" s="213"/>
      <c r="AS150" s="213"/>
      <c r="AT150" s="213"/>
      <c r="AU150" s="213"/>
      <c r="AV150" s="213"/>
      <c r="AW150" s="213"/>
      <c r="AX150" s="213"/>
      <c r="AY150" s="213"/>
      <c r="AZ150" s="213"/>
      <c r="BA150" s="213"/>
      <c r="BB150" s="213"/>
      <c r="BC150" s="213"/>
      <c r="BD150" s="213"/>
      <c r="BE150" s="213"/>
      <c r="BF150" s="213"/>
      <c r="BG150" s="213"/>
      <c r="BH150" s="213"/>
    </row>
    <row r="151" spans="1:60" x14ac:dyDescent="0.25">
      <c r="A151" s="215" t="s">
        <v>137</v>
      </c>
      <c r="B151" s="221" t="s">
        <v>106</v>
      </c>
      <c r="C151" s="264" t="s">
        <v>107</v>
      </c>
      <c r="D151" s="225"/>
      <c r="E151" s="229"/>
      <c r="F151" s="232"/>
      <c r="G151" s="232">
        <f>SUMIF(AE152:AE153,"&lt;&gt;NOR",G152:G153)</f>
        <v>0</v>
      </c>
      <c r="H151" s="232"/>
      <c r="I151" s="232">
        <f>SUM(I152:I153)</f>
        <v>0</v>
      </c>
      <c r="J151" s="232"/>
      <c r="K151" s="232">
        <f>SUM(K152:K153)</f>
        <v>0</v>
      </c>
      <c r="L151" s="232"/>
      <c r="M151" s="232">
        <f>SUM(M152:M153)</f>
        <v>0</v>
      </c>
      <c r="N151" s="226"/>
      <c r="O151" s="226">
        <f>SUM(O152:O153)</f>
        <v>3.5900000000000003E-3</v>
      </c>
      <c r="P151" s="226"/>
      <c r="Q151" s="226">
        <f>SUM(Q152:Q153)</f>
        <v>0</v>
      </c>
      <c r="R151" s="226"/>
      <c r="S151" s="226"/>
      <c r="T151" s="227"/>
      <c r="U151" s="226">
        <f>SUM(U152:U153)</f>
        <v>4.96</v>
      </c>
      <c r="AE151" t="s">
        <v>138</v>
      </c>
    </row>
    <row r="152" spans="1:60" outlineLevel="1" x14ac:dyDescent="0.25">
      <c r="A152" s="214">
        <v>119</v>
      </c>
      <c r="B152" s="220" t="s">
        <v>380</v>
      </c>
      <c r="C152" s="263" t="s">
        <v>381</v>
      </c>
      <c r="D152" s="222" t="s">
        <v>150</v>
      </c>
      <c r="E152" s="228">
        <v>11.2</v>
      </c>
      <c r="F152" s="230">
        <f>H152+J152</f>
        <v>0</v>
      </c>
      <c r="G152" s="230">
        <f>ROUND(E152*F152,2)</f>
        <v>0</v>
      </c>
      <c r="H152" s="231"/>
      <c r="I152" s="230">
        <f>ROUND(E152*H152,2)</f>
        <v>0</v>
      </c>
      <c r="J152" s="231"/>
      <c r="K152" s="230">
        <f>ROUND(E152*J152,2)</f>
        <v>0</v>
      </c>
      <c r="L152" s="230">
        <v>21</v>
      </c>
      <c r="M152" s="230">
        <f>G152*(1+L152/100)</f>
        <v>0</v>
      </c>
      <c r="N152" s="223">
        <v>8.0000000000000007E-5</v>
      </c>
      <c r="O152" s="223">
        <f>ROUND(E152*N152,5)</f>
        <v>8.9999999999999998E-4</v>
      </c>
      <c r="P152" s="223">
        <v>0</v>
      </c>
      <c r="Q152" s="223">
        <f>ROUND(E152*P152,5)</f>
        <v>0</v>
      </c>
      <c r="R152" s="223"/>
      <c r="S152" s="223"/>
      <c r="T152" s="224">
        <v>0.156</v>
      </c>
      <c r="U152" s="223">
        <f>ROUND(E152*T152,2)</f>
        <v>1.75</v>
      </c>
      <c r="V152" s="213"/>
      <c r="W152" s="213"/>
      <c r="X152" s="213"/>
      <c r="Y152" s="213"/>
      <c r="Z152" s="213"/>
      <c r="AA152" s="213"/>
      <c r="AB152" s="213"/>
      <c r="AC152" s="213"/>
      <c r="AD152" s="213"/>
      <c r="AE152" s="213" t="s">
        <v>142</v>
      </c>
      <c r="AF152" s="213"/>
      <c r="AG152" s="213"/>
      <c r="AH152" s="213"/>
      <c r="AI152" s="213"/>
      <c r="AJ152" s="213"/>
      <c r="AK152" s="213"/>
      <c r="AL152" s="213"/>
      <c r="AM152" s="213"/>
      <c r="AN152" s="213"/>
      <c r="AO152" s="213"/>
      <c r="AP152" s="213"/>
      <c r="AQ152" s="213"/>
      <c r="AR152" s="213"/>
      <c r="AS152" s="213"/>
      <c r="AT152" s="213"/>
      <c r="AU152" s="213"/>
      <c r="AV152" s="213"/>
      <c r="AW152" s="213"/>
      <c r="AX152" s="213"/>
      <c r="AY152" s="213"/>
      <c r="AZ152" s="213"/>
      <c r="BA152" s="213"/>
      <c r="BB152" s="213"/>
      <c r="BC152" s="213"/>
      <c r="BD152" s="213"/>
      <c r="BE152" s="213"/>
      <c r="BF152" s="213"/>
      <c r="BG152" s="213"/>
      <c r="BH152" s="213"/>
    </row>
    <row r="153" spans="1:60" outlineLevel="1" x14ac:dyDescent="0.25">
      <c r="A153" s="214">
        <v>120</v>
      </c>
      <c r="B153" s="220" t="s">
        <v>382</v>
      </c>
      <c r="C153" s="263" t="s">
        <v>383</v>
      </c>
      <c r="D153" s="222" t="s">
        <v>150</v>
      </c>
      <c r="E153" s="228">
        <v>11.2</v>
      </c>
      <c r="F153" s="230">
        <f>H153+J153</f>
        <v>0</v>
      </c>
      <c r="G153" s="230">
        <f>ROUND(E153*F153,2)</f>
        <v>0</v>
      </c>
      <c r="H153" s="231"/>
      <c r="I153" s="230">
        <f>ROUND(E153*H153,2)</f>
        <v>0</v>
      </c>
      <c r="J153" s="231"/>
      <c r="K153" s="230">
        <f>ROUND(E153*J153,2)</f>
        <v>0</v>
      </c>
      <c r="L153" s="230">
        <v>21</v>
      </c>
      <c r="M153" s="230">
        <f>G153*(1+L153/100)</f>
        <v>0</v>
      </c>
      <c r="N153" s="223">
        <v>2.4000000000000001E-4</v>
      </c>
      <c r="O153" s="223">
        <f>ROUND(E153*N153,5)</f>
        <v>2.6900000000000001E-3</v>
      </c>
      <c r="P153" s="223">
        <v>0</v>
      </c>
      <c r="Q153" s="223">
        <f>ROUND(E153*P153,5)</f>
        <v>0</v>
      </c>
      <c r="R153" s="223"/>
      <c r="S153" s="223"/>
      <c r="T153" s="224">
        <v>0.28699999999999998</v>
      </c>
      <c r="U153" s="223">
        <f>ROUND(E153*T153,2)</f>
        <v>3.21</v>
      </c>
      <c r="V153" s="213"/>
      <c r="W153" s="213"/>
      <c r="X153" s="213"/>
      <c r="Y153" s="213"/>
      <c r="Z153" s="213"/>
      <c r="AA153" s="213"/>
      <c r="AB153" s="213"/>
      <c r="AC153" s="213"/>
      <c r="AD153" s="213"/>
      <c r="AE153" s="213" t="s">
        <v>142</v>
      </c>
      <c r="AF153" s="213"/>
      <c r="AG153" s="213"/>
      <c r="AH153" s="213"/>
      <c r="AI153" s="213"/>
      <c r="AJ153" s="213"/>
      <c r="AK153" s="213"/>
      <c r="AL153" s="213"/>
      <c r="AM153" s="213"/>
      <c r="AN153" s="213"/>
      <c r="AO153" s="213"/>
      <c r="AP153" s="213"/>
      <c r="AQ153" s="213"/>
      <c r="AR153" s="213"/>
      <c r="AS153" s="213"/>
      <c r="AT153" s="213"/>
      <c r="AU153" s="213"/>
      <c r="AV153" s="213"/>
      <c r="AW153" s="213"/>
      <c r="AX153" s="213"/>
      <c r="AY153" s="213"/>
      <c r="AZ153" s="213"/>
      <c r="BA153" s="213"/>
      <c r="BB153" s="213"/>
      <c r="BC153" s="213"/>
      <c r="BD153" s="213"/>
      <c r="BE153" s="213"/>
      <c r="BF153" s="213"/>
      <c r="BG153" s="213"/>
      <c r="BH153" s="213"/>
    </row>
    <row r="154" spans="1:60" x14ac:dyDescent="0.25">
      <c r="A154" s="215" t="s">
        <v>137</v>
      </c>
      <c r="B154" s="221" t="s">
        <v>108</v>
      </c>
      <c r="C154" s="264" t="s">
        <v>109</v>
      </c>
      <c r="D154" s="225"/>
      <c r="E154" s="229"/>
      <c r="F154" s="232"/>
      <c r="G154" s="232">
        <f>SUMIF(AE155:AE159,"&lt;&gt;NOR",G155:G159)</f>
        <v>0</v>
      </c>
      <c r="H154" s="232"/>
      <c r="I154" s="232">
        <f>SUM(I155:I159)</f>
        <v>0</v>
      </c>
      <c r="J154" s="232"/>
      <c r="K154" s="232">
        <f>SUM(K155:K159)</f>
        <v>0</v>
      </c>
      <c r="L154" s="232"/>
      <c r="M154" s="232">
        <f>SUM(M155:M159)</f>
        <v>0</v>
      </c>
      <c r="N154" s="226"/>
      <c r="O154" s="226">
        <f>SUM(O155:O159)</f>
        <v>6.8819999999999992E-2</v>
      </c>
      <c r="P154" s="226"/>
      <c r="Q154" s="226">
        <f>SUM(Q155:Q159)</f>
        <v>0</v>
      </c>
      <c r="R154" s="226"/>
      <c r="S154" s="226"/>
      <c r="T154" s="227"/>
      <c r="U154" s="226">
        <f>SUM(U155:U159)</f>
        <v>27.830000000000002</v>
      </c>
      <c r="AE154" t="s">
        <v>138</v>
      </c>
    </row>
    <row r="155" spans="1:60" outlineLevel="1" x14ac:dyDescent="0.25">
      <c r="A155" s="214">
        <v>121</v>
      </c>
      <c r="B155" s="220" t="s">
        <v>384</v>
      </c>
      <c r="C155" s="263" t="s">
        <v>385</v>
      </c>
      <c r="D155" s="222" t="s">
        <v>150</v>
      </c>
      <c r="E155" s="228">
        <v>100.3</v>
      </c>
      <c r="F155" s="230">
        <f>H155+J155</f>
        <v>0</v>
      </c>
      <c r="G155" s="230">
        <f>ROUND(E155*F155,2)</f>
        <v>0</v>
      </c>
      <c r="H155" s="231"/>
      <c r="I155" s="230">
        <f>ROUND(E155*H155,2)</f>
        <v>0</v>
      </c>
      <c r="J155" s="231"/>
      <c r="K155" s="230">
        <f>ROUND(E155*J155,2)</f>
        <v>0</v>
      </c>
      <c r="L155" s="230">
        <v>21</v>
      </c>
      <c r="M155" s="230">
        <f>G155*(1+L155/100)</f>
        <v>0</v>
      </c>
      <c r="N155" s="223">
        <v>0</v>
      </c>
      <c r="O155" s="223">
        <f>ROUND(E155*N155,5)</f>
        <v>0</v>
      </c>
      <c r="P155" s="223">
        <v>0</v>
      </c>
      <c r="Q155" s="223">
        <f>ROUND(E155*P155,5)</f>
        <v>0</v>
      </c>
      <c r="R155" s="223"/>
      <c r="S155" s="223"/>
      <c r="T155" s="224">
        <v>7.0000000000000001E-3</v>
      </c>
      <c r="U155" s="223">
        <f>ROUND(E155*T155,2)</f>
        <v>0.7</v>
      </c>
      <c r="V155" s="213"/>
      <c r="W155" s="213"/>
      <c r="X155" s="213"/>
      <c r="Y155" s="213"/>
      <c r="Z155" s="213"/>
      <c r="AA155" s="213"/>
      <c r="AB155" s="213"/>
      <c r="AC155" s="213"/>
      <c r="AD155" s="213"/>
      <c r="AE155" s="213" t="s">
        <v>142</v>
      </c>
      <c r="AF155" s="213"/>
      <c r="AG155" s="213"/>
      <c r="AH155" s="213"/>
      <c r="AI155" s="213"/>
      <c r="AJ155" s="213"/>
      <c r="AK155" s="213"/>
      <c r="AL155" s="213"/>
      <c r="AM155" s="213"/>
      <c r="AN155" s="213"/>
      <c r="AO155" s="213"/>
      <c r="AP155" s="213"/>
      <c r="AQ155" s="213"/>
      <c r="AR155" s="213"/>
      <c r="AS155" s="213"/>
      <c r="AT155" s="213"/>
      <c r="AU155" s="213"/>
      <c r="AV155" s="213"/>
      <c r="AW155" s="213"/>
      <c r="AX155" s="213"/>
      <c r="AY155" s="213"/>
      <c r="AZ155" s="213"/>
      <c r="BA155" s="213"/>
      <c r="BB155" s="213"/>
      <c r="BC155" s="213"/>
      <c r="BD155" s="213"/>
      <c r="BE155" s="213"/>
      <c r="BF155" s="213"/>
      <c r="BG155" s="213"/>
      <c r="BH155" s="213"/>
    </row>
    <row r="156" spans="1:60" outlineLevel="1" x14ac:dyDescent="0.25">
      <c r="A156" s="214">
        <v>122</v>
      </c>
      <c r="B156" s="220" t="s">
        <v>386</v>
      </c>
      <c r="C156" s="263" t="s">
        <v>387</v>
      </c>
      <c r="D156" s="222" t="s">
        <v>150</v>
      </c>
      <c r="E156" s="228">
        <v>100.3</v>
      </c>
      <c r="F156" s="230">
        <f>H156+J156</f>
        <v>0</v>
      </c>
      <c r="G156" s="230">
        <f>ROUND(E156*F156,2)</f>
        <v>0</v>
      </c>
      <c r="H156" s="231"/>
      <c r="I156" s="230">
        <f>ROUND(E156*H156,2)</f>
        <v>0</v>
      </c>
      <c r="J156" s="231"/>
      <c r="K156" s="230">
        <f>ROUND(E156*J156,2)</f>
        <v>0</v>
      </c>
      <c r="L156" s="230">
        <v>21</v>
      </c>
      <c r="M156" s="230">
        <f>G156*(1+L156/100)</f>
        <v>0</v>
      </c>
      <c r="N156" s="223">
        <v>6.9999999999999994E-5</v>
      </c>
      <c r="O156" s="223">
        <f>ROUND(E156*N156,5)</f>
        <v>7.0200000000000002E-3</v>
      </c>
      <c r="P156" s="223">
        <v>0</v>
      </c>
      <c r="Q156" s="223">
        <f>ROUND(E156*P156,5)</f>
        <v>0</v>
      </c>
      <c r="R156" s="223"/>
      <c r="S156" s="223"/>
      <c r="T156" s="224">
        <v>3.2480000000000002E-2</v>
      </c>
      <c r="U156" s="223">
        <f>ROUND(E156*T156,2)</f>
        <v>3.26</v>
      </c>
      <c r="V156" s="213"/>
      <c r="W156" s="213"/>
      <c r="X156" s="213"/>
      <c r="Y156" s="213"/>
      <c r="Z156" s="213"/>
      <c r="AA156" s="213"/>
      <c r="AB156" s="213"/>
      <c r="AC156" s="213"/>
      <c r="AD156" s="213"/>
      <c r="AE156" s="213" t="s">
        <v>142</v>
      </c>
      <c r="AF156" s="213"/>
      <c r="AG156" s="213"/>
      <c r="AH156" s="213"/>
      <c r="AI156" s="213"/>
      <c r="AJ156" s="213"/>
      <c r="AK156" s="213"/>
      <c r="AL156" s="213"/>
      <c r="AM156" s="213"/>
      <c r="AN156" s="213"/>
      <c r="AO156" s="213"/>
      <c r="AP156" s="213"/>
      <c r="AQ156" s="213"/>
      <c r="AR156" s="213"/>
      <c r="AS156" s="213"/>
      <c r="AT156" s="213"/>
      <c r="AU156" s="213"/>
      <c r="AV156" s="213"/>
      <c r="AW156" s="213"/>
      <c r="AX156" s="213"/>
      <c r="AY156" s="213"/>
      <c r="AZ156" s="213"/>
      <c r="BA156" s="213"/>
      <c r="BB156" s="213"/>
      <c r="BC156" s="213"/>
      <c r="BD156" s="213"/>
      <c r="BE156" s="213"/>
      <c r="BF156" s="213"/>
      <c r="BG156" s="213"/>
      <c r="BH156" s="213"/>
    </row>
    <row r="157" spans="1:60" outlineLevel="1" x14ac:dyDescent="0.25">
      <c r="A157" s="214">
        <v>123</v>
      </c>
      <c r="B157" s="220" t="s">
        <v>388</v>
      </c>
      <c r="C157" s="263" t="s">
        <v>389</v>
      </c>
      <c r="D157" s="222" t="s">
        <v>150</v>
      </c>
      <c r="E157" s="228">
        <v>100.3</v>
      </c>
      <c r="F157" s="230">
        <f>H157+J157</f>
        <v>0</v>
      </c>
      <c r="G157" s="230">
        <f>ROUND(E157*F157,2)</f>
        <v>0</v>
      </c>
      <c r="H157" s="231"/>
      <c r="I157" s="230">
        <f>ROUND(E157*H157,2)</f>
        <v>0</v>
      </c>
      <c r="J157" s="231"/>
      <c r="K157" s="230">
        <f>ROUND(E157*J157,2)</f>
        <v>0</v>
      </c>
      <c r="L157" s="230">
        <v>21</v>
      </c>
      <c r="M157" s="230">
        <f>G157*(1+L157/100)</f>
        <v>0</v>
      </c>
      <c r="N157" s="223">
        <v>1.3999999999999999E-4</v>
      </c>
      <c r="O157" s="223">
        <f>ROUND(E157*N157,5)</f>
        <v>1.404E-2</v>
      </c>
      <c r="P157" s="223">
        <v>0</v>
      </c>
      <c r="Q157" s="223">
        <f>ROUND(E157*P157,5)</f>
        <v>0</v>
      </c>
      <c r="R157" s="223"/>
      <c r="S157" s="223"/>
      <c r="T157" s="224">
        <v>0.10191</v>
      </c>
      <c r="U157" s="223">
        <f>ROUND(E157*T157,2)</f>
        <v>10.220000000000001</v>
      </c>
      <c r="V157" s="213"/>
      <c r="W157" s="213"/>
      <c r="X157" s="213"/>
      <c r="Y157" s="213"/>
      <c r="Z157" s="213"/>
      <c r="AA157" s="213"/>
      <c r="AB157" s="213"/>
      <c r="AC157" s="213"/>
      <c r="AD157" s="213"/>
      <c r="AE157" s="213" t="s">
        <v>142</v>
      </c>
      <c r="AF157" s="213"/>
      <c r="AG157" s="213"/>
      <c r="AH157" s="213"/>
      <c r="AI157" s="213"/>
      <c r="AJ157" s="213"/>
      <c r="AK157" s="213"/>
      <c r="AL157" s="213"/>
      <c r="AM157" s="213"/>
      <c r="AN157" s="213"/>
      <c r="AO157" s="213"/>
      <c r="AP157" s="213"/>
      <c r="AQ157" s="213"/>
      <c r="AR157" s="213"/>
      <c r="AS157" s="213"/>
      <c r="AT157" s="213"/>
      <c r="AU157" s="213"/>
      <c r="AV157" s="213"/>
      <c r="AW157" s="213"/>
      <c r="AX157" s="213"/>
      <c r="AY157" s="213"/>
      <c r="AZ157" s="213"/>
      <c r="BA157" s="213"/>
      <c r="BB157" s="213"/>
      <c r="BC157" s="213"/>
      <c r="BD157" s="213"/>
      <c r="BE157" s="213"/>
      <c r="BF157" s="213"/>
      <c r="BG157" s="213"/>
      <c r="BH157" s="213"/>
    </row>
    <row r="158" spans="1:60" outlineLevel="1" x14ac:dyDescent="0.25">
      <c r="A158" s="214">
        <v>124</v>
      </c>
      <c r="B158" s="220" t="s">
        <v>390</v>
      </c>
      <c r="C158" s="263" t="s">
        <v>391</v>
      </c>
      <c r="D158" s="222" t="s">
        <v>150</v>
      </c>
      <c r="E158" s="228">
        <v>100.3</v>
      </c>
      <c r="F158" s="230">
        <f>H158+J158</f>
        <v>0</v>
      </c>
      <c r="G158" s="230">
        <f>ROUND(E158*F158,2)</f>
        <v>0</v>
      </c>
      <c r="H158" s="231"/>
      <c r="I158" s="230">
        <f>ROUND(E158*H158,2)</f>
        <v>0</v>
      </c>
      <c r="J158" s="231"/>
      <c r="K158" s="230">
        <f>ROUND(E158*J158,2)</f>
        <v>0</v>
      </c>
      <c r="L158" s="230">
        <v>21</v>
      </c>
      <c r="M158" s="230">
        <f>G158*(1+L158/100)</f>
        <v>0</v>
      </c>
      <c r="N158" s="223">
        <v>4.2000000000000002E-4</v>
      </c>
      <c r="O158" s="223">
        <f>ROUND(E158*N158,5)</f>
        <v>4.2130000000000001E-2</v>
      </c>
      <c r="P158" s="223">
        <v>0</v>
      </c>
      <c r="Q158" s="223">
        <f>ROUND(E158*P158,5)</f>
        <v>0</v>
      </c>
      <c r="R158" s="223"/>
      <c r="S158" s="223"/>
      <c r="T158" s="224">
        <v>0.11849999999999999</v>
      </c>
      <c r="U158" s="223">
        <f>ROUND(E158*T158,2)</f>
        <v>11.89</v>
      </c>
      <c r="V158" s="213"/>
      <c r="W158" s="213"/>
      <c r="X158" s="213"/>
      <c r="Y158" s="213"/>
      <c r="Z158" s="213"/>
      <c r="AA158" s="213"/>
      <c r="AB158" s="213"/>
      <c r="AC158" s="213"/>
      <c r="AD158" s="213"/>
      <c r="AE158" s="213" t="s">
        <v>142</v>
      </c>
      <c r="AF158" s="213"/>
      <c r="AG158" s="213"/>
      <c r="AH158" s="213"/>
      <c r="AI158" s="213"/>
      <c r="AJ158" s="213"/>
      <c r="AK158" s="213"/>
      <c r="AL158" s="213"/>
      <c r="AM158" s="213"/>
      <c r="AN158" s="213"/>
      <c r="AO158" s="213"/>
      <c r="AP158" s="213"/>
      <c r="AQ158" s="213"/>
      <c r="AR158" s="213"/>
      <c r="AS158" s="213"/>
      <c r="AT158" s="213"/>
      <c r="AU158" s="213"/>
      <c r="AV158" s="213"/>
      <c r="AW158" s="213"/>
      <c r="AX158" s="213"/>
      <c r="AY158" s="213"/>
      <c r="AZ158" s="213"/>
      <c r="BA158" s="213"/>
      <c r="BB158" s="213"/>
      <c r="BC158" s="213"/>
      <c r="BD158" s="213"/>
      <c r="BE158" s="213"/>
      <c r="BF158" s="213"/>
      <c r="BG158" s="213"/>
      <c r="BH158" s="213"/>
    </row>
    <row r="159" spans="1:60" outlineLevel="1" x14ac:dyDescent="0.25">
      <c r="A159" s="241">
        <v>125</v>
      </c>
      <c r="B159" s="242" t="s">
        <v>392</v>
      </c>
      <c r="C159" s="265" t="s">
        <v>393</v>
      </c>
      <c r="D159" s="243" t="s">
        <v>150</v>
      </c>
      <c r="E159" s="244">
        <v>13.4</v>
      </c>
      <c r="F159" s="245">
        <f>H159+J159</f>
        <v>0</v>
      </c>
      <c r="G159" s="245">
        <f>ROUND(E159*F159,2)</f>
        <v>0</v>
      </c>
      <c r="H159" s="246"/>
      <c r="I159" s="245">
        <f>ROUND(E159*H159,2)</f>
        <v>0</v>
      </c>
      <c r="J159" s="246"/>
      <c r="K159" s="245">
        <f>ROUND(E159*J159,2)</f>
        <v>0</v>
      </c>
      <c r="L159" s="245">
        <v>21</v>
      </c>
      <c r="M159" s="245">
        <f>G159*(1+L159/100)</f>
        <v>0</v>
      </c>
      <c r="N159" s="247">
        <v>4.2000000000000002E-4</v>
      </c>
      <c r="O159" s="247">
        <f>ROUND(E159*N159,5)</f>
        <v>5.6299999999999996E-3</v>
      </c>
      <c r="P159" s="247">
        <v>0</v>
      </c>
      <c r="Q159" s="247">
        <f>ROUND(E159*P159,5)</f>
        <v>0</v>
      </c>
      <c r="R159" s="247"/>
      <c r="S159" s="247"/>
      <c r="T159" s="248">
        <v>0.13105</v>
      </c>
      <c r="U159" s="247">
        <f>ROUND(E159*T159,2)</f>
        <v>1.76</v>
      </c>
      <c r="V159" s="213"/>
      <c r="W159" s="213"/>
      <c r="X159" s="213"/>
      <c r="Y159" s="213"/>
      <c r="Z159" s="213"/>
      <c r="AA159" s="213"/>
      <c r="AB159" s="213"/>
      <c r="AC159" s="213"/>
      <c r="AD159" s="213"/>
      <c r="AE159" s="213" t="s">
        <v>142</v>
      </c>
      <c r="AF159" s="213"/>
      <c r="AG159" s="213"/>
      <c r="AH159" s="213"/>
      <c r="AI159" s="213"/>
      <c r="AJ159" s="213"/>
      <c r="AK159" s="213"/>
      <c r="AL159" s="213"/>
      <c r="AM159" s="213"/>
      <c r="AN159" s="213"/>
      <c r="AO159" s="213"/>
      <c r="AP159" s="213"/>
      <c r="AQ159" s="213"/>
      <c r="AR159" s="213"/>
      <c r="AS159" s="213"/>
      <c r="AT159" s="213"/>
      <c r="AU159" s="213"/>
      <c r="AV159" s="213"/>
      <c r="AW159" s="213"/>
      <c r="AX159" s="213"/>
      <c r="AY159" s="213"/>
      <c r="AZ159" s="213"/>
      <c r="BA159" s="213"/>
      <c r="BB159" s="213"/>
      <c r="BC159" s="213"/>
      <c r="BD159" s="213"/>
      <c r="BE159" s="213"/>
      <c r="BF159" s="213"/>
      <c r="BG159" s="213"/>
      <c r="BH159" s="213"/>
    </row>
    <row r="160" spans="1:60" x14ac:dyDescent="0.25">
      <c r="A160" s="6"/>
      <c r="B160" s="7" t="s">
        <v>394</v>
      </c>
      <c r="C160" s="266" t="s">
        <v>394</v>
      </c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AC160">
        <v>12</v>
      </c>
      <c r="AD160">
        <v>21</v>
      </c>
    </row>
    <row r="161" spans="1:31" x14ac:dyDescent="0.25">
      <c r="A161" s="249"/>
      <c r="B161" s="250" t="s">
        <v>28</v>
      </c>
      <c r="C161" s="267" t="s">
        <v>394</v>
      </c>
      <c r="D161" s="251"/>
      <c r="E161" s="251"/>
      <c r="F161" s="251"/>
      <c r="G161" s="262">
        <f>G8+G14+G21+G31+G35+G38+G42+G49+G51+G54+G56+G62+G71+G73+G76+G82+G86+G89+G94+G97+G101+G110+G137+G141+G147+G151+G154</f>
        <v>0</v>
      </c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AC161">
        <f>SUMIF(L7:L159,AC160,G7:G159)</f>
        <v>0</v>
      </c>
      <c r="AD161">
        <f>SUMIF(L7:L159,AD160,G7:G159)</f>
        <v>0</v>
      </c>
      <c r="AE161" t="s">
        <v>395</v>
      </c>
    </row>
    <row r="162" spans="1:31" x14ac:dyDescent="0.25">
      <c r="A162" s="6"/>
      <c r="B162" s="7" t="s">
        <v>394</v>
      </c>
      <c r="C162" s="266" t="s">
        <v>394</v>
      </c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</row>
    <row r="163" spans="1:31" x14ac:dyDescent="0.25">
      <c r="A163" s="6"/>
      <c r="B163" s="7" t="s">
        <v>394</v>
      </c>
      <c r="C163" s="266" t="s">
        <v>394</v>
      </c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</row>
    <row r="164" spans="1:31" x14ac:dyDescent="0.25">
      <c r="A164" s="252" t="s">
        <v>396</v>
      </c>
      <c r="B164" s="252"/>
      <c r="C164" s="268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</row>
    <row r="165" spans="1:31" x14ac:dyDescent="0.25">
      <c r="A165" s="253"/>
      <c r="B165" s="254"/>
      <c r="C165" s="269"/>
      <c r="D165" s="254"/>
      <c r="E165" s="254"/>
      <c r="F165" s="254"/>
      <c r="G165" s="255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AE165" t="s">
        <v>397</v>
      </c>
    </row>
    <row r="166" spans="1:31" x14ac:dyDescent="0.25">
      <c r="A166" s="256"/>
      <c r="B166" s="257"/>
      <c r="C166" s="270"/>
      <c r="D166" s="257"/>
      <c r="E166" s="257"/>
      <c r="F166" s="257"/>
      <c r="G166" s="258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</row>
    <row r="167" spans="1:31" x14ac:dyDescent="0.25">
      <c r="A167" s="256"/>
      <c r="B167" s="257"/>
      <c r="C167" s="270"/>
      <c r="D167" s="257"/>
      <c r="E167" s="257"/>
      <c r="F167" s="257"/>
      <c r="G167" s="258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</row>
    <row r="168" spans="1:31" x14ac:dyDescent="0.25">
      <c r="A168" s="256"/>
      <c r="B168" s="257"/>
      <c r="C168" s="270"/>
      <c r="D168" s="257"/>
      <c r="E168" s="257"/>
      <c r="F168" s="257"/>
      <c r="G168" s="258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</row>
    <row r="169" spans="1:31" x14ac:dyDescent="0.25">
      <c r="A169" s="259"/>
      <c r="B169" s="260"/>
      <c r="C169" s="271"/>
      <c r="D169" s="260"/>
      <c r="E169" s="260"/>
      <c r="F169" s="260"/>
      <c r="G169" s="261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</row>
    <row r="170" spans="1:31" x14ac:dyDescent="0.25">
      <c r="A170" s="6"/>
      <c r="B170" s="7" t="s">
        <v>394</v>
      </c>
      <c r="C170" s="266" t="s">
        <v>394</v>
      </c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</row>
    <row r="171" spans="1:31" x14ac:dyDescent="0.25">
      <c r="C171" s="272"/>
      <c r="AE171" t="s">
        <v>398</v>
      </c>
    </row>
  </sheetData>
  <mergeCells count="6">
    <mergeCell ref="A1:G1"/>
    <mergeCell ref="C2:G2"/>
    <mergeCell ref="C3:G3"/>
    <mergeCell ref="C4:G4"/>
    <mergeCell ref="A164:C164"/>
    <mergeCell ref="A165:G169"/>
  </mergeCells>
  <pageMargins left="0.39370078740157499" right="0.196850393700787" top="0.78740157499999996" bottom="0.78740157499999996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47</vt:i4>
      </vt:variant>
    </vt:vector>
  </HeadingPairs>
  <TitlesOfParts>
    <vt:vector size="51" baseType="lpstr">
      <vt:lpstr>Pokyny pro vyplnění</vt:lpstr>
      <vt:lpstr>Stavba</vt:lpstr>
      <vt:lpstr>VzorPolozky</vt:lpstr>
      <vt:lpstr>Rozpočet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oadresa</vt:lpstr>
      <vt:lpstr>Stavba!Objednatel</vt:lpstr>
      <vt:lpstr>Stavba!Objekt</vt:lpstr>
      <vt:lpstr>'Rozpočet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Antonin Hruska</dc:creator>
  <cp:lastModifiedBy>Antonin Hruska</cp:lastModifiedBy>
  <cp:lastPrinted>2014-02-28T09:52:57Z</cp:lastPrinted>
  <dcterms:created xsi:type="dcterms:W3CDTF">2009-04-08T07:15:50Z</dcterms:created>
  <dcterms:modified xsi:type="dcterms:W3CDTF">2024-08-04T18:50:40Z</dcterms:modified>
</cp:coreProperties>
</file>