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toninHruska\Documents\Ostatní - ROZ\Penzion Marty Stříbrná\Penzion Marty-výkaz výměr\"/>
    </mc:Choice>
  </mc:AlternateContent>
  <bookViews>
    <workbookView xWindow="360" yWindow="276" windowWidth="18732" windowHeight="12216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Pol'!$A$1:$U$43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51" i="1" l="1"/>
  <c r="H50" i="1"/>
  <c r="H49" i="1"/>
  <c r="G51" i="1"/>
  <c r="G50" i="1"/>
  <c r="G49" i="1"/>
  <c r="G39" i="1"/>
  <c r="F39" i="1"/>
  <c r="G33" i="12"/>
  <c r="AC33" i="12"/>
  <c r="AD33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0" i="12"/>
  <c r="G10" i="12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5" i="12"/>
  <c r="G15" i="12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18" i="12"/>
  <c r="G18" i="12"/>
  <c r="M18" i="12" s="1"/>
  <c r="I18" i="12"/>
  <c r="K18" i="12"/>
  <c r="O18" i="12"/>
  <c r="Q18" i="12"/>
  <c r="U18" i="12"/>
  <c r="F20" i="12"/>
  <c r="G20" i="12" s="1"/>
  <c r="I20" i="12"/>
  <c r="I19" i="12" s="1"/>
  <c r="K20" i="12"/>
  <c r="K19" i="12" s="1"/>
  <c r="O20" i="12"/>
  <c r="O19" i="12" s="1"/>
  <c r="Q20" i="12"/>
  <c r="Q19" i="12" s="1"/>
  <c r="U20" i="12"/>
  <c r="U19" i="12" s="1"/>
  <c r="F21" i="12"/>
  <c r="G21" i="12" s="1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G24" i="12"/>
  <c r="F25" i="12"/>
  <c r="G25" i="12"/>
  <c r="M25" i="12" s="1"/>
  <c r="I25" i="12"/>
  <c r="I24" i="12" s="1"/>
  <c r="K25" i="12"/>
  <c r="K24" i="12" s="1"/>
  <c r="O25" i="12"/>
  <c r="O24" i="12" s="1"/>
  <c r="Q25" i="12"/>
  <c r="Q24" i="12" s="1"/>
  <c r="U25" i="12"/>
  <c r="U24" i="12" s="1"/>
  <c r="F26" i="12"/>
  <c r="G26" i="12"/>
  <c r="M26" i="12" s="1"/>
  <c r="I26" i="12"/>
  <c r="K26" i="12"/>
  <c r="O26" i="12"/>
  <c r="Q26" i="12"/>
  <c r="U26" i="12"/>
  <c r="F27" i="12"/>
  <c r="G27" i="12"/>
  <c r="M27" i="12" s="1"/>
  <c r="I27" i="12"/>
  <c r="K27" i="12"/>
  <c r="O27" i="12"/>
  <c r="Q27" i="12"/>
  <c r="U27" i="12"/>
  <c r="F28" i="12"/>
  <c r="G28" i="12"/>
  <c r="M28" i="12" s="1"/>
  <c r="I28" i="12"/>
  <c r="K28" i="12"/>
  <c r="O28" i="12"/>
  <c r="Q28" i="12"/>
  <c r="U28" i="12"/>
  <c r="F29" i="12"/>
  <c r="G29" i="12"/>
  <c r="M29" i="12" s="1"/>
  <c r="I29" i="12"/>
  <c r="K29" i="12"/>
  <c r="O29" i="12"/>
  <c r="Q29" i="12"/>
  <c r="U29" i="12"/>
  <c r="F30" i="12"/>
  <c r="G30" i="12"/>
  <c r="M30" i="12" s="1"/>
  <c r="I30" i="12"/>
  <c r="K30" i="12"/>
  <c r="O30" i="12"/>
  <c r="Q30" i="12"/>
  <c r="U30" i="12"/>
  <c r="F31" i="12"/>
  <c r="G31" i="12"/>
  <c r="M31" i="12" s="1"/>
  <c r="I31" i="12"/>
  <c r="K31" i="12"/>
  <c r="O31" i="12"/>
  <c r="Q31" i="12"/>
  <c r="U31" i="12"/>
  <c r="I20" i="1"/>
  <c r="G20" i="1"/>
  <c r="E20" i="1"/>
  <c r="I19" i="1"/>
  <c r="G19" i="1"/>
  <c r="E19" i="1"/>
  <c r="I18" i="1"/>
  <c r="G18" i="1"/>
  <c r="E18" i="1"/>
  <c r="G17" i="1"/>
  <c r="E17" i="1"/>
  <c r="I16" i="1"/>
  <c r="G16" i="1"/>
  <c r="E16" i="1"/>
  <c r="G52" i="1"/>
  <c r="H52" i="1"/>
  <c r="I51" i="1"/>
  <c r="I50" i="1"/>
  <c r="I49" i="1"/>
  <c r="AZ43" i="1"/>
  <c r="G28" i="1"/>
  <c r="G27" i="1"/>
  <c r="F40" i="1"/>
  <c r="G23" i="1" s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17" i="1" l="1"/>
  <c r="I21" i="1" s="1"/>
  <c r="I52" i="1"/>
  <c r="G24" i="1"/>
  <c r="G29" i="1" s="1"/>
  <c r="M20" i="12"/>
  <c r="M19" i="12" s="1"/>
  <c r="G19" i="12"/>
  <c r="M24" i="12"/>
  <c r="M9" i="12"/>
  <c r="M8" i="12" s="1"/>
  <c r="G21" i="1"/>
  <c r="E21" i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<sst xmlns="http://schemas.openxmlformats.org/spreadsheetml/2006/main" count="230" uniqueCount="141">
  <si>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</si>
  <si>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</si>
  <si>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</si>
  <si>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</si>
  <si>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</si>
  <si>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</si>
  <si>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</si>
  <si>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</si>
  <si>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</si>
  <si>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</si>
  <si>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</si>
  <si>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</si>
  <si>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</si>
  <si>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</si>
  <si>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</si>
  <si>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</si>
  <si>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</si>
  <si>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</si>
  <si>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</si>
  <si>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</si>
  <si>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</si>
  <si>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</si>
  <si>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</si>
  <si>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</si>
  <si>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</si>
  <si>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</si>
  <si>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</si>
  <si>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</si>
  <si>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</si>
  <si>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</si>
  <si>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</si>
  <si>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</si>
  <si>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</si>
  <si>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</si>
  <si>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</si>
  <si>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</si>
  <si>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</si>
  <si>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</si>
  <si>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</si>
  <si>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</si>
  <si>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</si>
  <si>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</si>
  <si>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</si>
  <si>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Stříbrná 75</t>
  </si>
  <si>
    <t>Rozpočet:</t>
  </si>
  <si>
    <t>Misto</t>
  </si>
  <si>
    <t>Antonín Hruška</t>
  </si>
  <si>
    <t>Stavební úpravy penzionu Márty - WC a vstup</t>
  </si>
  <si>
    <t>Obec Stříbrná</t>
  </si>
  <si>
    <t>Rozpočet</t>
  </si>
  <si>
    <t>Celkem za stavbu</t>
  </si>
  <si>
    <t>CZK</t>
  </si>
  <si>
    <t xml:space="preserve">Popis rozpočtu:  - </t>
  </si>
  <si>
    <t>D1.4.1b Zařízení pro vytápění staveb</t>
  </si>
  <si>
    <t>Rekapitulace dílů</t>
  </si>
  <si>
    <t>Typ dílu</t>
  </si>
  <si>
    <t>733</t>
  </si>
  <si>
    <t>Rozvod potrubí</t>
  </si>
  <si>
    <t>734</t>
  </si>
  <si>
    <t>Armatury</t>
  </si>
  <si>
    <t>735</t>
  </si>
  <si>
    <t>Otopná tělesa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</si>
  <si>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</si>
  <si>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</si>
  <si>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</si>
  <si>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</si>
  <si>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</si>
  <si>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</si>
  <si>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</si>
  <si>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</si>
  <si>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</si>
  <si>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</si>
  <si>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</si>
  <si>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</si>
  <si>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</si>
  <si>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</si>
  <si>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</si>
  <si>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</si>
  <si>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</si>
  <si>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</si>
  <si>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</si>
  <si>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</si>
  <si>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</si>
  <si>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</si>
  <si>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</si>
  <si>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</si>
  <si>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</si>
  <si>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</si>
  <si>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</si>
  <si>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</si>
  <si>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</si>
  <si>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733163102R00</t>
  </si>
  <si>
    <t>Potrubí z měděných trubek vytápění D 15 x 1,0 mm</t>
  </si>
  <si>
    <t>m</t>
  </si>
  <si>
    <t>POL1_0</t>
  </si>
  <si>
    <t>733163103R00</t>
  </si>
  <si>
    <t>Potrubí z měděných trubek vytápění D 18 x 1,0 mm</t>
  </si>
  <si>
    <t>733163104R00</t>
  </si>
  <si>
    <t>Potrubí z měděných trubek vytápění D 22 x 1,0 mm</t>
  </si>
  <si>
    <t>733163105R00</t>
  </si>
  <si>
    <t>Potrubí z měděných trubek vytápění D 28 x 1,5 mm</t>
  </si>
  <si>
    <t>733163106R00</t>
  </si>
  <si>
    <t>Potrubí z měděných trubek vytápění D 35 x 1,5 mm</t>
  </si>
  <si>
    <t>733167001R00</t>
  </si>
  <si>
    <t>Příplatek za zhotovení přípojky Cu 15/1</t>
  </si>
  <si>
    <t>kus</t>
  </si>
  <si>
    <t>733191112R00</t>
  </si>
  <si>
    <t>Manžety prostupové pro trubky do DN 32</t>
  </si>
  <si>
    <t>733161904R00</t>
  </si>
  <si>
    <t>Propojení měděného potrubí vytápění D 22 mm</t>
  </si>
  <si>
    <t>733190306R00</t>
  </si>
  <si>
    <t>Tlaková zkouška Cu potrubí do D 35</t>
  </si>
  <si>
    <t>998733203R00</t>
  </si>
  <si>
    <t>Přesun hmot pro rozvody potrubí, výšky do 24 m</t>
  </si>
  <si>
    <t>734265312R00</t>
  </si>
  <si>
    <t>Šroubení topenářské, přímé, Regutec DN 15</t>
  </si>
  <si>
    <t>734215122R00</t>
  </si>
  <si>
    <t>Ventil odvzdušňovací ruční GIACOMINI R66A DN 8</t>
  </si>
  <si>
    <t>734226112RT2</t>
  </si>
  <si>
    <t>Ventil term.přímý,vnitř.z. Heimeier STANDARD DN 15, s termostatickou hlavicí Heimeier K</t>
  </si>
  <si>
    <t>998734203R00</t>
  </si>
  <si>
    <t>Přesun hmot pro armatury, výšky do 24 m</t>
  </si>
  <si>
    <t>735159110R00</t>
  </si>
  <si>
    <t>Montáž panelových těles 1řadých do délky 1500 mm</t>
  </si>
  <si>
    <t>735156160R00</t>
  </si>
  <si>
    <t>Otopná tělesa panelová Radik Klasik 10   600/ 400</t>
  </si>
  <si>
    <t>735156260R00</t>
  </si>
  <si>
    <t>Otopné těleso panelové Radik Klasik 11, v. 600 mm, dl. 400 mm</t>
  </si>
  <si>
    <t>735156261R00</t>
  </si>
  <si>
    <t>Otopná tělesa panelová Radik Klasik 11   600/ 500</t>
  </si>
  <si>
    <t>735156910R00</t>
  </si>
  <si>
    <t>Tlakové zkoušky otopných těles Radik 10-11</t>
  </si>
  <si>
    <t>735000912R00</t>
  </si>
  <si>
    <t>Oprava-vyregulování ventilů s termost.ovládáním</t>
  </si>
  <si>
    <t>998735202R00</t>
  </si>
  <si>
    <t>Přesun hmot pro otopná tělesa, výšky do 12 m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</si>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</sst>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5"/>
  <sheetViews>
    <sheetView showGridLines="0" topLeftCell="B2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  <col min="52" max="52" width="92.44140625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47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5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5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48</v>
      </c>
      <c r="E5" s="25"/>
      <c r="F5" s="25"/>
      <c r="G5" s="25"/>
      <c r="H5" s="27" t="s">
        <v>33</v>
      </c>
      <c r="I5" s="121"/>
      <c r="J5" s="11"/>
    </row>
    <row r="6" spans="1:15" ht="15.75" customHeight="1" x14ac:dyDescent="0.25">
      <c r="A6" s="4"/>
      <c r="B6" s="39"/>
      <c r="C6" s="25"/>
      <c r="D6" s="121"/>
      <c r="E6" s="25"/>
      <c r="F6" s="25"/>
      <c r="G6" s="25"/>
      <c r="H6" s="27" t="s">
        <v>34</v>
      </c>
      <c r="I6" s="121"/>
      <c r="J6" s="11"/>
    </row>
    <row r="7" spans="1:15" ht="15.75" customHeight="1" x14ac:dyDescent="0.25">
      <c r="A7" s="4"/>
      <c r="B7" s="40"/>
      <c r="C7" s="122"/>
      <c r="D7" s="104"/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 t="s">
        <v>46</v>
      </c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 t="s">
        <v>46</v>
      </c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 t="s">
        <v>29</v>
      </c>
      <c r="F15" s="83"/>
      <c r="G15" s="98" t="s">
        <v>30</v>
      </c>
      <c r="H15" s="98"/>
      <c r="I15" s="98" t="s">
        <v>28</v>
      </c>
      <c r="J15" s="99"/>
    </row>
    <row r="16" spans="1:15" ht="23.25" customHeight="1" x14ac:dyDescent="0.25">
      <c r="A16" s="194" t="s">
        <v>23</v>
      </c>
      <c r="B16" s="195" t="s">
        <v>23</v>
      </c>
      <c r="C16" s="56"/>
      <c r="D16" s="57"/>
      <c r="E16" s="80">
        <f>SUMIF(F49:F51,A16,G49:G51)+SUMIF(F49:F51,"PSU",G49:G51)</f>
        <v>0</v>
      </c>
      <c r="F16" s="81"/>
      <c r="G16" s="80">
        <f>SUMIF(F49:F51,A16,H49:H51)+SUMIF(F49:F51,"PSU",H49:H51)</f>
        <v>0</v>
      </c>
      <c r="H16" s="81"/>
      <c r="I16" s="80">
        <f>SUMIF(F49:F51,A16,I49:I51)+SUMIF(F49:F51,"PSU",I49:I51)</f>
        <v>0</v>
      </c>
      <c r="J16" s="82"/>
    </row>
    <row r="17" spans="1:10" ht="23.25" customHeight="1" x14ac:dyDescent="0.25">
      <c r="A17" s="194" t="s">
        <v>24</v>
      </c>
      <c r="B17" s="195" t="s">
        <v>24</v>
      </c>
      <c r="C17" s="56"/>
      <c r="D17" s="57"/>
      <c r="E17" s="80">
        <f>SUMIF(F49:F51,A17,G49:G51)</f>
        <v>0</v>
      </c>
      <c r="F17" s="81"/>
      <c r="G17" s="80">
        <f>SUMIF(F49:F51,A17,H49:H51)</f>
        <v>0</v>
      </c>
      <c r="H17" s="81"/>
      <c r="I17" s="80">
        <f>SUMIF(F49:F51,A17,I49:I51)</f>
        <v>0</v>
      </c>
      <c r="J17" s="82"/>
    </row>
    <row r="18" spans="1:10" ht="23.25" customHeight="1" x14ac:dyDescent="0.25">
      <c r="A18" s="194" t="s">
        <v>25</v>
      </c>
      <c r="B18" s="195" t="s">
        <v>25</v>
      </c>
      <c r="C18" s="56"/>
      <c r="D18" s="57"/>
      <c r="E18" s="80">
        <f>SUMIF(F49:F51,A18,G49:G51)</f>
        <v>0</v>
      </c>
      <c r="F18" s="81"/>
      <c r="G18" s="80">
        <f>SUMIF(F49:F51,A18,H49:H51)</f>
        <v>0</v>
      </c>
      <c r="H18" s="81"/>
      <c r="I18" s="80">
        <f>SUMIF(F49:F51,A18,I49:I51)</f>
        <v>0</v>
      </c>
      <c r="J18" s="82"/>
    </row>
    <row r="19" spans="1:10" ht="23.25" customHeight="1" x14ac:dyDescent="0.25">
      <c r="A19" s="194" t="s">
        <v>62</v>
      </c>
      <c r="B19" s="195" t="s">
        <v>26</v>
      </c>
      <c r="C19" s="56"/>
      <c r="D19" s="57"/>
      <c r="E19" s="80">
        <f>SUMIF(F49:F51,A19,G49:G51)</f>
        <v>0</v>
      </c>
      <c r="F19" s="81"/>
      <c r="G19" s="80">
        <f>SUMIF(F49:F51,A19,H49:H51)</f>
        <v>0</v>
      </c>
      <c r="H19" s="81"/>
      <c r="I19" s="80">
        <f>SUMIF(F49:F51,A19,I49:I51)</f>
        <v>0</v>
      </c>
      <c r="J19" s="82"/>
    </row>
    <row r="20" spans="1:10" ht="23.25" customHeight="1" x14ac:dyDescent="0.25">
      <c r="A20" s="194" t="s">
        <v>63</v>
      </c>
      <c r="B20" s="195" t="s">
        <v>27</v>
      </c>
      <c r="C20" s="56"/>
      <c r="D20" s="57"/>
      <c r="E20" s="80">
        <f>SUMIF(F49:F51,A20,G49:G51)</f>
        <v>0</v>
      </c>
      <c r="F20" s="81"/>
      <c r="G20" s="80">
        <f>SUMIF(F49:F51,A20,H49:H51)</f>
        <v>0</v>
      </c>
      <c r="H20" s="81"/>
      <c r="I20" s="80">
        <f>SUMIF(F49:F51,A20,I49:I51)</f>
        <v>0</v>
      </c>
      <c r="J20" s="82"/>
    </row>
    <row r="21" spans="1:10" ht="23.25" customHeight="1" x14ac:dyDescent="0.25">
      <c r="A21" s="4"/>
      <c r="B21" s="72" t="s">
        <v>28</v>
      </c>
      <c r="C21" s="73"/>
      <c r="D21" s="74"/>
      <c r="E21" s="89">
        <f>SUM(E16:F20)</f>
        <v>0</v>
      </c>
      <c r="F21" s="97"/>
      <c r="G21" s="89">
        <f>SUM(G16:H20)</f>
        <v>0</v>
      </c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3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3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51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45508</v>
      </c>
      <c r="I32" s="37"/>
      <c r="J32" s="12"/>
    </row>
    <row r="33" spans="1:52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5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52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52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52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52" ht="25.5" hidden="1" customHeight="1" x14ac:dyDescent="0.25">
      <c r="A39" s="130">
        <v>1</v>
      </c>
      <c r="B39" s="136" t="s">
        <v>49</v>
      </c>
      <c r="C39" s="137" t="s">
        <v>47</v>
      </c>
      <c r="D39" s="138"/>
      <c r="E39" s="138"/>
      <c r="F39" s="146">
        <f>'Rozpočet Pol'!AC33</f>
        <v>0</v>
      </c>
      <c r="G39" s="147">
        <f>'Rozpočet Pol'!AD33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52" ht="25.5" hidden="1" customHeight="1" x14ac:dyDescent="0.25">
      <c r="A40" s="130"/>
      <c r="B40" s="140" t="s">
        <v>50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2" spans="1:52" x14ac:dyDescent="0.25">
      <c r="B42" t="s">
        <v>52</v>
      </c>
    </row>
    <row r="43" spans="1:52" x14ac:dyDescent="0.25">
      <c r="B43" s="161" t="s">
        <v>53</v>
      </c>
      <c r="C43" s="161"/>
      <c r="D43" s="161"/>
      <c r="E43" s="161"/>
      <c r="F43" s="161"/>
      <c r="G43" s="161"/>
      <c r="H43" s="161"/>
      <c r="I43" s="161"/>
      <c r="J43" s="161"/>
      <c r="AZ43" s="160" t="str">
        <f>B43</f>
        <v>D1.4.1b Zařízení pro vytápění staveb</v>
      </c>
    </row>
    <row r="46" spans="1:52" ht="15.6" x14ac:dyDescent="0.3">
      <c r="B46" s="162" t="s">
        <v>54</v>
      </c>
    </row>
    <row r="48" spans="1:52" ht="25.5" customHeight="1" x14ac:dyDescent="0.25">
      <c r="A48" s="163"/>
      <c r="B48" s="169" t="s">
        <v>16</v>
      </c>
      <c r="C48" s="169" t="s">
        <v>5</v>
      </c>
      <c r="D48" s="170"/>
      <c r="E48" s="170"/>
      <c r="F48" s="173" t="s">
        <v>55</v>
      </c>
      <c r="G48" s="173" t="s">
        <v>29</v>
      </c>
      <c r="H48" s="173" t="s">
        <v>30</v>
      </c>
      <c r="I48" s="174" t="s">
        <v>28</v>
      </c>
      <c r="J48" s="174"/>
    </row>
    <row r="49" spans="1:10" ht="25.5" customHeight="1" x14ac:dyDescent="0.25">
      <c r="A49" s="164"/>
      <c r="B49" s="175" t="s">
        <v>56</v>
      </c>
      <c r="C49" s="176" t="s">
        <v>57</v>
      </c>
      <c r="D49" s="177"/>
      <c r="E49" s="177"/>
      <c r="F49" s="181" t="s">
        <v>24</v>
      </c>
      <c r="G49" s="182">
        <f>'Rozpočet Pol'!I8</f>
        <v>0</v>
      </c>
      <c r="H49" s="182">
        <f>'Rozpočet Pol'!K8</f>
        <v>0</v>
      </c>
      <c r="I49" s="183">
        <f>G49+H49</f>
        <v>0</v>
      </c>
      <c r="J49" s="183"/>
    </row>
    <row r="50" spans="1:10" ht="25.5" customHeight="1" x14ac:dyDescent="0.25">
      <c r="A50" s="164"/>
      <c r="B50" s="167" t="s">
        <v>58</v>
      </c>
      <c r="C50" s="166" t="s">
        <v>59</v>
      </c>
      <c r="D50" s="168"/>
      <c r="E50" s="168"/>
      <c r="F50" s="184" t="s">
        <v>24</v>
      </c>
      <c r="G50" s="185">
        <f>'Rozpočet Pol'!I19</f>
        <v>0</v>
      </c>
      <c r="H50" s="185">
        <f>'Rozpočet Pol'!K19</f>
        <v>0</v>
      </c>
      <c r="I50" s="186">
        <f>G50+H50</f>
        <v>0</v>
      </c>
      <c r="J50" s="186"/>
    </row>
    <row r="51" spans="1:10" ht="25.5" customHeight="1" x14ac:dyDescent="0.25">
      <c r="A51" s="164"/>
      <c r="B51" s="178" t="s">
        <v>60</v>
      </c>
      <c r="C51" s="179" t="s">
        <v>61</v>
      </c>
      <c r="D51" s="180"/>
      <c r="E51" s="180"/>
      <c r="F51" s="187" t="s">
        <v>24</v>
      </c>
      <c r="G51" s="188">
        <f>'Rozpočet Pol'!I24</f>
        <v>0</v>
      </c>
      <c r="H51" s="188">
        <f>'Rozpočet Pol'!K24</f>
        <v>0</v>
      </c>
      <c r="I51" s="189">
        <f>G51+H51</f>
        <v>0</v>
      </c>
      <c r="J51" s="189"/>
    </row>
    <row r="52" spans="1:10" ht="25.5" customHeight="1" x14ac:dyDescent="0.25">
      <c r="A52" s="165"/>
      <c r="B52" s="171" t="s">
        <v>1</v>
      </c>
      <c r="C52" s="171"/>
      <c r="D52" s="172"/>
      <c r="E52" s="172"/>
      <c r="F52" s="190"/>
      <c r="G52" s="191">
        <f>SUM(G49:G51)</f>
        <v>0</v>
      </c>
      <c r="H52" s="191">
        <f>SUM(H49:H51)</f>
        <v>0</v>
      </c>
      <c r="I52" s="192">
        <f>SUM(I49:I51)</f>
        <v>0</v>
      </c>
      <c r="J52" s="192"/>
    </row>
    <row r="53" spans="1:10" x14ac:dyDescent="0.25">
      <c r="F53" s="193"/>
      <c r="G53" s="129"/>
      <c r="H53" s="193"/>
      <c r="I53" s="129"/>
      <c r="J53" s="129"/>
    </row>
    <row r="54" spans="1:10" x14ac:dyDescent="0.25">
      <c r="F54" s="193"/>
      <c r="G54" s="129"/>
      <c r="H54" s="193"/>
      <c r="I54" s="129"/>
      <c r="J54" s="129"/>
    </row>
    <row r="55" spans="1:10" x14ac:dyDescent="0.25">
      <c r="F55" s="193"/>
      <c r="G55" s="129"/>
      <c r="H55" s="193"/>
      <c r="I55" s="129"/>
      <c r="J55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I50:J50"/>
    <mergeCell ref="C50:E50"/>
    <mergeCell ref="I51:J51"/>
    <mergeCell ref="C51:E51"/>
    <mergeCell ref="I52:J52"/>
    <mergeCell ref="D3:J3"/>
    <mergeCell ref="C39:E39"/>
    <mergeCell ref="B40:E40"/>
    <mergeCell ref="B43:J43"/>
    <mergeCell ref="I48:J48"/>
    <mergeCell ref="I49:J49"/>
    <mergeCell ref="C49:E49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4.9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4.9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3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12" max="21" width="0" hidden="1" customWidth="1"/>
    <col min="29" max="39" width="0" hidden="1" customWidth="1"/>
  </cols>
  <sheetData>
    <row r="1" spans="1:60" ht="15.75" customHeight="1" x14ac:dyDescent="0.3">
      <c r="A1" s="196" t="s">
        <v>6</v>
      </c>
      <c r="B1" s="196"/>
      <c r="C1" s="196"/>
      <c r="D1" s="196"/>
      <c r="E1" s="196"/>
      <c r="F1" s="196"/>
      <c r="G1" s="196"/>
      <c r="AE1" t="s">
        <v>65</v>
      </c>
    </row>
    <row r="2" spans="1:60" ht="25.05" customHeight="1" x14ac:dyDescent="0.25">
      <c r="A2" s="203" t="s">
        <v>64</v>
      </c>
      <c r="B2" s="197"/>
      <c r="C2" s="198" t="s">
        <v>47</v>
      </c>
      <c r="D2" s="199"/>
      <c r="E2" s="199"/>
      <c r="F2" s="199"/>
      <c r="G2" s="205"/>
      <c r="AE2" t="s">
        <v>66</v>
      </c>
    </row>
    <row r="3" spans="1:60" ht="25.05" customHeight="1" x14ac:dyDescent="0.25">
      <c r="A3" s="204" t="s">
        <v>7</v>
      </c>
      <c r="B3" s="202"/>
      <c r="C3" s="200" t="s">
        <v>43</v>
      </c>
      <c r="D3" s="201"/>
      <c r="E3" s="201"/>
      <c r="F3" s="201"/>
      <c r="G3" s="206"/>
      <c r="AE3" t="s">
        <v>67</v>
      </c>
    </row>
    <row r="4" spans="1:60" ht="25.05" hidden="1" customHeight="1" x14ac:dyDescent="0.25">
      <c r="A4" s="204" t="s">
        <v>8</v>
      </c>
      <c r="B4" s="202"/>
      <c r="C4" s="200"/>
      <c r="D4" s="201"/>
      <c r="E4" s="201"/>
      <c r="F4" s="201"/>
      <c r="G4" s="206"/>
      <c r="AE4" t="s">
        <v>68</v>
      </c>
    </row>
    <row r="5" spans="1:60" hidden="1" x14ac:dyDescent="0.25">
      <c r="A5" s="207" t="s">
        <v>69</v>
      </c>
      <c r="B5" s="208"/>
      <c r="C5" s="209"/>
      <c r="D5" s="210"/>
      <c r="E5" s="210"/>
      <c r="F5" s="210"/>
      <c r="G5" s="211"/>
      <c r="AE5" t="s">
        <v>70</v>
      </c>
    </row>
    <row r="7" spans="1:60" ht="39.6" x14ac:dyDescent="0.25">
      <c r="A7" s="216" t="s">
        <v>71</v>
      </c>
      <c r="B7" s="217" t="s">
        <v>72</v>
      </c>
      <c r="C7" s="217" t="s">
        <v>73</v>
      </c>
      <c r="D7" s="216" t="s">
        <v>74</v>
      </c>
      <c r="E7" s="216" t="s">
        <v>75</v>
      </c>
      <c r="F7" s="212" t="s">
        <v>76</v>
      </c>
      <c r="G7" s="233" t="s">
        <v>28</v>
      </c>
      <c r="H7" s="234" t="s">
        <v>29</v>
      </c>
      <c r="I7" s="234" t="s">
        <v>77</v>
      </c>
      <c r="J7" s="234" t="s">
        <v>30</v>
      </c>
      <c r="K7" s="234" t="s">
        <v>78</v>
      </c>
      <c r="L7" s="234" t="s">
        <v>79</v>
      </c>
      <c r="M7" s="234" t="s">
        <v>80</v>
      </c>
      <c r="N7" s="234" t="s">
        <v>81</v>
      </c>
      <c r="O7" s="234" t="s">
        <v>82</v>
      </c>
      <c r="P7" s="234" t="s">
        <v>83</v>
      </c>
      <c r="Q7" s="234" t="s">
        <v>84</v>
      </c>
      <c r="R7" s="234" t="s">
        <v>85</v>
      </c>
      <c r="S7" s="234" t="s">
        <v>86</v>
      </c>
      <c r="T7" s="234" t="s">
        <v>87</v>
      </c>
      <c r="U7" s="219" t="s">
        <v>88</v>
      </c>
    </row>
    <row r="8" spans="1:60" x14ac:dyDescent="0.25">
      <c r="A8" s="235" t="s">
        <v>89</v>
      </c>
      <c r="B8" s="236" t="s">
        <v>56</v>
      </c>
      <c r="C8" s="237" t="s">
        <v>57</v>
      </c>
      <c r="D8" s="238"/>
      <c r="E8" s="239"/>
      <c r="F8" s="240"/>
      <c r="G8" s="240">
        <f>SUMIF(AE9:AE18,"&lt;&gt;NOR",G9:G18)</f>
        <v>0</v>
      </c>
      <c r="H8" s="240"/>
      <c r="I8" s="240">
        <f>SUM(I9:I18)</f>
        <v>0</v>
      </c>
      <c r="J8" s="240"/>
      <c r="K8" s="240">
        <f>SUM(K9:K18)</f>
        <v>0</v>
      </c>
      <c r="L8" s="240"/>
      <c r="M8" s="240">
        <f>SUM(M9:M18)</f>
        <v>0</v>
      </c>
      <c r="N8" s="218"/>
      <c r="O8" s="218">
        <f>SUM(O9:O18)</f>
        <v>9.7810000000000008E-2</v>
      </c>
      <c r="P8" s="218"/>
      <c r="Q8" s="218">
        <f>SUM(Q9:Q18)</f>
        <v>0</v>
      </c>
      <c r="R8" s="218"/>
      <c r="S8" s="218"/>
      <c r="T8" s="235"/>
      <c r="U8" s="218">
        <f>SUM(U9:U18)</f>
        <v>34.019999999999996</v>
      </c>
      <c r="AE8" t="s">
        <v>90</v>
      </c>
    </row>
    <row r="9" spans="1:60" outlineLevel="1" x14ac:dyDescent="0.25">
      <c r="A9" s="214">
        <v>1</v>
      </c>
      <c r="B9" s="220" t="s">
        <v>91</v>
      </c>
      <c r="C9" s="263" t="s">
        <v>92</v>
      </c>
      <c r="D9" s="222" t="s">
        <v>93</v>
      </c>
      <c r="E9" s="228">
        <v>55</v>
      </c>
      <c r="F9" s="230">
        <f>H9+J9</f>
        <v>0</v>
      </c>
      <c r="G9" s="23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3">
        <v>7.6000000000000004E-4</v>
      </c>
      <c r="O9" s="223">
        <f>ROUND(E9*N9,5)</f>
        <v>4.1799999999999997E-2</v>
      </c>
      <c r="P9" s="223">
        <v>0</v>
      </c>
      <c r="Q9" s="223">
        <f>ROUND(E9*P9,5)</f>
        <v>0</v>
      </c>
      <c r="R9" s="223"/>
      <c r="S9" s="223"/>
      <c r="T9" s="224">
        <v>0.29737999999999998</v>
      </c>
      <c r="U9" s="223">
        <f>ROUND(E9*T9,2)</f>
        <v>16.36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94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14">
        <v>2</v>
      </c>
      <c r="B10" s="220" t="s">
        <v>95</v>
      </c>
      <c r="C10" s="263" t="s">
        <v>96</v>
      </c>
      <c r="D10" s="222" t="s">
        <v>93</v>
      </c>
      <c r="E10" s="228">
        <v>5</v>
      </c>
      <c r="F10" s="230">
        <f>H10+J10</f>
        <v>0</v>
      </c>
      <c r="G10" s="23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3">
        <v>8.8000000000000003E-4</v>
      </c>
      <c r="O10" s="223">
        <f>ROUND(E10*N10,5)</f>
        <v>4.4000000000000003E-3</v>
      </c>
      <c r="P10" s="223">
        <v>0</v>
      </c>
      <c r="Q10" s="223">
        <f>ROUND(E10*P10,5)</f>
        <v>0</v>
      </c>
      <c r="R10" s="223"/>
      <c r="S10" s="223"/>
      <c r="T10" s="224">
        <v>0.30737999999999999</v>
      </c>
      <c r="U10" s="223">
        <f>ROUND(E10*T10,2)</f>
        <v>1.54</v>
      </c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94</v>
      </c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14">
        <v>3</v>
      </c>
      <c r="B11" s="220" t="s">
        <v>97</v>
      </c>
      <c r="C11" s="263" t="s">
        <v>98</v>
      </c>
      <c r="D11" s="222" t="s">
        <v>93</v>
      </c>
      <c r="E11" s="228">
        <v>15</v>
      </c>
      <c r="F11" s="230">
        <f>H11+J11</f>
        <v>0</v>
      </c>
      <c r="G11" s="230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3">
        <v>1.01E-3</v>
      </c>
      <c r="O11" s="223">
        <f>ROUND(E11*N11,5)</f>
        <v>1.515E-2</v>
      </c>
      <c r="P11" s="223">
        <v>0</v>
      </c>
      <c r="Q11" s="223">
        <f>ROUND(E11*P11,5)</f>
        <v>0</v>
      </c>
      <c r="R11" s="223"/>
      <c r="S11" s="223"/>
      <c r="T11" s="224">
        <v>0.31738</v>
      </c>
      <c r="U11" s="223">
        <f>ROUND(E11*T11,2)</f>
        <v>4.76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94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14">
        <v>4</v>
      </c>
      <c r="B12" s="220" t="s">
        <v>99</v>
      </c>
      <c r="C12" s="263" t="s">
        <v>100</v>
      </c>
      <c r="D12" s="222" t="s">
        <v>93</v>
      </c>
      <c r="E12" s="228">
        <v>6</v>
      </c>
      <c r="F12" s="230">
        <f>H12+J12</f>
        <v>0</v>
      </c>
      <c r="G12" s="23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3">
        <v>1.6000000000000001E-3</v>
      </c>
      <c r="O12" s="223">
        <f>ROUND(E12*N12,5)</f>
        <v>9.5999999999999992E-3</v>
      </c>
      <c r="P12" s="223">
        <v>0</v>
      </c>
      <c r="Q12" s="223">
        <f>ROUND(E12*P12,5)</f>
        <v>0</v>
      </c>
      <c r="R12" s="223"/>
      <c r="S12" s="223"/>
      <c r="T12" s="224">
        <v>0.33332000000000001</v>
      </c>
      <c r="U12" s="223">
        <f>ROUND(E12*T12,2)</f>
        <v>2</v>
      </c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94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14">
        <v>5</v>
      </c>
      <c r="B13" s="220" t="s">
        <v>101</v>
      </c>
      <c r="C13" s="263" t="s">
        <v>102</v>
      </c>
      <c r="D13" s="222" t="s">
        <v>93</v>
      </c>
      <c r="E13" s="228">
        <v>5</v>
      </c>
      <c r="F13" s="230">
        <f>H13+J13</f>
        <v>0</v>
      </c>
      <c r="G13" s="23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3">
        <v>1.9599999999999999E-3</v>
      </c>
      <c r="O13" s="223">
        <f>ROUND(E13*N13,5)</f>
        <v>9.7999999999999997E-3</v>
      </c>
      <c r="P13" s="223">
        <v>0</v>
      </c>
      <c r="Q13" s="223">
        <f>ROUND(E13*P13,5)</f>
        <v>0</v>
      </c>
      <c r="R13" s="223"/>
      <c r="S13" s="223"/>
      <c r="T13" s="224">
        <v>0.3579</v>
      </c>
      <c r="U13" s="223">
        <f>ROUND(E13*T13,2)</f>
        <v>1.79</v>
      </c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94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14">
        <v>6</v>
      </c>
      <c r="B14" s="220" t="s">
        <v>103</v>
      </c>
      <c r="C14" s="263" t="s">
        <v>104</v>
      </c>
      <c r="D14" s="222" t="s">
        <v>105</v>
      </c>
      <c r="E14" s="228">
        <v>10</v>
      </c>
      <c r="F14" s="230">
        <f>H14+J14</f>
        <v>0</v>
      </c>
      <c r="G14" s="23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3">
        <v>0</v>
      </c>
      <c r="O14" s="223">
        <f>ROUND(E14*N14,5)</f>
        <v>0</v>
      </c>
      <c r="P14" s="223">
        <v>0</v>
      </c>
      <c r="Q14" s="223">
        <f>ROUND(E14*P14,5)</f>
        <v>0</v>
      </c>
      <c r="R14" s="223"/>
      <c r="S14" s="223"/>
      <c r="T14" s="224">
        <v>0.215</v>
      </c>
      <c r="U14" s="223">
        <f>ROUND(E14*T14,2)</f>
        <v>2.15</v>
      </c>
      <c r="V14" s="213"/>
      <c r="W14" s="213"/>
      <c r="X14" s="213"/>
      <c r="Y14" s="213"/>
      <c r="Z14" s="213"/>
      <c r="AA14" s="213"/>
      <c r="AB14" s="213"/>
      <c r="AC14" s="213"/>
      <c r="AD14" s="213"/>
      <c r="AE14" s="213" t="s">
        <v>94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14">
        <v>7</v>
      </c>
      <c r="B15" s="220" t="s">
        <v>106</v>
      </c>
      <c r="C15" s="263" t="s">
        <v>107</v>
      </c>
      <c r="D15" s="222" t="s">
        <v>105</v>
      </c>
      <c r="E15" s="228">
        <v>9</v>
      </c>
      <c r="F15" s="230">
        <f>H15+J15</f>
        <v>0</v>
      </c>
      <c r="G15" s="230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3">
        <v>1.8799999999999999E-3</v>
      </c>
      <c r="O15" s="223">
        <f>ROUND(E15*N15,5)</f>
        <v>1.6920000000000001E-2</v>
      </c>
      <c r="P15" s="223">
        <v>0</v>
      </c>
      <c r="Q15" s="223">
        <f>ROUND(E15*P15,5)</f>
        <v>0</v>
      </c>
      <c r="R15" s="223"/>
      <c r="S15" s="223"/>
      <c r="T15" s="224">
        <v>0.33</v>
      </c>
      <c r="U15" s="223">
        <f>ROUND(E15*T15,2)</f>
        <v>2.97</v>
      </c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94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14">
        <v>8</v>
      </c>
      <c r="B16" s="220" t="s">
        <v>108</v>
      </c>
      <c r="C16" s="263" t="s">
        <v>109</v>
      </c>
      <c r="D16" s="222" t="s">
        <v>105</v>
      </c>
      <c r="E16" s="228">
        <v>2</v>
      </c>
      <c r="F16" s="230">
        <f>H16+J16</f>
        <v>0</v>
      </c>
      <c r="G16" s="230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3">
        <v>6.9999999999999994E-5</v>
      </c>
      <c r="O16" s="223">
        <f>ROUND(E16*N16,5)</f>
        <v>1.3999999999999999E-4</v>
      </c>
      <c r="P16" s="223">
        <v>0</v>
      </c>
      <c r="Q16" s="223">
        <f>ROUND(E16*P16,5)</f>
        <v>0</v>
      </c>
      <c r="R16" s="223"/>
      <c r="S16" s="223"/>
      <c r="T16" s="224">
        <v>0.3</v>
      </c>
      <c r="U16" s="223">
        <f>ROUND(E16*T16,2)</f>
        <v>0.6</v>
      </c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94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14">
        <v>9</v>
      </c>
      <c r="B17" s="220" t="s">
        <v>110</v>
      </c>
      <c r="C17" s="263" t="s">
        <v>111</v>
      </c>
      <c r="D17" s="222" t="s">
        <v>93</v>
      </c>
      <c r="E17" s="228">
        <v>86</v>
      </c>
      <c r="F17" s="230">
        <f>H17+J17</f>
        <v>0</v>
      </c>
      <c r="G17" s="23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3">
        <v>0</v>
      </c>
      <c r="O17" s="223">
        <f>ROUND(E17*N17,5)</f>
        <v>0</v>
      </c>
      <c r="P17" s="223">
        <v>0</v>
      </c>
      <c r="Q17" s="223">
        <f>ROUND(E17*P17,5)</f>
        <v>0</v>
      </c>
      <c r="R17" s="223"/>
      <c r="S17" s="223"/>
      <c r="T17" s="224">
        <v>2.1499999999999998E-2</v>
      </c>
      <c r="U17" s="223">
        <f>ROUND(E17*T17,2)</f>
        <v>1.85</v>
      </c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94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14">
        <v>10</v>
      </c>
      <c r="B18" s="220" t="s">
        <v>112</v>
      </c>
      <c r="C18" s="263" t="s">
        <v>113</v>
      </c>
      <c r="D18" s="222" t="s">
        <v>0</v>
      </c>
      <c r="E18" s="228">
        <v>3.95</v>
      </c>
      <c r="F18" s="230">
        <f>H18+J18</f>
        <v>0</v>
      </c>
      <c r="G18" s="230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3">
        <v>0</v>
      </c>
      <c r="O18" s="223">
        <f>ROUND(E18*N18,5)</f>
        <v>0</v>
      </c>
      <c r="P18" s="223">
        <v>0</v>
      </c>
      <c r="Q18" s="223">
        <f>ROUND(E18*P18,5)</f>
        <v>0</v>
      </c>
      <c r="R18" s="223"/>
      <c r="S18" s="223"/>
      <c r="T18" s="224">
        <v>0</v>
      </c>
      <c r="U18" s="223">
        <f>ROUND(E18*T18,2)</f>
        <v>0</v>
      </c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94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5">
      <c r="A19" s="215" t="s">
        <v>89</v>
      </c>
      <c r="B19" s="221" t="s">
        <v>58</v>
      </c>
      <c r="C19" s="264" t="s">
        <v>59</v>
      </c>
      <c r="D19" s="225"/>
      <c r="E19" s="229"/>
      <c r="F19" s="232"/>
      <c r="G19" s="232">
        <f>SUMIF(AE20:AE23,"&lt;&gt;NOR",G20:G23)</f>
        <v>0</v>
      </c>
      <c r="H19" s="232"/>
      <c r="I19" s="232">
        <f>SUM(I20:I23)</f>
        <v>0</v>
      </c>
      <c r="J19" s="232"/>
      <c r="K19" s="232">
        <f>SUM(K20:K23)</f>
        <v>0</v>
      </c>
      <c r="L19" s="232"/>
      <c r="M19" s="232">
        <f>SUM(M20:M23)</f>
        <v>0</v>
      </c>
      <c r="N19" s="226"/>
      <c r="O19" s="226">
        <f>SUM(O20:O23)</f>
        <v>2.5000000000000001E-3</v>
      </c>
      <c r="P19" s="226"/>
      <c r="Q19" s="226">
        <f>SUM(Q20:Q23)</f>
        <v>0</v>
      </c>
      <c r="R19" s="226"/>
      <c r="S19" s="226"/>
      <c r="T19" s="227"/>
      <c r="U19" s="226">
        <f>SUM(U20:U23)</f>
        <v>1.96</v>
      </c>
      <c r="AE19" t="s">
        <v>90</v>
      </c>
    </row>
    <row r="20" spans="1:60" outlineLevel="1" x14ac:dyDescent="0.25">
      <c r="A20" s="214">
        <v>11</v>
      </c>
      <c r="B20" s="220" t="s">
        <v>114</v>
      </c>
      <c r="C20" s="263" t="s">
        <v>115</v>
      </c>
      <c r="D20" s="222" t="s">
        <v>105</v>
      </c>
      <c r="E20" s="228">
        <v>5</v>
      </c>
      <c r="F20" s="230">
        <f>H20+J20</f>
        <v>0</v>
      </c>
      <c r="G20" s="23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3">
        <v>1.1E-4</v>
      </c>
      <c r="O20" s="223">
        <f>ROUND(E20*N20,5)</f>
        <v>5.5000000000000003E-4</v>
      </c>
      <c r="P20" s="223">
        <v>0</v>
      </c>
      <c r="Q20" s="223">
        <f>ROUND(E20*P20,5)</f>
        <v>0</v>
      </c>
      <c r="R20" s="223"/>
      <c r="S20" s="223"/>
      <c r="T20" s="224">
        <v>8.2000000000000003E-2</v>
      </c>
      <c r="U20" s="223">
        <f>ROUND(E20*T20,2)</f>
        <v>0.41</v>
      </c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94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14">
        <v>12</v>
      </c>
      <c r="B21" s="220" t="s">
        <v>116</v>
      </c>
      <c r="C21" s="263" t="s">
        <v>117</v>
      </c>
      <c r="D21" s="222" t="s">
        <v>105</v>
      </c>
      <c r="E21" s="228">
        <v>5</v>
      </c>
      <c r="F21" s="230">
        <f>H21+J21</f>
        <v>0</v>
      </c>
      <c r="G21" s="23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3">
        <v>5.0000000000000002E-5</v>
      </c>
      <c r="O21" s="223">
        <f>ROUND(E21*N21,5)</f>
        <v>2.5000000000000001E-4</v>
      </c>
      <c r="P21" s="223">
        <v>0</v>
      </c>
      <c r="Q21" s="223">
        <f>ROUND(E21*P21,5)</f>
        <v>0</v>
      </c>
      <c r="R21" s="223"/>
      <c r="S21" s="223"/>
      <c r="T21" s="224">
        <v>6.2E-2</v>
      </c>
      <c r="U21" s="223">
        <f>ROUND(E21*T21,2)</f>
        <v>0.31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94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0.399999999999999" outlineLevel="1" x14ac:dyDescent="0.25">
      <c r="A22" s="214">
        <v>13</v>
      </c>
      <c r="B22" s="220" t="s">
        <v>118</v>
      </c>
      <c r="C22" s="263" t="s">
        <v>119</v>
      </c>
      <c r="D22" s="222" t="s">
        <v>105</v>
      </c>
      <c r="E22" s="228">
        <v>5</v>
      </c>
      <c r="F22" s="230">
        <f>H22+J22</f>
        <v>0</v>
      </c>
      <c r="G22" s="230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3">
        <v>3.4000000000000002E-4</v>
      </c>
      <c r="O22" s="223">
        <f>ROUND(E22*N22,5)</f>
        <v>1.6999999999999999E-3</v>
      </c>
      <c r="P22" s="223">
        <v>0</v>
      </c>
      <c r="Q22" s="223">
        <f>ROUND(E22*P22,5)</f>
        <v>0</v>
      </c>
      <c r="R22" s="223"/>
      <c r="S22" s="223"/>
      <c r="T22" s="224">
        <v>0.247</v>
      </c>
      <c r="U22" s="223">
        <f>ROUND(E22*T22,2)</f>
        <v>1.24</v>
      </c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94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14">
        <v>14</v>
      </c>
      <c r="B23" s="220" t="s">
        <v>120</v>
      </c>
      <c r="C23" s="263" t="s">
        <v>121</v>
      </c>
      <c r="D23" s="222" t="s">
        <v>0</v>
      </c>
      <c r="E23" s="228">
        <v>0.44</v>
      </c>
      <c r="F23" s="230">
        <f>H23+J23</f>
        <v>0</v>
      </c>
      <c r="G23" s="23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3">
        <v>0</v>
      </c>
      <c r="O23" s="223">
        <f>ROUND(E23*N23,5)</f>
        <v>0</v>
      </c>
      <c r="P23" s="223">
        <v>0</v>
      </c>
      <c r="Q23" s="223">
        <f>ROUND(E23*P23,5)</f>
        <v>0</v>
      </c>
      <c r="R23" s="223"/>
      <c r="S23" s="223"/>
      <c r="T23" s="224">
        <v>0</v>
      </c>
      <c r="U23" s="223">
        <f>ROUND(E23*T23,2)</f>
        <v>0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94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5">
      <c r="A24" s="215" t="s">
        <v>89</v>
      </c>
      <c r="B24" s="221" t="s">
        <v>60</v>
      </c>
      <c r="C24" s="264" t="s">
        <v>61</v>
      </c>
      <c r="D24" s="225"/>
      <c r="E24" s="229"/>
      <c r="F24" s="232"/>
      <c r="G24" s="232">
        <f>SUMIF(AE25:AE31,"&lt;&gt;NOR",G25:G31)</f>
        <v>0</v>
      </c>
      <c r="H24" s="232"/>
      <c r="I24" s="232">
        <f>SUM(I25:I31)</f>
        <v>0</v>
      </c>
      <c r="J24" s="232"/>
      <c r="K24" s="232">
        <f>SUM(K25:K31)</f>
        <v>0</v>
      </c>
      <c r="L24" s="232"/>
      <c r="M24" s="232">
        <f>SUM(M25:M31)</f>
        <v>0</v>
      </c>
      <c r="N24" s="226"/>
      <c r="O24" s="226">
        <f>SUM(O25:O31)</f>
        <v>4.385E-2</v>
      </c>
      <c r="P24" s="226"/>
      <c r="Q24" s="226">
        <f>SUM(Q25:Q31)</f>
        <v>0</v>
      </c>
      <c r="R24" s="226"/>
      <c r="S24" s="226"/>
      <c r="T24" s="227"/>
      <c r="U24" s="226">
        <f>SUM(U25:U31)</f>
        <v>11.61</v>
      </c>
      <c r="AE24" t="s">
        <v>90</v>
      </c>
    </row>
    <row r="25" spans="1:60" outlineLevel="1" x14ac:dyDescent="0.25">
      <c r="A25" s="214">
        <v>15</v>
      </c>
      <c r="B25" s="220" t="s">
        <v>122</v>
      </c>
      <c r="C25" s="263" t="s">
        <v>123</v>
      </c>
      <c r="D25" s="222" t="s">
        <v>105</v>
      </c>
      <c r="E25" s="228">
        <v>5</v>
      </c>
      <c r="F25" s="230">
        <f>H25+J25</f>
        <v>0</v>
      </c>
      <c r="G25" s="23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3">
        <v>0</v>
      </c>
      <c r="O25" s="223">
        <f>ROUND(E25*N25,5)</f>
        <v>0</v>
      </c>
      <c r="P25" s="223">
        <v>0</v>
      </c>
      <c r="Q25" s="223">
        <f>ROUND(E25*P25,5)</f>
        <v>0</v>
      </c>
      <c r="R25" s="223"/>
      <c r="S25" s="223"/>
      <c r="T25" s="224">
        <v>0.86799999999999999</v>
      </c>
      <c r="U25" s="223">
        <f>ROUND(E25*T25,2)</f>
        <v>4.34</v>
      </c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94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14">
        <v>16</v>
      </c>
      <c r="B26" s="220" t="s">
        <v>124</v>
      </c>
      <c r="C26" s="263" t="s">
        <v>125</v>
      </c>
      <c r="D26" s="222" t="s">
        <v>105</v>
      </c>
      <c r="E26" s="228">
        <v>1</v>
      </c>
      <c r="F26" s="230">
        <f>H26+J26</f>
        <v>0</v>
      </c>
      <c r="G26" s="23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3">
        <v>4.9699999999999996E-3</v>
      </c>
      <c r="O26" s="223">
        <f>ROUND(E26*N26,5)</f>
        <v>4.9699999999999996E-3</v>
      </c>
      <c r="P26" s="223">
        <v>0</v>
      </c>
      <c r="Q26" s="223">
        <f>ROUND(E26*P26,5)</f>
        <v>0</v>
      </c>
      <c r="R26" s="223"/>
      <c r="S26" s="223"/>
      <c r="T26" s="224">
        <v>0.84799999999999998</v>
      </c>
      <c r="U26" s="223">
        <f>ROUND(E26*T26,2)</f>
        <v>0.85</v>
      </c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94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0.399999999999999" outlineLevel="1" x14ac:dyDescent="0.25">
      <c r="A27" s="214">
        <v>17</v>
      </c>
      <c r="B27" s="220" t="s">
        <v>126</v>
      </c>
      <c r="C27" s="263" t="s">
        <v>127</v>
      </c>
      <c r="D27" s="222" t="s">
        <v>105</v>
      </c>
      <c r="E27" s="228">
        <v>2</v>
      </c>
      <c r="F27" s="230">
        <f>H27+J27</f>
        <v>0</v>
      </c>
      <c r="G27" s="230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3">
        <v>8.6400000000000001E-3</v>
      </c>
      <c r="O27" s="223">
        <f>ROUND(E27*N27,5)</f>
        <v>1.728E-2</v>
      </c>
      <c r="P27" s="223">
        <v>0</v>
      </c>
      <c r="Q27" s="223">
        <f>ROUND(E27*P27,5)</f>
        <v>0</v>
      </c>
      <c r="R27" s="223"/>
      <c r="S27" s="223"/>
      <c r="T27" s="224">
        <v>0.84799999999999998</v>
      </c>
      <c r="U27" s="223">
        <f>ROUND(E27*T27,2)</f>
        <v>1.7</v>
      </c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94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14">
        <v>18</v>
      </c>
      <c r="B28" s="220" t="s">
        <v>128</v>
      </c>
      <c r="C28" s="263" t="s">
        <v>129</v>
      </c>
      <c r="D28" s="222" t="s">
        <v>105</v>
      </c>
      <c r="E28" s="228">
        <v>2</v>
      </c>
      <c r="F28" s="230">
        <f>H28+J28</f>
        <v>0</v>
      </c>
      <c r="G28" s="230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3">
        <v>1.0800000000000001E-2</v>
      </c>
      <c r="O28" s="223">
        <f>ROUND(E28*N28,5)</f>
        <v>2.1600000000000001E-2</v>
      </c>
      <c r="P28" s="223">
        <v>0</v>
      </c>
      <c r="Q28" s="223">
        <f>ROUND(E28*P28,5)</f>
        <v>0</v>
      </c>
      <c r="R28" s="223"/>
      <c r="S28" s="223"/>
      <c r="T28" s="224">
        <v>0.84799999999999998</v>
      </c>
      <c r="U28" s="223">
        <f>ROUND(E28*T28,2)</f>
        <v>1.7</v>
      </c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94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14">
        <v>19</v>
      </c>
      <c r="B29" s="220" t="s">
        <v>130</v>
      </c>
      <c r="C29" s="263" t="s">
        <v>131</v>
      </c>
      <c r="D29" s="222" t="s">
        <v>105</v>
      </c>
      <c r="E29" s="228">
        <v>5</v>
      </c>
      <c r="F29" s="230">
        <f>H29+J29</f>
        <v>0</v>
      </c>
      <c r="G29" s="230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3">
        <v>0</v>
      </c>
      <c r="O29" s="223">
        <f>ROUND(E29*N29,5)</f>
        <v>0</v>
      </c>
      <c r="P29" s="223">
        <v>0</v>
      </c>
      <c r="Q29" s="223">
        <f>ROUND(E29*P29,5)</f>
        <v>0</v>
      </c>
      <c r="R29" s="223"/>
      <c r="S29" s="223"/>
      <c r="T29" s="224">
        <v>0.33500000000000002</v>
      </c>
      <c r="U29" s="223">
        <f>ROUND(E29*T29,2)</f>
        <v>1.68</v>
      </c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94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14">
        <v>20</v>
      </c>
      <c r="B30" s="220" t="s">
        <v>132</v>
      </c>
      <c r="C30" s="263" t="s">
        <v>133</v>
      </c>
      <c r="D30" s="222" t="s">
        <v>105</v>
      </c>
      <c r="E30" s="228">
        <v>5</v>
      </c>
      <c r="F30" s="230">
        <f>H30+J30</f>
        <v>0</v>
      </c>
      <c r="G30" s="230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3">
        <v>0</v>
      </c>
      <c r="O30" s="223">
        <f>ROUND(E30*N30,5)</f>
        <v>0</v>
      </c>
      <c r="P30" s="223">
        <v>0</v>
      </c>
      <c r="Q30" s="223">
        <f>ROUND(E30*P30,5)</f>
        <v>0</v>
      </c>
      <c r="R30" s="223"/>
      <c r="S30" s="223"/>
      <c r="T30" s="224">
        <v>0.26800000000000002</v>
      </c>
      <c r="U30" s="223">
        <f>ROUND(E30*T30,2)</f>
        <v>1.34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94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41">
        <v>21</v>
      </c>
      <c r="B31" s="242" t="s">
        <v>134</v>
      </c>
      <c r="C31" s="265" t="s">
        <v>135</v>
      </c>
      <c r="D31" s="243" t="s">
        <v>0</v>
      </c>
      <c r="E31" s="244">
        <v>3.15</v>
      </c>
      <c r="F31" s="245">
        <f>H31+J31</f>
        <v>0</v>
      </c>
      <c r="G31" s="245">
        <f>ROUND(E31*F31,2)</f>
        <v>0</v>
      </c>
      <c r="H31" s="246"/>
      <c r="I31" s="245">
        <f>ROUND(E31*H31,2)</f>
        <v>0</v>
      </c>
      <c r="J31" s="246"/>
      <c r="K31" s="245">
        <f>ROUND(E31*J31,2)</f>
        <v>0</v>
      </c>
      <c r="L31" s="245">
        <v>21</v>
      </c>
      <c r="M31" s="245">
        <f>G31*(1+L31/100)</f>
        <v>0</v>
      </c>
      <c r="N31" s="247">
        <v>0</v>
      </c>
      <c r="O31" s="247">
        <f>ROUND(E31*N31,5)</f>
        <v>0</v>
      </c>
      <c r="P31" s="247">
        <v>0</v>
      </c>
      <c r="Q31" s="247">
        <f>ROUND(E31*P31,5)</f>
        <v>0</v>
      </c>
      <c r="R31" s="247"/>
      <c r="S31" s="247"/>
      <c r="T31" s="248">
        <v>0</v>
      </c>
      <c r="U31" s="247">
        <f>ROUND(E31*T31,2)</f>
        <v>0</v>
      </c>
      <c r="V31" s="213"/>
      <c r="W31" s="213"/>
      <c r="X31" s="213"/>
      <c r="Y31" s="213"/>
      <c r="Z31" s="213"/>
      <c r="AA31" s="213"/>
      <c r="AB31" s="213"/>
      <c r="AC31" s="213"/>
      <c r="AD31" s="213"/>
      <c r="AE31" s="213" t="s">
        <v>94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x14ac:dyDescent="0.25">
      <c r="A32" s="6"/>
      <c r="B32" s="7" t="s">
        <v>136</v>
      </c>
      <c r="C32" s="266" t="s">
        <v>136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AC32">
        <v>12</v>
      </c>
      <c r="AD32">
        <v>21</v>
      </c>
    </row>
    <row r="33" spans="1:31" x14ac:dyDescent="0.25">
      <c r="A33" s="249"/>
      <c r="B33" s="250" t="s">
        <v>28</v>
      </c>
      <c r="C33" s="267" t="s">
        <v>136</v>
      </c>
      <c r="D33" s="251"/>
      <c r="E33" s="251"/>
      <c r="F33" s="251"/>
      <c r="G33" s="262">
        <f>G8+G19+G24</f>
        <v>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AC33">
        <f>SUMIF(L7:L31,AC32,G7:G31)</f>
        <v>0</v>
      </c>
      <c r="AD33">
        <f>SUMIF(L7:L31,AD32,G7:G31)</f>
        <v>0</v>
      </c>
      <c r="AE33" t="s">
        <v>137</v>
      </c>
    </row>
    <row r="34" spans="1:31" x14ac:dyDescent="0.25">
      <c r="A34" s="6"/>
      <c r="B34" s="7" t="s">
        <v>136</v>
      </c>
      <c r="C34" s="266" t="s">
        <v>136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31" x14ac:dyDescent="0.25">
      <c r="A35" s="6"/>
      <c r="B35" s="7" t="s">
        <v>136</v>
      </c>
      <c r="C35" s="266" t="s">
        <v>136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5">
      <c r="A36" s="252" t="s">
        <v>138</v>
      </c>
      <c r="B36" s="252"/>
      <c r="C36" s="26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1" x14ac:dyDescent="0.25">
      <c r="A37" s="253"/>
      <c r="B37" s="254"/>
      <c r="C37" s="269"/>
      <c r="D37" s="254"/>
      <c r="E37" s="254"/>
      <c r="F37" s="254"/>
      <c r="G37" s="25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AE37" t="s">
        <v>139</v>
      </c>
    </row>
    <row r="38" spans="1:31" x14ac:dyDescent="0.25">
      <c r="A38" s="256"/>
      <c r="B38" s="257"/>
      <c r="C38" s="270"/>
      <c r="D38" s="257"/>
      <c r="E38" s="257"/>
      <c r="F38" s="257"/>
      <c r="G38" s="25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31" x14ac:dyDescent="0.25">
      <c r="A39" s="256"/>
      <c r="B39" s="257"/>
      <c r="C39" s="270"/>
      <c r="D39" s="257"/>
      <c r="E39" s="257"/>
      <c r="F39" s="257"/>
      <c r="G39" s="25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31" x14ac:dyDescent="0.25">
      <c r="A40" s="256"/>
      <c r="B40" s="257"/>
      <c r="C40" s="270"/>
      <c r="D40" s="257"/>
      <c r="E40" s="257"/>
      <c r="F40" s="257"/>
      <c r="G40" s="25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31" x14ac:dyDescent="0.25">
      <c r="A41" s="259"/>
      <c r="B41" s="260"/>
      <c r="C41" s="271"/>
      <c r="D41" s="260"/>
      <c r="E41" s="260"/>
      <c r="F41" s="260"/>
      <c r="G41" s="261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31" x14ac:dyDescent="0.25">
      <c r="A42" s="6"/>
      <c r="B42" s="7" t="s">
        <v>136</v>
      </c>
      <c r="C42" s="266" t="s">
        <v>136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31" x14ac:dyDescent="0.25">
      <c r="C43" s="272"/>
      <c r="AE43" t="s">
        <v>140</v>
      </c>
    </row>
  </sheetData>
  <mergeCells count="6">
    <mergeCell ref="A1:G1"/>
    <mergeCell ref="C2:G2"/>
    <mergeCell ref="C3:G3"/>
    <mergeCell ref="C4:G4"/>
    <mergeCell ref="A36:C36"/>
    <mergeCell ref="A37:G41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 Hruska</dc:creator>
  <cp:lastModifiedBy>Antonin Hruska</cp:lastModifiedBy>
  <cp:lastPrinted>2014-02-28T09:52:57Z</cp:lastPrinted>
  <dcterms:created xsi:type="dcterms:W3CDTF">2009-04-08T07:15:50Z</dcterms:created>
  <dcterms:modified xsi:type="dcterms:W3CDTF">2024-08-04T18:54:43Z</dcterms:modified>
</cp:coreProperties>
</file>