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4 02.2023 ZSPD Autobusová zastávka (OÚ) Stříbrná\"/>
    </mc:Choice>
  </mc:AlternateContent>
  <xr:revisionPtr revIDLastSave="0" documentId="13_ncr:1_{DEF657E9-DF22-4504-B9FF-E446C15D7452}" xr6:coauthVersionLast="47" xr6:coauthVersionMax="47" xr10:uidLastSave="{00000000-0000-0000-0000-000000000000}"/>
  <bookViews>
    <workbookView xWindow="-20475" yWindow="45" windowWidth="19785" windowHeight="1491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Položky!$A$1:$G$84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3" l="1"/>
  <c r="C59" i="3"/>
  <c r="G68" i="3"/>
  <c r="G69" i="3"/>
  <c r="G70" i="3"/>
  <c r="G71" i="3"/>
  <c r="G72" i="3"/>
  <c r="G73" i="3"/>
  <c r="G74" i="3"/>
  <c r="G75" i="3"/>
  <c r="G76" i="3"/>
  <c r="G77" i="3"/>
  <c r="G80" i="3"/>
  <c r="G81" i="3"/>
  <c r="G82" i="3"/>
  <c r="G83" i="3"/>
  <c r="G67" i="3"/>
  <c r="G66" i="3"/>
  <c r="G65" i="3"/>
  <c r="G64" i="3"/>
  <c r="G84" i="3" s="1"/>
  <c r="E38" i="3"/>
  <c r="E52" i="3" s="1"/>
  <c r="E37" i="3"/>
  <c r="E15" i="3"/>
  <c r="G31" i="3" l="1"/>
  <c r="G34" i="3" l="1"/>
  <c r="B15" i="2" l="1"/>
  <c r="B14" i="2"/>
  <c r="B13" i="2"/>
  <c r="B12" i="2"/>
  <c r="B11" i="2"/>
  <c r="B10" i="2"/>
  <c r="B9" i="2"/>
  <c r="B8" i="2"/>
  <c r="B7" i="2"/>
  <c r="G58" i="3"/>
  <c r="G57" i="3" l="1"/>
  <c r="G56" i="3"/>
  <c r="G13" i="3"/>
  <c r="G14" i="3"/>
  <c r="G15" i="3"/>
  <c r="G9" i="3"/>
  <c r="G48" i="3"/>
  <c r="G47" i="3"/>
  <c r="G46" i="3"/>
  <c r="G38" i="3" l="1"/>
  <c r="G37" i="3"/>
  <c r="AW50" i="3"/>
  <c r="AV50" i="3"/>
  <c r="AU50" i="3"/>
  <c r="AT50" i="3"/>
  <c r="AS50" i="3"/>
  <c r="C50" i="3"/>
  <c r="G45" i="3"/>
  <c r="G44" i="3"/>
  <c r="G43" i="3"/>
  <c r="G42" i="3"/>
  <c r="AW53" i="3"/>
  <c r="AV53" i="3"/>
  <c r="AU53" i="3"/>
  <c r="AT53" i="3"/>
  <c r="AS53" i="3"/>
  <c r="C53" i="3"/>
  <c r="G52" i="3"/>
  <c r="G53" i="3" s="1"/>
  <c r="F15" i="2" s="1"/>
  <c r="F49" i="3" l="1"/>
  <c r="G49" i="3" s="1"/>
  <c r="G50" i="3" s="1"/>
  <c r="F14" i="2" s="1"/>
  <c r="AW23" i="3"/>
  <c r="AV23" i="3"/>
  <c r="AU23" i="3"/>
  <c r="AT23" i="3"/>
  <c r="AS23" i="3"/>
  <c r="C23" i="3"/>
  <c r="G22" i="3"/>
  <c r="G21" i="3"/>
  <c r="AW26" i="3"/>
  <c r="AV26" i="3"/>
  <c r="AU26" i="3"/>
  <c r="AT26" i="3"/>
  <c r="AS26" i="3"/>
  <c r="C26" i="3"/>
  <c r="G25" i="3"/>
  <c r="G26" i="3" s="1"/>
  <c r="E11" i="2" s="1"/>
  <c r="G23" i="3" l="1"/>
  <c r="E10" i="2" s="1"/>
  <c r="AW29" i="3"/>
  <c r="AV29" i="3"/>
  <c r="AU29" i="3"/>
  <c r="AT29" i="3"/>
  <c r="AS29" i="3"/>
  <c r="C29" i="3"/>
  <c r="AW40" i="3"/>
  <c r="AV40" i="3"/>
  <c r="AU40" i="3"/>
  <c r="AT40" i="3"/>
  <c r="AS40" i="3"/>
  <c r="C40" i="3"/>
  <c r="G36" i="3"/>
  <c r="G35" i="3"/>
  <c r="G33" i="3"/>
  <c r="G32" i="3"/>
  <c r="C16" i="3"/>
  <c r="AW12" i="3"/>
  <c r="AW16" i="3" s="1"/>
  <c r="AV12" i="3"/>
  <c r="AV16" i="3" s="1"/>
  <c r="AU12" i="3"/>
  <c r="AU16" i="3" s="1"/>
  <c r="AT12" i="3"/>
  <c r="AT16" i="3" s="1"/>
  <c r="G12" i="3"/>
  <c r="G16" i="3" s="1"/>
  <c r="F39" i="3" l="1"/>
  <c r="G39" i="3" s="1"/>
  <c r="G40" i="3" s="1"/>
  <c r="E8" i="2"/>
  <c r="AS12" i="3"/>
  <c r="AS16" i="3" s="1"/>
  <c r="B16" i="2"/>
  <c r="AW59" i="3"/>
  <c r="AV59" i="3"/>
  <c r="AU59" i="3"/>
  <c r="AT59" i="3"/>
  <c r="AS59" i="3"/>
  <c r="G55" i="3"/>
  <c r="G59" i="3" s="1"/>
  <c r="F16" i="2" s="1"/>
  <c r="F13" i="2" l="1"/>
  <c r="F17" i="2" s="1"/>
  <c r="G18" i="3"/>
  <c r="H17" i="2" l="1"/>
  <c r="G8" i="3" l="1"/>
  <c r="G10" i="3" s="1"/>
  <c r="E7" i="2" l="1"/>
  <c r="G19" i="3"/>
  <c r="E9" i="2" s="1"/>
  <c r="I17" i="2"/>
  <c r="G17" i="2"/>
  <c r="F28" i="3" l="1"/>
  <c r="G28" i="3" s="1"/>
  <c r="G29" i="3" s="1"/>
  <c r="D16" i="1"/>
  <c r="C19" i="3"/>
  <c r="AW8" i="3"/>
  <c r="AV8" i="3"/>
  <c r="AU8" i="3"/>
  <c r="AT8" i="3"/>
  <c r="C10" i="3"/>
  <c r="C4" i="3"/>
  <c r="C3" i="3"/>
  <c r="C2" i="2"/>
  <c r="C1" i="2"/>
  <c r="G9" i="1"/>
  <c r="E12" i="2" l="1"/>
  <c r="AW10" i="3"/>
  <c r="AW19" i="3"/>
  <c r="AU19" i="3"/>
  <c r="AT10" i="3"/>
  <c r="AU10" i="3"/>
  <c r="AV10" i="3"/>
  <c r="AV19" i="3"/>
  <c r="AT19" i="3"/>
  <c r="AS8" i="3"/>
  <c r="AS10" i="3" s="1"/>
  <c r="AS19" i="3"/>
  <c r="E17" i="2" l="1"/>
  <c r="G22" i="2" s="1"/>
  <c r="C19" i="1"/>
  <c r="C22" i="1"/>
  <c r="C16" i="1"/>
  <c r="C17" i="1"/>
  <c r="I22" i="2" l="1"/>
  <c r="C18" i="1"/>
  <c r="C20" i="1" s="1"/>
  <c r="C23" i="1" s="1"/>
  <c r="H23" i="2" l="1"/>
  <c r="G24" i="1" s="1"/>
  <c r="C24" i="1" s="1"/>
  <c r="F34" i="1" s="1"/>
  <c r="G16" i="1"/>
  <c r="F33" i="1" l="1"/>
  <c r="F35" i="1"/>
  <c r="G23" i="1"/>
  <c r="F36" i="1" l="1"/>
</calcChain>
</file>

<file path=xl/sharedStrings.xml><?xml version="1.0" encoding="utf-8"?>
<sst xmlns="http://schemas.openxmlformats.org/spreadsheetml/2006/main" count="256" uniqueCount="171">
  <si>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</si>
  <si>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</si>
  <si>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</si>
  <si>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</si>
  <si>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</si>
  <si>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</si>
  <si>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</si>
  <si>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</si>
  <si>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</si>
  <si>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</si>
  <si>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</si>
  <si>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</si>
  <si>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</si>
  <si>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</si>
  <si>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</si>
  <si>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</si>
  <si>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</si>
  <si>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</si>
  <si>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</si>
  <si>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</si>
  <si>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</si>
  <si>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</si>
  <si>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</si>
  <si>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</si>
  <si>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</si>
  <si>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</si>
  <si>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</si>
  <si>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</si>
  <si>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</si>
  <si>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</si>
  <si>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</si>
  <si>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</si>
  <si>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</si>
  <si>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</si>
  <si>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</si>
  <si>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</si>
  <si>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</si>
  <si>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</si>
  <si>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</si>
  <si>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</si>
  <si>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</si>
  <si>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</si>
  <si>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</si>
  <si>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</si>
  <si>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</si>
  <si>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</si>
  <si>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</si>
  <si>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</si>
  <si>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</si>
  <si>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</si>
  <si>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</si>
  <si>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</si>
  <si>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</si>
  <si>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</si>
  <si>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</si>
  <si>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</si>
  <si>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</si>
  <si>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</si>
  <si>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</si>
  <si>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</si>
  <si>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</si>
  <si>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</si>
  <si>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</si>
  <si>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</si>
  <si>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</si>
  <si>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</si>
  <si>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</si>
  <si>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</si>
  <si>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</si>
  <si>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</si>
  <si>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</si>
  <si>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</si>
  <si>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</si>
  <si>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</si>
  <si>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</si>
  <si>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</si>
  <si>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</si>
  <si>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</si>
  <si>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</si>
  <si>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</si>
  <si>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</si>
  <si>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</si>
  <si>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</si>
  <si>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</si>
  <si>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</si>
  <si>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</si>
  <si>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</si>
  <si>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</si>
  <si>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</si>
  <si>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</si>
  <si>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</si>
  <si>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</si>
  <si>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</si>
  <si>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Zdivo základové z bednicích tvárnic, tl. 20 cm  
výplň tvárnic betonem C 16/20</t>
  </si>
  <si>
    <t>274 27-2120.RT3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</si>
  <si>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</si>
  <si>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</si>
  <si>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</si>
  <si>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</si>
  <si>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</si>
  <si>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</si>
  <si>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</si>
  <si>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</si>
  <si>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</si>
  <si>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</si>
  <si>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</si>
  <si>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</si>
  <si>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</si>
  <si>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</si>
  <si>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</si>
  <si>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</si>
  <si>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762 33-2120.RT2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</si>
  <si>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</si>
  <si>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</si>
  <si>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</si>
  <si>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</si>
  <si>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</si>
  <si>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</si>
  <si>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</si>
  <si>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</si>
  <si>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</si>
  <si>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</si>
  <si>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</si>
  <si>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</si>
  <si>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</si>
  <si>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</si>
  <si>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</si>
  <si>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</si>
  <si>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</si>
  <si>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</si>
  <si>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</si>
  <si>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</si>
  <si>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</si>
  <si>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</si>
  <si>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</si>
  <si>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</si>
  <si>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</si>
  <si>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</si>
  <si>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</si>
  <si>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</si>
  <si>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</si>
  <si>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</si>
  <si>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</si>
  <si>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</si>
  <si>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</si>
  <si>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</si>
  <si>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</si>
  <si>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</si>
  <si>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</si>
  <si>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</si>
  <si>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</si>
  <si>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</si>
  <si>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</si>
  <si>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</si>
  <si>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</si>
  <si>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</si>
  <si>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Montáž vázaných krovů pravidelných do 120 cm2  
včetně dodávky řeziva, hranoly 10/10</t>
  </si>
  <si>
    <t xml:space="preserve">762 33-2110.RT4 </t>
  </si>
  <si>
    <t>Montáž bednění stěn, prkna hrubá 32mm, sraz, lišty  
včetně dodávky řeziva, prkna tl.24 mm, lišty</t>
  </si>
  <si>
    <t xml:space="preserve">762 13-1134.RT3 </t>
  </si>
  <si>
    <t>121 50-1100.RAA</t>
  </si>
  <si>
    <t>Vybourání asfaltového povrchu, likvidace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</si>
  <si>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</si>
  <si>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</si>
  <si>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</si>
  <si>
    <t>SO10_v2   Autobusová zastávka na p.p.č.2607/10, k.ú. Stříbrná</t>
  </si>
  <si>
    <t>Montáž vázaných krovů pravidelných do 224 cm2  
včetně dodávky řeziva, hranoly 10/14</t>
  </si>
  <si>
    <t>CÚ 2025/I</t>
  </si>
  <si>
    <t>DOD</t>
  </si>
  <si>
    <t>Položky dodavatele</t>
  </si>
  <si>
    <t>Položky neuvedené v rozpočtu, které chce uchazeč doplnit: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</si>
</sst>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0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6" fillId="0" borderId="53" xfId="1" applyNumberFormat="1" applyFont="1" applyBorder="1" applyAlignment="1">
      <alignment horizontal="center" shrinkToFit="1"/>
    </xf>
    <xf numFmtId="4" fontId="16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20" xfId="0" applyFill="1" applyBorder="1"/>
    <xf numFmtId="0" fontId="9" fillId="0" borderId="49" xfId="1" applyBorder="1"/>
    <xf numFmtId="49" fontId="0" fillId="2" borderId="0" xfId="0" applyNumberFormat="1" applyFill="1"/>
    <xf numFmtId="49" fontId="0" fillId="3" borderId="0" xfId="0" applyNumberFormat="1" applyFill="1" applyAlignment="1">
      <alignment horizontal="left"/>
    </xf>
    <xf numFmtId="0" fontId="3" fillId="2" borderId="13" xfId="0" applyFont="1" applyFill="1" applyBorder="1"/>
    <xf numFmtId="0" fontId="3" fillId="2" borderId="19" xfId="0" applyFont="1" applyFill="1" applyBorder="1"/>
    <xf numFmtId="0" fontId="0" fillId="3" borderId="21" xfId="0" applyFill="1" applyBorder="1"/>
    <xf numFmtId="0" fontId="9" fillId="0" borderId="48" xfId="1" applyBorder="1" applyAlignment="1">
      <alignment shrinkToFi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0" fontId="16" fillId="0" borderId="49" xfId="1" applyFont="1" applyBorder="1" applyAlignment="1">
      <alignment horizontal="right" shrinkToFit="1"/>
    </xf>
    <xf numFmtId="164" fontId="0" fillId="4" borderId="0" xfId="0" quotePrefix="1" applyNumberFormat="1" applyFill="1"/>
    <xf numFmtId="0" fontId="0" fillId="4" borderId="10" xfId="0" applyFill="1" applyBorder="1"/>
    <xf numFmtId="0" fontId="0" fillId="4" borderId="0" xfId="0" applyFill="1"/>
    <xf numFmtId="0" fontId="0" fillId="4" borderId="12" xfId="0" applyFill="1" applyBorder="1"/>
    <xf numFmtId="0" fontId="0" fillId="4" borderId="7" xfId="0" applyFill="1" applyBorder="1"/>
    <xf numFmtId="166" fontId="7" fillId="4" borderId="57" xfId="0" applyNumberFormat="1" applyFont="1" applyFill="1" applyBorder="1" applyAlignment="1">
      <alignment horizontal="right"/>
    </xf>
    <xf numFmtId="4" fontId="16" fillId="0" borderId="53" xfId="1" applyNumberFormat="1" applyFont="1" applyFill="1" applyBorder="1" applyAlignment="1">
      <alignment horizontal="right"/>
    </xf>
    <xf numFmtId="4" fontId="9" fillId="0" borderId="60" xfId="1" applyNumberFormat="1" applyFill="1" applyBorder="1" applyAlignment="1">
      <alignment horizontal="right"/>
    </xf>
    <xf numFmtId="0" fontId="9" fillId="0" borderId="53" xfId="1" applyFill="1" applyBorder="1" applyAlignment="1">
      <alignment horizontal="right"/>
    </xf>
    <xf numFmtId="4" fontId="16" fillId="4" borderId="53" xfId="1" applyNumberFormat="1" applyFont="1" applyFill="1" applyBorder="1" applyAlignment="1">
      <alignment horizontal="right"/>
    </xf>
    <xf numFmtId="0" fontId="9" fillId="0" borderId="61" xfId="1" applyBorder="1"/>
    <xf numFmtId="0" fontId="9" fillId="0" borderId="61" xfId="1" applyBorder="1" applyAlignment="1">
      <alignment horizontal="right"/>
    </xf>
    <xf numFmtId="0" fontId="5" fillId="0" borderId="62" xfId="1" applyFont="1" applyBorder="1" applyAlignment="1">
      <alignment horizontal="center"/>
    </xf>
    <xf numFmtId="49" fontId="5" fillId="0" borderId="62" xfId="1" applyNumberFormat="1" applyFont="1" applyBorder="1" applyAlignment="1">
      <alignment horizontal="left"/>
    </xf>
    <xf numFmtId="0" fontId="5" fillId="0" borderId="62" xfId="1" applyFont="1" applyBorder="1"/>
    <xf numFmtId="0" fontId="9" fillId="0" borderId="62" xfId="1" applyBorder="1" applyAlignment="1">
      <alignment horizontal="center"/>
    </xf>
    <xf numFmtId="0" fontId="9" fillId="0" borderId="62" xfId="1" applyFill="1" applyBorder="1" applyAlignment="1">
      <alignment horizontal="right"/>
    </xf>
    <xf numFmtId="0" fontId="9" fillId="0" borderId="62" xfId="1" applyBorder="1"/>
    <xf numFmtId="49" fontId="8" fillId="4" borderId="53" xfId="1" applyNumberFormat="1" applyFont="1" applyFill="1" applyBorder="1" applyAlignment="1">
      <alignment horizontal="left"/>
    </xf>
    <xf numFmtId="0" fontId="8" fillId="4" borderId="53" xfId="1" applyFont="1" applyFill="1" applyBorder="1" applyAlignment="1">
      <alignment wrapText="1"/>
    </xf>
    <xf numFmtId="49" fontId="16" fillId="4" borderId="53" xfId="1" applyNumberFormat="1" applyFont="1" applyFill="1" applyBorder="1" applyAlignment="1">
      <alignment horizontal="center" shrinkToFit="1"/>
    </xf>
    <xf numFmtId="0" fontId="17" fillId="4" borderId="13" xfId="0" applyFont="1" applyFill="1" applyBorder="1"/>
    <xf numFmtId="0" fontId="18" fillId="4" borderId="0" xfId="0" applyFont="1" applyFill="1"/>
    <xf numFmtId="0" fontId="18" fillId="4" borderId="7" xfId="0" applyFont="1" applyFill="1" applyBorder="1"/>
    <xf numFmtId="0" fontId="17" fillId="4" borderId="19" xfId="0" applyFont="1" applyFill="1" applyBorder="1" applyAlignment="1">
      <alignment horizontal="left"/>
    </xf>
    <xf numFmtId="0" fontId="17" fillId="4" borderId="20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/>
    </xf>
    <xf numFmtId="0" fontId="8" fillId="4" borderId="0" xfId="0" applyFont="1" applyFill="1" applyAlignment="1">
      <alignment vertical="top" wrapText="1"/>
    </xf>
    <xf numFmtId="0" fontId="18" fillId="4" borderId="0" xfId="0" applyFont="1" applyFill="1" applyAlignment="1">
      <alignment wrapText="1"/>
    </xf>
    <xf numFmtId="0" fontId="18" fillId="4" borderId="0" xfId="0" quotePrefix="1" applyFont="1" applyFill="1" applyAlignment="1">
      <alignment wrapText="1"/>
    </xf>
    <xf numFmtId="167" fontId="19" fillId="4" borderId="0" xfId="0" applyNumberFormat="1" applyFont="1" applyFill="1" applyAlignment="1">
      <alignment wrapText="1"/>
    </xf>
    <xf numFmtId="167" fontId="18" fillId="4" borderId="0" xfId="0" applyNumberFormat="1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0" fontId="0" fillId="4" borderId="13" xfId="0" applyFill="1" applyBorder="1"/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8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>
      <c r="G2" s="50"/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165</v>
      </c>
      <c r="D4" s="10"/>
      <c r="E4" s="10"/>
      <c r="F4" s="147"/>
      <c r="G4" s="148"/>
    </row>
    <row r="5" spans="1:57" ht="12.95" customHeight="1" x14ac:dyDescent="0.2">
      <c r="A5" s="12" t="s">
        <v>3</v>
      </c>
      <c r="B5" s="13"/>
      <c r="C5" s="14" t="s">
        <v>4</v>
      </c>
      <c r="D5" s="14"/>
      <c r="E5" s="14"/>
      <c r="F5" s="14"/>
      <c r="G5" s="16"/>
    </row>
    <row r="6" spans="1:57" ht="12.75" customHeight="1" x14ac:dyDescent="0.2">
      <c r="A6" s="7"/>
      <c r="B6" s="152"/>
      <c r="C6" s="154" t="s">
        <v>80</v>
      </c>
      <c r="D6" s="10"/>
      <c r="E6" s="10"/>
      <c r="F6" s="153"/>
      <c r="G6" s="148"/>
    </row>
    <row r="7" spans="1:57" ht="12.75" customHeight="1" x14ac:dyDescent="0.2">
      <c r="A7" s="7"/>
      <c r="B7" s="152"/>
      <c r="C7" s="155" t="s">
        <v>79</v>
      </c>
      <c r="D7" s="150"/>
      <c r="E7" s="150"/>
      <c r="F7" s="149"/>
      <c r="G7" s="156"/>
    </row>
    <row r="8" spans="1:57" x14ac:dyDescent="0.2">
      <c r="A8" s="141" t="s">
        <v>5</v>
      </c>
      <c r="B8" s="14"/>
      <c r="C8" s="160" t="s">
        <v>68</v>
      </c>
      <c r="D8" s="161"/>
      <c r="E8" s="142" t="s">
        <v>6</v>
      </c>
      <c r="F8" s="14"/>
      <c r="G8" s="16">
        <v>0</v>
      </c>
    </row>
    <row r="9" spans="1:57" ht="25.5" customHeight="1" x14ac:dyDescent="0.2">
      <c r="A9" s="141" t="s">
        <v>7</v>
      </c>
      <c r="B9" s="14"/>
      <c r="C9" s="160" t="s">
        <v>162</v>
      </c>
      <c r="D9" s="161"/>
      <c r="E9" s="142" t="s">
        <v>8</v>
      </c>
      <c r="F9" s="14"/>
      <c r="G9" s="17">
        <f>IF(PocetMJ=0,,ROUND((F32+F34)/PocetMJ,1))</f>
        <v>0</v>
      </c>
    </row>
    <row r="10" spans="1:57" x14ac:dyDescent="0.2">
      <c r="A10" s="18" t="s">
        <v>9</v>
      </c>
      <c r="B10" s="19"/>
      <c r="C10" s="19"/>
      <c r="D10" s="19"/>
      <c r="E10" s="20" t="s">
        <v>10</v>
      </c>
      <c r="F10" s="19"/>
      <c r="G10" s="21"/>
    </row>
    <row r="11" spans="1:57" x14ac:dyDescent="0.2">
      <c r="A11" s="22" t="s">
        <v>11</v>
      </c>
      <c r="E11" s="23" t="s">
        <v>12</v>
      </c>
      <c r="G11" s="11"/>
      <c r="BA11" s="24"/>
      <c r="BB11" s="24"/>
      <c r="BC11" s="24"/>
      <c r="BD11" s="24"/>
      <c r="BE11" s="24"/>
    </row>
    <row r="12" spans="1:57" x14ac:dyDescent="0.2">
      <c r="A12" s="144" t="s">
        <v>69</v>
      </c>
      <c r="E12" s="192"/>
      <c r="F12" s="193"/>
      <c r="G12" s="194"/>
      <c r="BA12" s="24"/>
      <c r="BB12" s="24"/>
      <c r="BC12" s="24"/>
      <c r="BD12" s="24"/>
      <c r="BE12" s="24"/>
    </row>
    <row r="13" spans="1:57" x14ac:dyDescent="0.2">
      <c r="A13" s="145" t="s">
        <v>70</v>
      </c>
      <c r="B13" s="143"/>
      <c r="E13" s="195"/>
      <c r="F13" s="196"/>
      <c r="G13" s="197"/>
    </row>
    <row r="14" spans="1:57" ht="28.5" customHeight="1" thickBot="1" x14ac:dyDescent="0.25">
      <c r="A14" s="25" t="s">
        <v>13</v>
      </c>
      <c r="B14" s="26"/>
      <c r="C14" s="26"/>
      <c r="D14" s="26"/>
      <c r="E14" s="27"/>
      <c r="F14" s="27"/>
      <c r="G14" s="28"/>
    </row>
    <row r="15" spans="1:57" ht="17.25" customHeight="1" thickBot="1" x14ac:dyDescent="0.25">
      <c r="A15" s="29" t="s">
        <v>14</v>
      </c>
      <c r="B15" s="30"/>
      <c r="C15" s="31"/>
      <c r="D15" s="32" t="s">
        <v>15</v>
      </c>
      <c r="E15" s="33"/>
      <c r="F15" s="33"/>
      <c r="G15" s="31"/>
    </row>
    <row r="16" spans="1:57" ht="15.95" customHeight="1" x14ac:dyDescent="0.2">
      <c r="A16" s="34"/>
      <c r="B16" s="35" t="s">
        <v>16</v>
      </c>
      <c r="C16" s="36">
        <f>Dodavka</f>
        <v>0</v>
      </c>
      <c r="D16" s="37" t="str">
        <f>Rekapitulace!A22</f>
        <v>Zařízení staveniště, doprava</v>
      </c>
      <c r="E16" s="38"/>
      <c r="F16" s="39"/>
      <c r="G16" s="36">
        <f>Rekapitulace!I22</f>
        <v>0</v>
      </c>
    </row>
    <row r="17" spans="1:7" ht="15.95" customHeight="1" x14ac:dyDescent="0.2">
      <c r="A17" s="34" t="s">
        <v>17</v>
      </c>
      <c r="B17" s="35" t="s">
        <v>18</v>
      </c>
      <c r="C17" s="36">
        <f>Mont</f>
        <v>0</v>
      </c>
      <c r="D17" s="18"/>
      <c r="E17" s="40"/>
      <c r="F17" s="41"/>
      <c r="G17" s="36"/>
    </row>
    <row r="18" spans="1:7" ht="15.95" customHeight="1" x14ac:dyDescent="0.2">
      <c r="A18" s="34" t="s">
        <v>19</v>
      </c>
      <c r="B18" s="35" t="s">
        <v>20</v>
      </c>
      <c r="C18" s="36">
        <f>HSV</f>
        <v>0</v>
      </c>
      <c r="D18" s="18"/>
      <c r="E18" s="40"/>
      <c r="F18" s="41"/>
      <c r="G18" s="36"/>
    </row>
    <row r="19" spans="1:7" ht="15.95" customHeight="1" x14ac:dyDescent="0.2">
      <c r="A19" s="42" t="s">
        <v>21</v>
      </c>
      <c r="B19" s="35" t="s">
        <v>22</v>
      </c>
      <c r="C19" s="36">
        <f>PSV</f>
        <v>0</v>
      </c>
      <c r="D19" s="18"/>
      <c r="E19" s="40"/>
      <c r="F19" s="41"/>
      <c r="G19" s="36"/>
    </row>
    <row r="20" spans="1:7" ht="15.95" customHeight="1" x14ac:dyDescent="0.2">
      <c r="A20" s="43" t="s">
        <v>23</v>
      </c>
      <c r="B20" s="35"/>
      <c r="C20" s="36">
        <f>SUM(C16:C19)</f>
        <v>0</v>
      </c>
      <c r="D20" s="44"/>
      <c r="E20" s="40"/>
      <c r="F20" s="41"/>
      <c r="G20" s="36"/>
    </row>
    <row r="21" spans="1:7" ht="15.95" customHeight="1" x14ac:dyDescent="0.2">
      <c r="A21" s="43"/>
      <c r="B21" s="35"/>
      <c r="C21" s="36"/>
      <c r="D21" s="18"/>
      <c r="E21" s="40"/>
      <c r="F21" s="41"/>
      <c r="G21" s="36"/>
    </row>
    <row r="22" spans="1:7" ht="15.95" customHeight="1" x14ac:dyDescent="0.2">
      <c r="A22" s="43" t="s">
        <v>24</v>
      </c>
      <c r="B22" s="35"/>
      <c r="C22" s="36">
        <f>HZS</f>
        <v>0</v>
      </c>
      <c r="D22" s="18"/>
      <c r="E22" s="40"/>
      <c r="F22" s="41"/>
      <c r="G22" s="36"/>
    </row>
    <row r="23" spans="1:7" ht="15.95" customHeight="1" x14ac:dyDescent="0.2">
      <c r="A23" s="22" t="s">
        <v>25</v>
      </c>
      <c r="C23" s="36">
        <f>C20+C22</f>
        <v>0</v>
      </c>
      <c r="D23" s="18" t="s">
        <v>26</v>
      </c>
      <c r="E23" s="40"/>
      <c r="F23" s="41"/>
      <c r="G23" s="36">
        <f>G24-SUM(G16:G22)</f>
        <v>0</v>
      </c>
    </row>
    <row r="24" spans="1:7" ht="15.95" customHeight="1" thickBot="1" x14ac:dyDescent="0.25">
      <c r="A24" s="18" t="s">
        <v>27</v>
      </c>
      <c r="B24" s="19"/>
      <c r="C24" s="45">
        <f>C23+G24</f>
        <v>0</v>
      </c>
      <c r="D24" s="46" t="s">
        <v>28</v>
      </c>
      <c r="E24" s="47"/>
      <c r="F24" s="48"/>
      <c r="G24" s="36">
        <f>VRN</f>
        <v>0</v>
      </c>
    </row>
    <row r="25" spans="1:7" x14ac:dyDescent="0.2">
      <c r="A25" s="3" t="s">
        <v>29</v>
      </c>
      <c r="B25" s="5"/>
      <c r="C25" s="49" t="s">
        <v>30</v>
      </c>
      <c r="D25" s="5"/>
      <c r="E25" s="49" t="s">
        <v>31</v>
      </c>
      <c r="F25" s="5"/>
      <c r="G25" s="6"/>
    </row>
    <row r="26" spans="1:7" x14ac:dyDescent="0.2">
      <c r="A26" s="12"/>
      <c r="B26" s="172"/>
      <c r="C26" s="15" t="s">
        <v>32</v>
      </c>
      <c r="D26" s="172"/>
      <c r="E26" s="15" t="s">
        <v>32</v>
      </c>
      <c r="F26" s="172"/>
      <c r="G26" s="174"/>
    </row>
    <row r="27" spans="1:7" x14ac:dyDescent="0.2">
      <c r="A27" s="22" t="s">
        <v>33</v>
      </c>
      <c r="B27" s="50"/>
      <c r="C27" s="23" t="s">
        <v>33</v>
      </c>
      <c r="D27" s="173"/>
      <c r="E27" s="23" t="s">
        <v>33</v>
      </c>
      <c r="F27" s="173"/>
      <c r="G27" s="175"/>
    </row>
    <row r="28" spans="1:7" x14ac:dyDescent="0.2">
      <c r="A28" s="22"/>
      <c r="B28" s="171"/>
      <c r="C28" s="23" t="s">
        <v>34</v>
      </c>
      <c r="D28" s="173"/>
      <c r="E28" s="23" t="s">
        <v>35</v>
      </c>
      <c r="F28" s="173"/>
      <c r="G28" s="175"/>
    </row>
    <row r="29" spans="1:7" x14ac:dyDescent="0.2">
      <c r="A29" s="22"/>
      <c r="C29" s="205"/>
      <c r="D29" s="173"/>
      <c r="E29" s="205"/>
      <c r="F29" s="173"/>
      <c r="G29" s="175"/>
    </row>
    <row r="30" spans="1:7" ht="52.5" customHeight="1" x14ac:dyDescent="0.2">
      <c r="A30" s="22"/>
      <c r="C30" s="205"/>
      <c r="D30" s="173"/>
      <c r="E30" s="205"/>
      <c r="F30" s="173"/>
      <c r="G30" s="175"/>
    </row>
    <row r="31" spans="1:7" x14ac:dyDescent="0.2">
      <c r="A31" s="12" t="s">
        <v>36</v>
      </c>
      <c r="B31" s="14"/>
      <c r="C31" s="51">
        <v>0</v>
      </c>
      <c r="D31" s="14" t="s">
        <v>37</v>
      </c>
      <c r="E31" s="15"/>
      <c r="F31" s="52">
        <v>0</v>
      </c>
      <c r="G31" s="16"/>
    </row>
    <row r="32" spans="1:7" x14ac:dyDescent="0.2">
      <c r="A32" s="12" t="s">
        <v>36</v>
      </c>
      <c r="B32" s="14"/>
      <c r="C32" s="51">
        <v>12</v>
      </c>
      <c r="D32" s="14" t="s">
        <v>37</v>
      </c>
      <c r="E32" s="15"/>
      <c r="F32" s="52">
        <v>0</v>
      </c>
      <c r="G32" s="16"/>
    </row>
    <row r="33" spans="1:8" x14ac:dyDescent="0.2">
      <c r="A33" s="12" t="s">
        <v>38</v>
      </c>
      <c r="B33" s="14"/>
      <c r="C33" s="51">
        <v>12</v>
      </c>
      <c r="D33" s="14" t="s">
        <v>37</v>
      </c>
      <c r="E33" s="15"/>
      <c r="F33" s="53">
        <f>ROUND(PRODUCT(F32,C33/100),0)</f>
        <v>0</v>
      </c>
      <c r="G33" s="21"/>
    </row>
    <row r="34" spans="1:8" x14ac:dyDescent="0.2">
      <c r="A34" s="12" t="s">
        <v>36</v>
      </c>
      <c r="B34" s="14"/>
      <c r="C34" s="51">
        <v>21</v>
      </c>
      <c r="D34" s="14" t="s">
        <v>37</v>
      </c>
      <c r="E34" s="15"/>
      <c r="F34" s="52">
        <f>C24</f>
        <v>0</v>
      </c>
      <c r="G34" s="16"/>
    </row>
    <row r="35" spans="1:8" x14ac:dyDescent="0.2">
      <c r="A35" s="12" t="s">
        <v>38</v>
      </c>
      <c r="B35" s="14"/>
      <c r="C35" s="51">
        <v>21</v>
      </c>
      <c r="D35" s="14" t="s">
        <v>37</v>
      </c>
      <c r="E35" s="15"/>
      <c r="F35" s="53">
        <f>ROUND(PRODUCT(F34,C35/100),0)</f>
        <v>0</v>
      </c>
      <c r="G35" s="21"/>
    </row>
    <row r="36" spans="1:8" s="59" customFormat="1" ht="19.5" customHeight="1" thickBot="1" x14ac:dyDescent="0.3">
      <c r="A36" s="54" t="s">
        <v>39</v>
      </c>
      <c r="B36" s="55"/>
      <c r="C36" s="55"/>
      <c r="D36" s="55"/>
      <c r="E36" s="56"/>
      <c r="F36" s="57">
        <f>ROUND(SUM(F31:F35),0)</f>
        <v>0</v>
      </c>
      <c r="G36" s="58"/>
    </row>
    <row r="38" spans="1:8" x14ac:dyDescent="0.2">
      <c r="A38" t="s">
        <v>40</v>
      </c>
      <c r="H38" t="s">
        <v>2</v>
      </c>
    </row>
    <row r="39" spans="1:8" ht="14.25" customHeight="1" x14ac:dyDescent="0.2">
      <c r="B39" s="198" t="s">
        <v>78</v>
      </c>
      <c r="C39" s="198"/>
      <c r="D39" s="198"/>
      <c r="E39" s="198"/>
      <c r="F39" s="198"/>
      <c r="G39" s="198"/>
      <c r="H39" t="s">
        <v>2</v>
      </c>
    </row>
    <row r="40" spans="1:8" x14ac:dyDescent="0.2">
      <c r="A40" s="60"/>
      <c r="B40" s="198"/>
      <c r="C40" s="198"/>
      <c r="D40" s="198"/>
      <c r="E40" s="198"/>
      <c r="F40" s="198"/>
      <c r="G40" s="198"/>
      <c r="H40" t="s">
        <v>2</v>
      </c>
    </row>
    <row r="41" spans="1:8" x14ac:dyDescent="0.2">
      <c r="B41" s="199"/>
      <c r="C41" s="199"/>
      <c r="D41" s="199"/>
      <c r="E41" s="199"/>
      <c r="F41" s="199"/>
      <c r="G41" s="199"/>
    </row>
    <row r="42" spans="1:8" ht="12.75" customHeight="1" x14ac:dyDescent="0.2">
      <c r="B42" s="200"/>
      <c r="C42" s="200"/>
      <c r="D42" s="201"/>
      <c r="E42" s="199"/>
      <c r="F42" s="199"/>
      <c r="G42" s="199"/>
    </row>
    <row r="43" spans="1:8" x14ac:dyDescent="0.2">
      <c r="B43" s="200"/>
      <c r="C43" s="200"/>
      <c r="D43" s="202"/>
      <c r="E43" s="203"/>
      <c r="F43" s="203"/>
      <c r="G43" s="203"/>
    </row>
    <row r="44" spans="1:8" x14ac:dyDescent="0.2">
      <c r="B44" s="204"/>
      <c r="C44" s="204"/>
      <c r="D44" s="204"/>
      <c r="E44" s="204"/>
      <c r="F44" s="204"/>
      <c r="G44" s="204"/>
    </row>
    <row r="45" spans="1:8" x14ac:dyDescent="0.2">
      <c r="B45" s="204"/>
      <c r="C45" s="204"/>
      <c r="D45" s="204"/>
      <c r="E45" s="204"/>
      <c r="F45" s="204"/>
      <c r="G45" s="204"/>
    </row>
    <row r="46" spans="1:8" x14ac:dyDescent="0.2">
      <c r="B46" s="146"/>
      <c r="C46" s="146"/>
      <c r="D46" s="146"/>
      <c r="E46" s="146"/>
      <c r="F46" s="146"/>
      <c r="G46" s="146"/>
    </row>
    <row r="47" spans="1:8" x14ac:dyDescent="0.2">
      <c r="B47" s="158"/>
      <c r="C47" s="158"/>
      <c r="D47" s="158"/>
      <c r="E47" s="158"/>
      <c r="F47" s="158"/>
      <c r="G47" s="158"/>
    </row>
    <row r="48" spans="1:8" x14ac:dyDescent="0.2">
      <c r="B48" s="158"/>
      <c r="C48" s="158"/>
      <c r="D48" s="158"/>
      <c r="E48" s="158"/>
      <c r="F48" s="158"/>
      <c r="G48" s="158"/>
    </row>
    <row r="49" spans="1:8" x14ac:dyDescent="0.2">
      <c r="B49" s="158"/>
      <c r="C49" s="158"/>
      <c r="D49" s="158"/>
      <c r="E49" s="158"/>
      <c r="F49" s="158"/>
      <c r="G49" s="158"/>
    </row>
    <row r="50" spans="1:8" ht="14.25" customHeight="1" x14ac:dyDescent="0.2">
      <c r="B50" s="159"/>
      <c r="C50" s="159"/>
      <c r="D50" s="159"/>
      <c r="E50" s="159"/>
      <c r="F50" s="159"/>
      <c r="G50" s="159"/>
      <c r="H50" t="s">
        <v>2</v>
      </c>
    </row>
    <row r="51" spans="1:8" ht="12.75" customHeight="1" x14ac:dyDescent="0.2">
      <c r="A51" s="60"/>
      <c r="B51" s="159"/>
      <c r="C51" s="159"/>
      <c r="D51" s="159"/>
      <c r="E51" s="159"/>
      <c r="F51" s="159"/>
      <c r="G51" s="159"/>
      <c r="H51" t="s">
        <v>2</v>
      </c>
    </row>
    <row r="52" spans="1:8" ht="12.75" customHeight="1" x14ac:dyDescent="0.2">
      <c r="A52" s="60"/>
      <c r="B52" s="159"/>
      <c r="C52" s="159"/>
      <c r="D52" s="159"/>
      <c r="E52" s="159"/>
      <c r="F52" s="159"/>
      <c r="G52" s="159"/>
    </row>
    <row r="53" spans="1:8" ht="12.75" customHeight="1" x14ac:dyDescent="0.2">
      <c r="A53" s="60"/>
      <c r="B53" s="159"/>
      <c r="C53" s="159"/>
      <c r="D53" s="159"/>
      <c r="E53" s="159"/>
      <c r="F53" s="159"/>
      <c r="G53" s="159"/>
    </row>
    <row r="54" spans="1:8" x14ac:dyDescent="0.2">
      <c r="A54" s="60"/>
      <c r="B54" s="159"/>
      <c r="C54" s="159"/>
      <c r="D54" s="159"/>
      <c r="E54" s="159"/>
      <c r="F54" s="159"/>
      <c r="G54" s="159"/>
      <c r="H54" t="s">
        <v>2</v>
      </c>
    </row>
    <row r="55" spans="1:8" x14ac:dyDescent="0.2">
      <c r="A55" s="60"/>
      <c r="B55" s="159"/>
      <c r="C55" s="159"/>
      <c r="D55" s="159"/>
      <c r="E55" s="159"/>
      <c r="F55" s="159"/>
      <c r="G55" s="159"/>
      <c r="H55" t="s">
        <v>2</v>
      </c>
    </row>
    <row r="56" spans="1:8" x14ac:dyDescent="0.2">
      <c r="A56" s="60"/>
      <c r="B56" s="159"/>
      <c r="C56" s="159"/>
      <c r="D56" s="159"/>
      <c r="E56" s="159"/>
      <c r="F56" s="159"/>
      <c r="G56" s="159"/>
      <c r="H56" t="s">
        <v>2</v>
      </c>
    </row>
    <row r="57" spans="1:8" x14ac:dyDescent="0.2">
      <c r="B57" s="158"/>
      <c r="C57" s="158"/>
      <c r="D57" s="158"/>
      <c r="E57" s="158"/>
      <c r="F57" s="158"/>
      <c r="G57" s="158"/>
    </row>
    <row r="58" spans="1:8" x14ac:dyDescent="0.2">
      <c r="B58" s="158"/>
      <c r="C58" s="158"/>
      <c r="D58" s="158"/>
      <c r="E58" s="158"/>
      <c r="F58" s="158"/>
      <c r="G58" s="158"/>
    </row>
  </sheetData>
  <sheetProtection algorithmName="SHA-512" hashValue="xVQSGe8EUl3dVgUAz8at1n8XtXEH829peCFVKkchkGVbiO/7h+BsCUOU/dfgKnwTwF+10SswQr1TOYDt6aCuUA==" saltValue="1j3sMyRz2EarUQIFBXkWZg==" spinCount="100000" sheet="1" objects="1" scenarios="1"/>
  <protectedRanges>
    <protectedRange sqref="E12:G13 B26 B28 C29:C30 D26:D30 E29:E30 F26:G30 B39:G45" name="Oblast1"/>
  </protectedRanges>
  <mergeCells count="9">
    <mergeCell ref="C8:D8"/>
    <mergeCell ref="C9:D9"/>
    <mergeCell ref="E13:G13"/>
    <mergeCell ref="B57:G57"/>
    <mergeCell ref="B58:G58"/>
    <mergeCell ref="B47:G47"/>
    <mergeCell ref="B48:G48"/>
    <mergeCell ref="B49:G49"/>
    <mergeCell ref="B50:G56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62" t="s">
        <v>3</v>
      </c>
      <c r="B1" s="163"/>
      <c r="C1" s="61" t="str">
        <f>CONCATENATE(cislostavby," ",nazevstavby)</f>
        <v xml:space="preserve"> Přístřešky na komunální a tříděný odpad, posypový materiál a autobusové zastávky</v>
      </c>
      <c r="D1" s="62"/>
      <c r="E1" s="63"/>
      <c r="F1" s="62"/>
      <c r="G1" s="62"/>
      <c r="H1" s="64"/>
      <c r="I1" s="65"/>
    </row>
    <row r="2" spans="1:9" ht="13.5" thickBot="1" x14ac:dyDescent="0.25">
      <c r="A2" s="164" t="s">
        <v>0</v>
      </c>
      <c r="B2" s="165"/>
      <c r="C2" s="66" t="str">
        <f>CONCATENATE(cisloobjektu," ",nazevobjektu)</f>
        <v xml:space="preserve"> SO10_v2   Autobusová zastávka na p.p.č.2607/10, k.ú. Stříbrná</v>
      </c>
      <c r="D2" s="67"/>
      <c r="E2" s="68"/>
      <c r="F2" s="67"/>
      <c r="G2" s="67"/>
      <c r="H2" s="67"/>
      <c r="I2" s="151"/>
    </row>
    <row r="3" spans="1:9" ht="13.5" thickTop="1" x14ac:dyDescent="0.2"/>
    <row r="4" spans="1:9" ht="19.5" customHeight="1" x14ac:dyDescent="0.25">
      <c r="A4" s="69" t="s">
        <v>41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ht="13.5" thickBot="1" x14ac:dyDescent="0.25">
      <c r="A6" s="70"/>
      <c r="B6" s="71" t="s">
        <v>42</v>
      </c>
      <c r="C6" s="71"/>
      <c r="D6" s="72"/>
      <c r="E6" s="73" t="s">
        <v>43</v>
      </c>
      <c r="F6" s="74" t="s">
        <v>44</v>
      </c>
      <c r="G6" s="74" t="s">
        <v>45</v>
      </c>
      <c r="H6" s="74" t="s">
        <v>46</v>
      </c>
      <c r="I6" s="75" t="s">
        <v>24</v>
      </c>
    </row>
    <row r="7" spans="1:9" x14ac:dyDescent="0.2">
      <c r="A7" s="137" t="s">
        <v>62</v>
      </c>
      <c r="B7" s="76" t="str">
        <f>Položky!C7</f>
        <v>Zemní práce</v>
      </c>
      <c r="D7" s="77"/>
      <c r="E7" s="138">
        <f>Položky!G10</f>
        <v>0</v>
      </c>
      <c r="F7" s="139">
        <v>0</v>
      </c>
      <c r="G7" s="139">
        <v>0</v>
      </c>
      <c r="H7" s="139">
        <v>0</v>
      </c>
      <c r="I7" s="140">
        <v>0</v>
      </c>
    </row>
    <row r="8" spans="1:9" x14ac:dyDescent="0.2">
      <c r="A8" s="137" t="s">
        <v>66</v>
      </c>
      <c r="B8" s="76" t="str">
        <f>Položky!C11</f>
        <v>Základy, zvláštní zakládání</v>
      </c>
      <c r="D8" s="77"/>
      <c r="E8" s="138">
        <f>Položky!G16</f>
        <v>0</v>
      </c>
      <c r="F8" s="139">
        <v>0</v>
      </c>
      <c r="G8" s="139">
        <v>0</v>
      </c>
      <c r="H8" s="139">
        <v>0</v>
      </c>
      <c r="I8" s="140">
        <v>0</v>
      </c>
    </row>
    <row r="9" spans="1:9" x14ac:dyDescent="0.2">
      <c r="A9" s="137" t="s">
        <v>89</v>
      </c>
      <c r="B9" s="76" t="str">
        <f>Položky!C17</f>
        <v>Svislé konstrukce</v>
      </c>
      <c r="D9" s="77"/>
      <c r="E9" s="138">
        <f>Položky!G19</f>
        <v>0</v>
      </c>
      <c r="F9" s="139">
        <v>0</v>
      </c>
      <c r="G9" s="139">
        <v>0</v>
      </c>
      <c r="H9" s="139">
        <v>0</v>
      </c>
      <c r="I9" s="140">
        <v>0</v>
      </c>
    </row>
    <row r="10" spans="1:9" x14ac:dyDescent="0.2">
      <c r="A10" s="137" t="s">
        <v>101</v>
      </c>
      <c r="B10" s="76" t="str">
        <f>Položky!C20</f>
        <v>Komunikace</v>
      </c>
      <c r="D10" s="77"/>
      <c r="E10" s="138">
        <f>Položky!G23</f>
        <v>0</v>
      </c>
      <c r="F10" s="139">
        <v>0</v>
      </c>
      <c r="G10" s="139">
        <v>0</v>
      </c>
      <c r="H10" s="139">
        <v>0</v>
      </c>
      <c r="I10" s="140">
        <v>0</v>
      </c>
    </row>
    <row r="11" spans="1:9" x14ac:dyDescent="0.2">
      <c r="A11" s="137" t="s">
        <v>88</v>
      </c>
      <c r="B11" s="76" t="str">
        <f>Položky!C24</f>
        <v>Lešení</v>
      </c>
      <c r="D11" s="77"/>
      <c r="E11" s="138">
        <f>Položky!G26</f>
        <v>0</v>
      </c>
      <c r="F11" s="139">
        <v>0</v>
      </c>
      <c r="G11" s="139">
        <v>0</v>
      </c>
      <c r="H11" s="139">
        <v>0</v>
      </c>
      <c r="I11" s="140">
        <v>0</v>
      </c>
    </row>
    <row r="12" spans="1:9" x14ac:dyDescent="0.2">
      <c r="A12" s="137" t="s">
        <v>97</v>
      </c>
      <c r="B12" s="76" t="str">
        <f>Položky!C27</f>
        <v>Staveništní přesun hmot</v>
      </c>
      <c r="D12" s="77"/>
      <c r="E12" s="138">
        <f>Položky!G29</f>
        <v>0</v>
      </c>
      <c r="F12" s="139">
        <v>0</v>
      </c>
      <c r="G12" s="139">
        <v>0</v>
      </c>
      <c r="H12" s="139">
        <v>0</v>
      </c>
      <c r="I12" s="140">
        <v>0</v>
      </c>
    </row>
    <row r="13" spans="1:9" x14ac:dyDescent="0.2">
      <c r="A13" s="137" t="s">
        <v>120</v>
      </c>
      <c r="B13" s="76" t="str">
        <f>Položky!C30</f>
        <v>Konstrukce tesařské</v>
      </c>
      <c r="D13" s="77"/>
      <c r="E13" s="138">
        <v>0</v>
      </c>
      <c r="F13" s="139">
        <f>Položky!G40</f>
        <v>0</v>
      </c>
      <c r="G13" s="139">
        <v>0</v>
      </c>
      <c r="H13" s="139">
        <v>0</v>
      </c>
      <c r="I13" s="140">
        <v>0</v>
      </c>
    </row>
    <row r="14" spans="1:9" x14ac:dyDescent="0.2">
      <c r="A14" s="137" t="s">
        <v>122</v>
      </c>
      <c r="B14" s="76" t="str">
        <f>Položky!C41</f>
        <v>Konstrukce klempířské</v>
      </c>
      <c r="D14" s="77"/>
      <c r="E14" s="138">
        <v>0</v>
      </c>
      <c r="F14" s="139">
        <f>Položky!G50</f>
        <v>0</v>
      </c>
      <c r="G14" s="139">
        <v>0</v>
      </c>
      <c r="H14" s="139">
        <v>0</v>
      </c>
      <c r="I14" s="140">
        <v>0</v>
      </c>
    </row>
    <row r="15" spans="1:9" x14ac:dyDescent="0.2">
      <c r="A15" s="137" t="s">
        <v>140</v>
      </c>
      <c r="B15" s="76" t="str">
        <f>Položky!C51</f>
        <v>Nátěry</v>
      </c>
      <c r="D15" s="77"/>
      <c r="E15" s="138">
        <v>0</v>
      </c>
      <c r="F15" s="139">
        <f>Položky!G53</f>
        <v>0</v>
      </c>
      <c r="G15" s="139">
        <v>0</v>
      </c>
      <c r="H15" s="139">
        <v>0</v>
      </c>
      <c r="I15" s="140">
        <v>0</v>
      </c>
    </row>
    <row r="16" spans="1:9" ht="13.5" thickBot="1" x14ac:dyDescent="0.25">
      <c r="A16" s="137" t="s">
        <v>76</v>
      </c>
      <c r="B16" s="76" t="str">
        <f>Položky!C54</f>
        <v>Ostatní</v>
      </c>
      <c r="D16" s="77"/>
      <c r="E16" s="138">
        <v>0</v>
      </c>
      <c r="F16" s="139">
        <f>Položky!G59</f>
        <v>0</v>
      </c>
      <c r="G16" s="139">
        <v>0</v>
      </c>
      <c r="H16" s="139">
        <v>0</v>
      </c>
      <c r="I16" s="140">
        <v>0</v>
      </c>
    </row>
    <row r="17" spans="1:57" s="83" customFormat="1" ht="13.5" thickBot="1" x14ac:dyDescent="0.25">
      <c r="A17" s="78"/>
      <c r="B17" s="71" t="s">
        <v>47</v>
      </c>
      <c r="C17" s="71"/>
      <c r="D17" s="79"/>
      <c r="E17" s="80">
        <f>SUM(E7:E16)</f>
        <v>0</v>
      </c>
      <c r="F17" s="81">
        <f>SUM(F7:F16)</f>
        <v>0</v>
      </c>
      <c r="G17" s="81">
        <f>SUM(G7:G16)</f>
        <v>0</v>
      </c>
      <c r="H17" s="81">
        <f>SUM(H7:H16)</f>
        <v>0</v>
      </c>
      <c r="I17" s="82">
        <f>SUM(I7:I16)</f>
        <v>0</v>
      </c>
    </row>
    <row r="19" spans="1:57" ht="19.5" customHeight="1" x14ac:dyDescent="0.25">
      <c r="A19" s="1" t="s">
        <v>48</v>
      </c>
      <c r="B19" s="1"/>
      <c r="C19" s="1"/>
      <c r="D19" s="1"/>
      <c r="E19" s="1"/>
      <c r="F19" s="1"/>
      <c r="G19" s="84"/>
      <c r="H19" s="1"/>
      <c r="I19" s="1"/>
      <c r="BA19" s="24"/>
      <c r="BB19" s="24"/>
      <c r="BC19" s="24"/>
      <c r="BD19" s="24"/>
      <c r="BE19" s="24"/>
    </row>
    <row r="20" spans="1:57" ht="13.5" thickBot="1" x14ac:dyDescent="0.25"/>
    <row r="21" spans="1:57" x14ac:dyDescent="0.2">
      <c r="A21" s="85" t="s">
        <v>49</v>
      </c>
      <c r="B21" s="86"/>
      <c r="C21" s="86"/>
      <c r="D21" s="87"/>
      <c r="E21" s="88"/>
      <c r="F21" s="89" t="s">
        <v>51</v>
      </c>
      <c r="G21" s="90" t="s">
        <v>52</v>
      </c>
      <c r="H21" s="91"/>
      <c r="I21" s="92" t="s">
        <v>50</v>
      </c>
    </row>
    <row r="22" spans="1:57" x14ac:dyDescent="0.2">
      <c r="A22" s="93" t="s">
        <v>77</v>
      </c>
      <c r="B22" s="94"/>
      <c r="C22" s="94"/>
      <c r="D22" s="95"/>
      <c r="E22" s="96"/>
      <c r="F22" s="176"/>
      <c r="G22" s="97">
        <f>SUM(E17:I17)</f>
        <v>0</v>
      </c>
      <c r="H22" s="98"/>
      <c r="I22" s="99">
        <f>E22+F22*G22/100</f>
        <v>0</v>
      </c>
      <c r="BA22">
        <v>0</v>
      </c>
    </row>
    <row r="23" spans="1:57" ht="13.5" thickBot="1" x14ac:dyDescent="0.25">
      <c r="A23" s="46"/>
      <c r="B23" s="100" t="s">
        <v>53</v>
      </c>
      <c r="C23" s="101"/>
      <c r="D23" s="102"/>
      <c r="E23" s="103"/>
      <c r="F23" s="104"/>
      <c r="G23" s="104"/>
      <c r="H23" s="166">
        <f>SUM(I22:I22)</f>
        <v>0</v>
      </c>
      <c r="I23" s="167"/>
    </row>
    <row r="25" spans="1:57" x14ac:dyDescent="0.2">
      <c r="B25" s="83"/>
      <c r="F25" s="105"/>
      <c r="G25" s="106"/>
      <c r="H25" s="106"/>
      <c r="I25" s="107"/>
    </row>
    <row r="26" spans="1:57" x14ac:dyDescent="0.2">
      <c r="F26" s="105"/>
      <c r="G26" s="106"/>
      <c r="H26" s="106"/>
      <c r="I26" s="107"/>
    </row>
    <row r="27" spans="1:57" x14ac:dyDescent="0.2">
      <c r="F27" s="105"/>
      <c r="G27" s="106"/>
      <c r="H27" s="106"/>
      <c r="I27" s="107"/>
    </row>
    <row r="28" spans="1:57" x14ac:dyDescent="0.2">
      <c r="F28" s="105"/>
      <c r="G28" s="106"/>
      <c r="H28" s="106"/>
      <c r="I28" s="107"/>
    </row>
    <row r="29" spans="1:57" x14ac:dyDescent="0.2">
      <c r="F29" s="105"/>
      <c r="G29" s="106"/>
      <c r="H29" s="106"/>
      <c r="I29" s="107"/>
    </row>
    <row r="30" spans="1:57" x14ac:dyDescent="0.2">
      <c r="F30" s="105"/>
      <c r="G30" s="106"/>
      <c r="H30" s="106"/>
      <c r="I30" s="107"/>
    </row>
    <row r="31" spans="1:57" x14ac:dyDescent="0.2">
      <c r="F31" s="105"/>
      <c r="G31" s="106"/>
      <c r="H31" s="106"/>
      <c r="I31" s="107"/>
    </row>
    <row r="32" spans="1:57" x14ac:dyDescent="0.2">
      <c r="F32" s="105"/>
      <c r="G32" s="106"/>
      <c r="H32" s="106"/>
      <c r="I32" s="107"/>
    </row>
    <row r="33" spans="6:9" x14ac:dyDescent="0.2">
      <c r="F33" s="105"/>
      <c r="G33" s="106"/>
      <c r="H33" s="106"/>
      <c r="I33" s="107"/>
    </row>
    <row r="34" spans="6:9" x14ac:dyDescent="0.2">
      <c r="F34" s="105"/>
      <c r="G34" s="106"/>
      <c r="H34" s="106"/>
      <c r="I34" s="107"/>
    </row>
    <row r="35" spans="6:9" x14ac:dyDescent="0.2">
      <c r="F35" s="105"/>
      <c r="G35" s="106"/>
      <c r="H35" s="106"/>
      <c r="I35" s="107"/>
    </row>
    <row r="36" spans="6:9" x14ac:dyDescent="0.2">
      <c r="F36" s="105"/>
      <c r="G36" s="106"/>
      <c r="H36" s="106"/>
      <c r="I36" s="107"/>
    </row>
    <row r="37" spans="6:9" x14ac:dyDescent="0.2">
      <c r="F37" s="105"/>
      <c r="G37" s="106"/>
      <c r="H37" s="106"/>
      <c r="I37" s="107"/>
    </row>
    <row r="38" spans="6:9" x14ac:dyDescent="0.2">
      <c r="F38" s="105"/>
      <c r="G38" s="106"/>
      <c r="H38" s="106"/>
      <c r="I38" s="107"/>
    </row>
    <row r="39" spans="6:9" x14ac:dyDescent="0.2">
      <c r="F39" s="105"/>
      <c r="G39" s="106"/>
      <c r="H39" s="106"/>
      <c r="I39" s="107"/>
    </row>
    <row r="40" spans="6:9" x14ac:dyDescent="0.2">
      <c r="F40" s="105"/>
      <c r="G40" s="106"/>
      <c r="H40" s="106"/>
      <c r="I40" s="107"/>
    </row>
    <row r="41" spans="6:9" x14ac:dyDescent="0.2">
      <c r="F41" s="105"/>
      <c r="G41" s="106"/>
      <c r="H41" s="106"/>
      <c r="I41" s="107"/>
    </row>
    <row r="42" spans="6:9" x14ac:dyDescent="0.2">
      <c r="F42" s="105"/>
      <c r="G42" s="106"/>
      <c r="H42" s="106"/>
      <c r="I42" s="107"/>
    </row>
    <row r="43" spans="6:9" x14ac:dyDescent="0.2">
      <c r="F43" s="105"/>
      <c r="G43" s="106"/>
      <c r="H43" s="106"/>
      <c r="I43" s="107"/>
    </row>
    <row r="44" spans="6:9" x14ac:dyDescent="0.2">
      <c r="F44" s="105"/>
      <c r="G44" s="106"/>
      <c r="H44" s="106"/>
      <c r="I44" s="107"/>
    </row>
    <row r="45" spans="6:9" x14ac:dyDescent="0.2">
      <c r="F45" s="105"/>
      <c r="G45" s="106"/>
      <c r="H45" s="106"/>
      <c r="I45" s="107"/>
    </row>
    <row r="46" spans="6:9" x14ac:dyDescent="0.2">
      <c r="F46" s="105"/>
      <c r="G46" s="106"/>
      <c r="H46" s="106"/>
      <c r="I46" s="107"/>
    </row>
    <row r="47" spans="6:9" x14ac:dyDescent="0.2">
      <c r="F47" s="105"/>
      <c r="G47" s="106"/>
      <c r="H47" s="106"/>
      <c r="I47" s="107"/>
    </row>
    <row r="48" spans="6:9" x14ac:dyDescent="0.2">
      <c r="F48" s="105"/>
      <c r="G48" s="106"/>
      <c r="H48" s="106"/>
      <c r="I48" s="107"/>
    </row>
    <row r="49" spans="6:9" x14ac:dyDescent="0.2">
      <c r="F49" s="105"/>
      <c r="G49" s="106"/>
      <c r="H49" s="106"/>
      <c r="I49" s="107"/>
    </row>
    <row r="50" spans="6:9" x14ac:dyDescent="0.2">
      <c r="F50" s="105"/>
      <c r="G50" s="106"/>
      <c r="H50" s="106"/>
      <c r="I50" s="107"/>
    </row>
    <row r="51" spans="6:9" x14ac:dyDescent="0.2">
      <c r="F51" s="105"/>
      <c r="G51" s="106"/>
      <c r="H51" s="106"/>
      <c r="I51" s="107"/>
    </row>
    <row r="52" spans="6:9" x14ac:dyDescent="0.2">
      <c r="F52" s="105"/>
      <c r="G52" s="106"/>
      <c r="H52" s="106"/>
      <c r="I52" s="107"/>
    </row>
    <row r="53" spans="6:9" x14ac:dyDescent="0.2">
      <c r="F53" s="105"/>
      <c r="G53" s="106"/>
      <c r="H53" s="106"/>
      <c r="I53" s="107"/>
    </row>
    <row r="54" spans="6:9" x14ac:dyDescent="0.2">
      <c r="F54" s="105"/>
      <c r="G54" s="106"/>
      <c r="H54" s="106"/>
      <c r="I54" s="107"/>
    </row>
    <row r="55" spans="6:9" x14ac:dyDescent="0.2">
      <c r="F55" s="105"/>
      <c r="G55" s="106"/>
      <c r="H55" s="106"/>
      <c r="I55" s="107"/>
    </row>
    <row r="56" spans="6:9" x14ac:dyDescent="0.2">
      <c r="F56" s="105"/>
      <c r="G56" s="106"/>
      <c r="H56" s="106"/>
      <c r="I56" s="107"/>
    </row>
    <row r="57" spans="6:9" x14ac:dyDescent="0.2">
      <c r="F57" s="105"/>
      <c r="G57" s="106"/>
      <c r="H57" s="106"/>
      <c r="I57" s="107"/>
    </row>
    <row r="58" spans="6:9" x14ac:dyDescent="0.2">
      <c r="F58" s="105"/>
      <c r="G58" s="106"/>
      <c r="H58" s="106"/>
      <c r="I58" s="107"/>
    </row>
    <row r="59" spans="6:9" x14ac:dyDescent="0.2">
      <c r="F59" s="105"/>
      <c r="G59" s="106"/>
      <c r="H59" s="106"/>
      <c r="I59" s="107"/>
    </row>
    <row r="60" spans="6:9" x14ac:dyDescent="0.2">
      <c r="F60" s="105"/>
      <c r="G60" s="106"/>
      <c r="H60" s="106"/>
      <c r="I60" s="107"/>
    </row>
    <row r="61" spans="6:9" x14ac:dyDescent="0.2">
      <c r="F61" s="105"/>
      <c r="G61" s="106"/>
      <c r="H61" s="106"/>
      <c r="I61" s="107"/>
    </row>
    <row r="62" spans="6:9" x14ac:dyDescent="0.2">
      <c r="F62" s="105"/>
      <c r="G62" s="106"/>
      <c r="H62" s="106"/>
      <c r="I62" s="107"/>
    </row>
    <row r="63" spans="6:9" x14ac:dyDescent="0.2">
      <c r="F63" s="105"/>
      <c r="G63" s="106"/>
      <c r="H63" s="106"/>
      <c r="I63" s="107"/>
    </row>
    <row r="64" spans="6:9" x14ac:dyDescent="0.2">
      <c r="F64" s="105"/>
      <c r="G64" s="106"/>
      <c r="H64" s="106"/>
      <c r="I64" s="107"/>
    </row>
    <row r="65" spans="6:9" x14ac:dyDescent="0.2">
      <c r="F65" s="105"/>
      <c r="G65" s="106"/>
      <c r="H65" s="106"/>
      <c r="I65" s="107"/>
    </row>
    <row r="66" spans="6:9" x14ac:dyDescent="0.2">
      <c r="F66" s="105"/>
      <c r="G66" s="106"/>
      <c r="H66" s="106"/>
      <c r="I66" s="107"/>
    </row>
    <row r="67" spans="6:9" x14ac:dyDescent="0.2">
      <c r="F67" s="105"/>
      <c r="G67" s="106"/>
      <c r="H67" s="106"/>
      <c r="I67" s="107"/>
    </row>
    <row r="68" spans="6:9" x14ac:dyDescent="0.2">
      <c r="F68" s="105"/>
      <c r="G68" s="106"/>
      <c r="H68" s="106"/>
      <c r="I68" s="107"/>
    </row>
    <row r="69" spans="6:9" x14ac:dyDescent="0.2">
      <c r="F69" s="105"/>
      <c r="G69" s="106"/>
      <c r="H69" s="106"/>
      <c r="I69" s="107"/>
    </row>
    <row r="70" spans="6:9" x14ac:dyDescent="0.2">
      <c r="F70" s="105"/>
      <c r="G70" s="106"/>
      <c r="H70" s="106"/>
      <c r="I70" s="107"/>
    </row>
    <row r="71" spans="6:9" x14ac:dyDescent="0.2">
      <c r="F71" s="105"/>
      <c r="G71" s="106"/>
      <c r="H71" s="106"/>
      <c r="I71" s="107"/>
    </row>
    <row r="72" spans="6:9" x14ac:dyDescent="0.2">
      <c r="F72" s="105"/>
      <c r="G72" s="106"/>
      <c r="H72" s="106"/>
      <c r="I72" s="107"/>
    </row>
    <row r="73" spans="6:9" x14ac:dyDescent="0.2">
      <c r="F73" s="105"/>
      <c r="G73" s="106"/>
      <c r="H73" s="106"/>
      <c r="I73" s="107"/>
    </row>
    <row r="74" spans="6:9" x14ac:dyDescent="0.2">
      <c r="F74" s="105"/>
      <c r="G74" s="106"/>
      <c r="H74" s="106"/>
      <c r="I74" s="107"/>
    </row>
  </sheetData>
  <sheetProtection algorithmName="SHA-512" hashValue="ZR+Kqydi6O8roFlC6H8vmKrumMtMY7htNyVYX+OykYJTTrnuN7lSMeliw4PyzYU3LJ58GhoKOY+1TdD1jFLpXQ==" saltValue="/gy+dduUjnv1/mha1AjV8g==" spinCount="100000" sheet="1" objects="1" scenarios="1"/>
  <protectedRanges>
    <protectedRange sqref="F22" name="Oblast1"/>
  </protectedRanges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R84"/>
  <sheetViews>
    <sheetView showGridLines="0" showZeros="0" zoomScaleNormal="100" workbookViewId="0">
      <selection activeCell="F8" sqref="F8"/>
    </sheetView>
  </sheetViews>
  <sheetFormatPr defaultRowHeight="12.75" x14ac:dyDescent="0.2"/>
  <cols>
    <col min="1" max="1" width="3.85546875" style="108" customWidth="1"/>
    <col min="2" max="2" width="12" style="108" customWidth="1"/>
    <col min="3" max="3" width="40.42578125" style="108" customWidth="1"/>
    <col min="4" max="4" width="5.5703125" style="108" customWidth="1"/>
    <col min="5" max="5" width="8.5703125" style="116" customWidth="1"/>
    <col min="6" max="6" width="9.85546875" style="108" customWidth="1"/>
    <col min="7" max="7" width="13.85546875" style="108" customWidth="1"/>
    <col min="8" max="16384" width="9.140625" style="108"/>
  </cols>
  <sheetData>
    <row r="1" spans="1:96" ht="15.75" x14ac:dyDescent="0.25">
      <c r="A1" s="168" t="s">
        <v>54</v>
      </c>
      <c r="B1" s="168"/>
      <c r="C1" s="168"/>
      <c r="D1" s="168"/>
      <c r="E1" s="168"/>
      <c r="F1" s="168"/>
      <c r="G1" s="168"/>
    </row>
    <row r="2" spans="1:96" ht="13.5" thickBot="1" x14ac:dyDescent="0.25">
      <c r="B2" s="109"/>
      <c r="C2" s="110"/>
      <c r="D2" s="110"/>
      <c r="E2" s="111"/>
      <c r="F2" s="110"/>
      <c r="G2" s="110"/>
    </row>
    <row r="3" spans="1:96" ht="13.5" thickTop="1" x14ac:dyDescent="0.2">
      <c r="A3" s="162" t="s">
        <v>3</v>
      </c>
      <c r="B3" s="163"/>
      <c r="C3" s="61" t="str">
        <f>CONCATENATE(cislostavby," ",nazevstavby)</f>
        <v xml:space="preserve"> Přístřešky na komunální a tříděný odpad, posypový materiál a autobusové zastávky</v>
      </c>
      <c r="D3" s="62"/>
      <c r="E3" s="112"/>
      <c r="F3" s="113"/>
      <c r="G3" s="114"/>
    </row>
    <row r="4" spans="1:96" ht="13.5" thickBot="1" x14ac:dyDescent="0.25">
      <c r="A4" s="169" t="s">
        <v>0</v>
      </c>
      <c r="B4" s="165"/>
      <c r="C4" s="66" t="str">
        <f>CONCATENATE(cisloobjektu," ",nazevobjektu)</f>
        <v xml:space="preserve"> SO10_v2   Autobusová zastávka na p.p.č.2607/10, k.ú. Stříbrná</v>
      </c>
      <c r="D4" s="67"/>
      <c r="E4" s="157"/>
      <c r="F4" s="157"/>
      <c r="G4" s="170" t="s">
        <v>167</v>
      </c>
    </row>
    <row r="5" spans="1:96" ht="13.5" thickTop="1" x14ac:dyDescent="0.2">
      <c r="A5" s="115"/>
    </row>
    <row r="6" spans="1:96" x14ac:dyDescent="0.2">
      <c r="A6" s="117" t="s">
        <v>55</v>
      </c>
      <c r="B6" s="117" t="s">
        <v>71</v>
      </c>
      <c r="C6" s="118" t="s">
        <v>56</v>
      </c>
      <c r="D6" s="118" t="s">
        <v>57</v>
      </c>
      <c r="E6" s="118" t="s">
        <v>58</v>
      </c>
      <c r="F6" s="118" t="s">
        <v>59</v>
      </c>
      <c r="G6" s="119" t="s">
        <v>60</v>
      </c>
    </row>
    <row r="7" spans="1:96" x14ac:dyDescent="0.2">
      <c r="A7" s="120" t="s">
        <v>61</v>
      </c>
      <c r="B7" s="121" t="s">
        <v>62</v>
      </c>
      <c r="C7" s="122" t="s">
        <v>63</v>
      </c>
      <c r="D7" s="123"/>
      <c r="E7" s="124"/>
      <c r="F7" s="124"/>
      <c r="G7" s="125"/>
    </row>
    <row r="8" spans="1:96" x14ac:dyDescent="0.2">
      <c r="A8" s="126">
        <v>1</v>
      </c>
      <c r="B8" s="127" t="s">
        <v>160</v>
      </c>
      <c r="C8" s="128" t="s">
        <v>161</v>
      </c>
      <c r="D8" s="129" t="s">
        <v>67</v>
      </c>
      <c r="E8" s="177">
        <v>5.94</v>
      </c>
      <c r="F8" s="180"/>
      <c r="G8" s="130">
        <f>E8*F8</f>
        <v>0</v>
      </c>
      <c r="S8" s="108">
        <v>12</v>
      </c>
      <c r="T8" s="108">
        <v>0</v>
      </c>
      <c r="U8" s="108">
        <v>1</v>
      </c>
      <c r="AR8" s="108">
        <v>1</v>
      </c>
      <c r="AS8" s="108">
        <f>IF(AR8=1,G8,0)</f>
        <v>0</v>
      </c>
      <c r="AT8" s="108">
        <f>IF(AR8=2,G8,0)</f>
        <v>0</v>
      </c>
      <c r="AU8" s="108">
        <f>IF(AR8=3,G8,0)</f>
        <v>0</v>
      </c>
      <c r="AV8" s="108">
        <f>IF(AR8=4,G8,0)</f>
        <v>0</v>
      </c>
      <c r="AW8" s="108">
        <f>IF(AR8=5,G8,0)</f>
        <v>0</v>
      </c>
      <c r="CR8" s="108">
        <v>0</v>
      </c>
    </row>
    <row r="9" spans="1:96" x14ac:dyDescent="0.2">
      <c r="A9" s="126">
        <v>2</v>
      </c>
      <c r="B9" s="127" t="s">
        <v>82</v>
      </c>
      <c r="C9" s="128" t="s">
        <v>81</v>
      </c>
      <c r="D9" s="129" t="s">
        <v>65</v>
      </c>
      <c r="E9" s="177">
        <v>1.52</v>
      </c>
      <c r="F9" s="180"/>
      <c r="G9" s="130">
        <f>E9*F9</f>
        <v>0</v>
      </c>
    </row>
    <row r="10" spans="1:96" x14ac:dyDescent="0.2">
      <c r="A10" s="131"/>
      <c r="B10" s="132" t="s">
        <v>64</v>
      </c>
      <c r="C10" s="133" t="str">
        <f>CONCATENATE(B7," ",C7)</f>
        <v>1 Zemní práce</v>
      </c>
      <c r="D10" s="131"/>
      <c r="E10" s="178"/>
      <c r="F10" s="178"/>
      <c r="G10" s="135">
        <f>SUM(G8:G9)</f>
        <v>0</v>
      </c>
      <c r="AS10" s="136">
        <f>SUM(AS7:AS8)</f>
        <v>0</v>
      </c>
      <c r="AT10" s="136">
        <f>SUM(AT7:AT8)</f>
        <v>0</v>
      </c>
      <c r="AU10" s="136">
        <f>SUM(AU7:AU8)</f>
        <v>0</v>
      </c>
      <c r="AV10" s="136">
        <f>SUM(AV7:AV8)</f>
        <v>0</v>
      </c>
      <c r="AW10" s="136">
        <f>SUM(AW7:AW8)</f>
        <v>0</v>
      </c>
    </row>
    <row r="11" spans="1:96" x14ac:dyDescent="0.2">
      <c r="A11" s="120" t="s">
        <v>61</v>
      </c>
      <c r="B11" s="121" t="s">
        <v>66</v>
      </c>
      <c r="C11" s="122" t="s">
        <v>154</v>
      </c>
      <c r="D11" s="123"/>
      <c r="E11" s="179"/>
      <c r="F11" s="179"/>
      <c r="G11" s="125"/>
    </row>
    <row r="12" spans="1:96" x14ac:dyDescent="0.2">
      <c r="A12" s="126">
        <v>3</v>
      </c>
      <c r="B12" s="127" t="s">
        <v>84</v>
      </c>
      <c r="C12" s="128" t="s">
        <v>83</v>
      </c>
      <c r="D12" s="129" t="s">
        <v>65</v>
      </c>
      <c r="E12" s="177">
        <v>0.2</v>
      </c>
      <c r="F12" s="180"/>
      <c r="G12" s="130">
        <f>E12*F12</f>
        <v>0</v>
      </c>
      <c r="S12" s="108">
        <v>12</v>
      </c>
      <c r="T12" s="108">
        <v>0</v>
      </c>
      <c r="U12" s="108">
        <v>1</v>
      </c>
      <c r="AR12" s="108">
        <v>1</v>
      </c>
      <c r="AS12" s="108">
        <f>IF(AR12=1,G12,0)</f>
        <v>0</v>
      </c>
      <c r="AT12" s="108">
        <f>IF(AR12=2,G12,0)</f>
        <v>0</v>
      </c>
      <c r="AU12" s="108">
        <f>IF(AR12=3,G12,0)</f>
        <v>0</v>
      </c>
      <c r="AV12" s="108">
        <f>IF(AR12=4,G12,0)</f>
        <v>0</v>
      </c>
      <c r="AW12" s="108">
        <f>IF(AR12=5,G12,0)</f>
        <v>0</v>
      </c>
      <c r="CR12" s="108">
        <v>0</v>
      </c>
    </row>
    <row r="13" spans="1:96" ht="22.5" x14ac:dyDescent="0.2">
      <c r="A13" s="126">
        <v>4</v>
      </c>
      <c r="B13" s="127" t="s">
        <v>94</v>
      </c>
      <c r="C13" s="128" t="s">
        <v>93</v>
      </c>
      <c r="D13" s="129" t="s">
        <v>67</v>
      </c>
      <c r="E13" s="177">
        <v>1.68</v>
      </c>
      <c r="F13" s="180"/>
      <c r="G13" s="130">
        <f t="shared" ref="G13:G15" si="0">E13*F13</f>
        <v>0</v>
      </c>
    </row>
    <row r="14" spans="1:96" x14ac:dyDescent="0.2">
      <c r="A14" s="126">
        <v>5</v>
      </c>
      <c r="B14" s="127" t="s">
        <v>92</v>
      </c>
      <c r="C14" s="128" t="s">
        <v>91</v>
      </c>
      <c r="D14" s="129" t="s">
        <v>65</v>
      </c>
      <c r="E14" s="177">
        <v>1.01</v>
      </c>
      <c r="F14" s="180"/>
      <c r="G14" s="130">
        <f t="shared" si="0"/>
        <v>0</v>
      </c>
    </row>
    <row r="15" spans="1:96" x14ac:dyDescent="0.2">
      <c r="A15" s="126">
        <v>6</v>
      </c>
      <c r="B15" s="127" t="s">
        <v>96</v>
      </c>
      <c r="C15" s="128" t="s">
        <v>95</v>
      </c>
      <c r="D15" s="129" t="s">
        <v>73</v>
      </c>
      <c r="E15" s="177">
        <f>0.03/1.77*2.01</f>
        <v>3.4067796610169489E-2</v>
      </c>
      <c r="F15" s="180"/>
      <c r="G15" s="130">
        <f t="shared" si="0"/>
        <v>0</v>
      </c>
    </row>
    <row r="16" spans="1:96" x14ac:dyDescent="0.2">
      <c r="A16" s="131"/>
      <c r="B16" s="132" t="s">
        <v>64</v>
      </c>
      <c r="C16" s="133" t="str">
        <f>CONCATENATE(B11," ",C11)</f>
        <v>2 Základy, zvláštní zakládání</v>
      </c>
      <c r="D16" s="131"/>
      <c r="E16" s="178"/>
      <c r="F16" s="178"/>
      <c r="G16" s="135">
        <f>SUM(G12:G15)</f>
        <v>0</v>
      </c>
      <c r="AS16" s="136">
        <f>SUM(AS11:AS12)</f>
        <v>0</v>
      </c>
      <c r="AT16" s="136">
        <f>SUM(AT11:AT12)</f>
        <v>0</v>
      </c>
      <c r="AU16" s="136">
        <f>SUM(AU11:AU12)</f>
        <v>0</v>
      </c>
      <c r="AV16" s="136">
        <f>SUM(AV11:AV12)</f>
        <v>0</v>
      </c>
      <c r="AW16" s="136">
        <f>SUM(AW11:AW12)</f>
        <v>0</v>
      </c>
    </row>
    <row r="17" spans="1:49" x14ac:dyDescent="0.2">
      <c r="A17" s="120" t="s">
        <v>61</v>
      </c>
      <c r="B17" s="121" t="s">
        <v>89</v>
      </c>
      <c r="C17" s="122" t="s">
        <v>90</v>
      </c>
      <c r="D17" s="123"/>
      <c r="E17" s="179"/>
      <c r="F17" s="179"/>
      <c r="G17" s="125"/>
    </row>
    <row r="18" spans="1:49" ht="22.5" x14ac:dyDescent="0.2">
      <c r="A18" s="126">
        <v>7</v>
      </c>
      <c r="B18" s="127" t="s">
        <v>163</v>
      </c>
      <c r="C18" s="128" t="s">
        <v>164</v>
      </c>
      <c r="D18" s="129" t="s">
        <v>67</v>
      </c>
      <c r="E18" s="177">
        <v>13.2</v>
      </c>
      <c r="F18" s="180"/>
      <c r="G18" s="130">
        <f t="shared" ref="G18" si="1">E18*F18</f>
        <v>0</v>
      </c>
    </row>
    <row r="19" spans="1:49" x14ac:dyDescent="0.2">
      <c r="A19" s="131"/>
      <c r="B19" s="132" t="s">
        <v>64</v>
      </c>
      <c r="C19" s="133" t="str">
        <f>CONCATENATE(B17," ",C17)</f>
        <v>3 Svislé konstrukce</v>
      </c>
      <c r="D19" s="131"/>
      <c r="E19" s="178"/>
      <c r="F19" s="178"/>
      <c r="G19" s="135">
        <f>SUM(G18:G18)</f>
        <v>0</v>
      </c>
      <c r="AS19" s="136">
        <f>SUM(AS17:AS18)</f>
        <v>0</v>
      </c>
      <c r="AT19" s="136">
        <f>SUM(AT17:AT18)</f>
        <v>0</v>
      </c>
      <c r="AU19" s="136">
        <f>SUM(AU17:AU18)</f>
        <v>0</v>
      </c>
      <c r="AV19" s="136">
        <f>SUM(AV17:AV18)</f>
        <v>0</v>
      </c>
      <c r="AW19" s="136">
        <f>SUM(AW17:AW18)</f>
        <v>0</v>
      </c>
    </row>
    <row r="20" spans="1:49" x14ac:dyDescent="0.2">
      <c r="A20" s="120" t="s">
        <v>61</v>
      </c>
      <c r="B20" s="121" t="s">
        <v>101</v>
      </c>
      <c r="C20" s="122" t="s">
        <v>100</v>
      </c>
      <c r="D20" s="123"/>
      <c r="E20" s="179"/>
      <c r="F20" s="179"/>
      <c r="G20" s="125"/>
    </row>
    <row r="21" spans="1:49" ht="22.5" x14ac:dyDescent="0.2">
      <c r="A21" s="126">
        <v>8</v>
      </c>
      <c r="B21" s="127" t="s">
        <v>104</v>
      </c>
      <c r="C21" s="128" t="s">
        <v>103</v>
      </c>
      <c r="D21" s="129" t="s">
        <v>105</v>
      </c>
      <c r="E21" s="177">
        <v>2.5</v>
      </c>
      <c r="F21" s="180"/>
      <c r="G21" s="130">
        <f t="shared" ref="G21:G22" si="2">E21*F21</f>
        <v>0</v>
      </c>
    </row>
    <row r="22" spans="1:49" ht="33.75" x14ac:dyDescent="0.2">
      <c r="A22" s="126">
        <v>9</v>
      </c>
      <c r="B22" s="127" t="s">
        <v>102</v>
      </c>
      <c r="C22" s="128" t="s">
        <v>106</v>
      </c>
      <c r="D22" s="129" t="s">
        <v>67</v>
      </c>
      <c r="E22" s="177">
        <v>4.62</v>
      </c>
      <c r="F22" s="180"/>
      <c r="G22" s="130">
        <f t="shared" si="2"/>
        <v>0</v>
      </c>
    </row>
    <row r="23" spans="1:49" x14ac:dyDescent="0.2">
      <c r="A23" s="131"/>
      <c r="B23" s="132" t="s">
        <v>64</v>
      </c>
      <c r="C23" s="133" t="str">
        <f>CONCATENATE(B20," ",C20)</f>
        <v>5 Komunikace</v>
      </c>
      <c r="D23" s="131"/>
      <c r="E23" s="178"/>
      <c r="F23" s="178"/>
      <c r="G23" s="135">
        <f>SUM(G21:G22)</f>
        <v>0</v>
      </c>
      <c r="AS23" s="136">
        <f>SUM(AS20:AS22)</f>
        <v>0</v>
      </c>
      <c r="AT23" s="136">
        <f>SUM(AT20:AT22)</f>
        <v>0</v>
      </c>
      <c r="AU23" s="136">
        <f>SUM(AU20:AU22)</f>
        <v>0</v>
      </c>
      <c r="AV23" s="136">
        <f>SUM(AV20:AV22)</f>
        <v>0</v>
      </c>
      <c r="AW23" s="136">
        <f>SUM(AW20:AW22)</f>
        <v>0</v>
      </c>
    </row>
    <row r="24" spans="1:49" x14ac:dyDescent="0.2">
      <c r="A24" s="120" t="s">
        <v>61</v>
      </c>
      <c r="B24" s="121" t="s">
        <v>88</v>
      </c>
      <c r="C24" s="122" t="s">
        <v>87</v>
      </c>
      <c r="D24" s="123"/>
      <c r="E24" s="179"/>
      <c r="F24" s="179"/>
      <c r="G24" s="125"/>
    </row>
    <row r="25" spans="1:49" x14ac:dyDescent="0.2">
      <c r="A25" s="126">
        <v>10</v>
      </c>
      <c r="B25" s="127" t="s">
        <v>86</v>
      </c>
      <c r="C25" s="128" t="s">
        <v>85</v>
      </c>
      <c r="D25" s="129" t="s">
        <v>67</v>
      </c>
      <c r="E25" s="177">
        <v>9.44</v>
      </c>
      <c r="F25" s="180"/>
      <c r="G25" s="130">
        <f t="shared" ref="G25" si="3">E25*F25</f>
        <v>0</v>
      </c>
    </row>
    <row r="26" spans="1:49" x14ac:dyDescent="0.2">
      <c r="A26" s="131"/>
      <c r="B26" s="132" t="s">
        <v>64</v>
      </c>
      <c r="C26" s="133" t="str">
        <f>CONCATENATE(B24," ",C24)</f>
        <v>94 Lešení</v>
      </c>
      <c r="D26" s="131"/>
      <c r="E26" s="178"/>
      <c r="F26" s="178"/>
      <c r="G26" s="135">
        <f>SUM(G25:G25)</f>
        <v>0</v>
      </c>
      <c r="AS26" s="136">
        <f>SUM(AS24:AS25)</f>
        <v>0</v>
      </c>
      <c r="AT26" s="136">
        <f>SUM(AT24:AT25)</f>
        <v>0</v>
      </c>
      <c r="AU26" s="136">
        <f>SUM(AU24:AU25)</f>
        <v>0</v>
      </c>
      <c r="AV26" s="136">
        <f>SUM(AV24:AV25)</f>
        <v>0</v>
      </c>
      <c r="AW26" s="136">
        <f>SUM(AW24:AW25)</f>
        <v>0</v>
      </c>
    </row>
    <row r="27" spans="1:49" x14ac:dyDescent="0.2">
      <c r="A27" s="120" t="s">
        <v>61</v>
      </c>
      <c r="B27" s="121" t="s">
        <v>97</v>
      </c>
      <c r="C27" s="122" t="s">
        <v>99</v>
      </c>
      <c r="D27" s="123"/>
      <c r="E27" s="179"/>
      <c r="F27" s="179"/>
      <c r="G27" s="125"/>
    </row>
    <row r="28" spans="1:49" x14ac:dyDescent="0.2">
      <c r="A28" s="126">
        <v>11</v>
      </c>
      <c r="B28" s="127" t="s">
        <v>155</v>
      </c>
      <c r="C28" s="128" t="s">
        <v>98</v>
      </c>
      <c r="D28" s="129" t="s">
        <v>51</v>
      </c>
      <c r="E28" s="180"/>
      <c r="F28" s="177">
        <f>(G10+G16+G19+G23+G26)/100</f>
        <v>0</v>
      </c>
      <c r="G28" s="130">
        <f t="shared" ref="G28" si="4">E28*F28</f>
        <v>0</v>
      </c>
    </row>
    <row r="29" spans="1:49" x14ac:dyDescent="0.2">
      <c r="A29" s="131"/>
      <c r="B29" s="132" t="s">
        <v>64</v>
      </c>
      <c r="C29" s="133" t="str">
        <f>CONCATENATE(B27," ",C27)</f>
        <v>99 Staveništní přesun hmot</v>
      </c>
      <c r="D29" s="131"/>
      <c r="E29" s="178"/>
      <c r="F29" s="178"/>
      <c r="G29" s="135">
        <f>SUM(G28:G28)</f>
        <v>0</v>
      </c>
      <c r="AS29" s="136">
        <f>SUM(AS27:AS28)</f>
        <v>0</v>
      </c>
      <c r="AT29" s="136">
        <f>SUM(AT27:AT28)</f>
        <v>0</v>
      </c>
      <c r="AU29" s="136">
        <f>SUM(AU27:AU28)</f>
        <v>0</v>
      </c>
      <c r="AV29" s="136">
        <f>SUM(AV27:AV28)</f>
        <v>0</v>
      </c>
      <c r="AW29" s="136">
        <f>SUM(AW27:AW28)</f>
        <v>0</v>
      </c>
    </row>
    <row r="30" spans="1:49" x14ac:dyDescent="0.2">
      <c r="A30" s="120" t="s">
        <v>61</v>
      </c>
      <c r="B30" s="121" t="s">
        <v>120</v>
      </c>
      <c r="C30" s="122" t="s">
        <v>121</v>
      </c>
      <c r="D30" s="123"/>
      <c r="E30" s="179"/>
      <c r="F30" s="179"/>
      <c r="G30" s="125"/>
    </row>
    <row r="31" spans="1:49" ht="22.5" x14ac:dyDescent="0.2">
      <c r="A31" s="126">
        <v>12</v>
      </c>
      <c r="B31" s="127" t="s">
        <v>159</v>
      </c>
      <c r="C31" s="128" t="s">
        <v>158</v>
      </c>
      <c r="D31" s="129" t="s">
        <v>67</v>
      </c>
      <c r="E31" s="177">
        <v>4.1399999999999997</v>
      </c>
      <c r="F31" s="180"/>
      <c r="G31" s="130">
        <f>E31*F31</f>
        <v>0</v>
      </c>
    </row>
    <row r="32" spans="1:49" ht="22.5" x14ac:dyDescent="0.2">
      <c r="A32" s="126">
        <v>13</v>
      </c>
      <c r="B32" s="127" t="s">
        <v>107</v>
      </c>
      <c r="C32" s="128" t="s">
        <v>109</v>
      </c>
      <c r="D32" s="129" t="s">
        <v>105</v>
      </c>
      <c r="E32" s="177">
        <v>12</v>
      </c>
      <c r="F32" s="180"/>
      <c r="G32" s="130">
        <f t="shared" ref="G32:G39" si="5">E32*F32</f>
        <v>0</v>
      </c>
    </row>
    <row r="33" spans="1:49" ht="22.5" x14ac:dyDescent="0.2">
      <c r="A33" s="126">
        <v>14</v>
      </c>
      <c r="B33" s="127" t="s">
        <v>110</v>
      </c>
      <c r="C33" s="128" t="s">
        <v>108</v>
      </c>
      <c r="D33" s="129" t="s">
        <v>105</v>
      </c>
      <c r="E33" s="177">
        <v>16</v>
      </c>
      <c r="F33" s="180"/>
      <c r="G33" s="130">
        <f t="shared" si="5"/>
        <v>0</v>
      </c>
    </row>
    <row r="34" spans="1:49" ht="22.5" x14ac:dyDescent="0.2">
      <c r="A34" s="126">
        <v>15</v>
      </c>
      <c r="B34" s="127" t="s">
        <v>157</v>
      </c>
      <c r="C34" s="128" t="s">
        <v>156</v>
      </c>
      <c r="D34" s="129" t="s">
        <v>105</v>
      </c>
      <c r="E34" s="177">
        <v>9</v>
      </c>
      <c r="F34" s="180"/>
      <c r="G34" s="130">
        <f t="shared" si="5"/>
        <v>0</v>
      </c>
    </row>
    <row r="35" spans="1:49" ht="22.5" x14ac:dyDescent="0.2">
      <c r="A35" s="126">
        <v>16</v>
      </c>
      <c r="B35" s="127" t="s">
        <v>111</v>
      </c>
      <c r="C35" s="128" t="s">
        <v>166</v>
      </c>
      <c r="D35" s="129" t="s">
        <v>105</v>
      </c>
      <c r="E35" s="177">
        <v>3</v>
      </c>
      <c r="F35" s="180"/>
      <c r="G35" s="130">
        <f t="shared" si="5"/>
        <v>0</v>
      </c>
    </row>
    <row r="36" spans="1:49" ht="22.5" x14ac:dyDescent="0.2">
      <c r="A36" s="126">
        <v>17</v>
      </c>
      <c r="B36" s="127" t="s">
        <v>113</v>
      </c>
      <c r="C36" s="128" t="s">
        <v>112</v>
      </c>
      <c r="D36" s="129" t="s">
        <v>67</v>
      </c>
      <c r="E36" s="177">
        <v>9.43</v>
      </c>
      <c r="F36" s="180"/>
      <c r="G36" s="130">
        <f t="shared" si="5"/>
        <v>0</v>
      </c>
    </row>
    <row r="37" spans="1:49" x14ac:dyDescent="0.2">
      <c r="A37" s="126">
        <v>18</v>
      </c>
      <c r="B37" s="127" t="s">
        <v>115</v>
      </c>
      <c r="C37" s="128" t="s">
        <v>114</v>
      </c>
      <c r="D37" s="129" t="s">
        <v>65</v>
      </c>
      <c r="E37" s="177">
        <f>(E31*0.025)+(0.04*0.1*E32)+(0.08*0.14*E33)+(0.1*0.1*E34)+(0.1*0.14*E35)</f>
        <v>0.4627</v>
      </c>
      <c r="F37" s="180"/>
      <c r="G37" s="130">
        <f t="shared" si="5"/>
        <v>0</v>
      </c>
    </row>
    <row r="38" spans="1:49" x14ac:dyDescent="0.2">
      <c r="A38" s="126">
        <v>19</v>
      </c>
      <c r="B38" s="127" t="s">
        <v>117</v>
      </c>
      <c r="C38" s="128" t="s">
        <v>116</v>
      </c>
      <c r="D38" s="129" t="s">
        <v>67</v>
      </c>
      <c r="E38" s="177">
        <f>((E31*2)+((0.04+0.1)*2*E32)+((0.08+0.14)*2*E33)+((0.1+0.1)*2*E34)+((0.1+0.14)*2*E35))*1.1</f>
        <v>26.092000000000006</v>
      </c>
      <c r="F38" s="180"/>
      <c r="G38" s="130">
        <f t="shared" si="5"/>
        <v>0</v>
      </c>
    </row>
    <row r="39" spans="1:49" x14ac:dyDescent="0.2">
      <c r="A39" s="126">
        <v>20</v>
      </c>
      <c r="B39" s="127" t="s">
        <v>119</v>
      </c>
      <c r="C39" s="128" t="s">
        <v>118</v>
      </c>
      <c r="D39" s="129" t="s">
        <v>51</v>
      </c>
      <c r="E39" s="180"/>
      <c r="F39" s="177">
        <f>(SUM(G31:G38))/100</f>
        <v>0</v>
      </c>
      <c r="G39" s="130">
        <f t="shared" si="5"/>
        <v>0</v>
      </c>
    </row>
    <row r="40" spans="1:49" x14ac:dyDescent="0.2">
      <c r="A40" s="131"/>
      <c r="B40" s="132" t="s">
        <v>64</v>
      </c>
      <c r="C40" s="133" t="str">
        <f>CONCATENATE(B30," ",C30)</f>
        <v>762 Konstrukce tesařské</v>
      </c>
      <c r="D40" s="131"/>
      <c r="E40" s="178"/>
      <c r="F40" s="178"/>
      <c r="G40" s="135">
        <f>SUM(G31:G39)</f>
        <v>0</v>
      </c>
      <c r="AS40" s="136">
        <f>SUM(AS30:AS39)</f>
        <v>0</v>
      </c>
      <c r="AT40" s="136">
        <f>SUM(AT30:AT39)</f>
        <v>0</v>
      </c>
      <c r="AU40" s="136">
        <f>SUM(AU30:AU39)</f>
        <v>0</v>
      </c>
      <c r="AV40" s="136">
        <f>SUM(AV30:AV39)</f>
        <v>0</v>
      </c>
      <c r="AW40" s="136">
        <f>SUM(AW30:AW39)</f>
        <v>0</v>
      </c>
    </row>
    <row r="41" spans="1:49" x14ac:dyDescent="0.2">
      <c r="A41" s="120" t="s">
        <v>61</v>
      </c>
      <c r="B41" s="121" t="s">
        <v>122</v>
      </c>
      <c r="C41" s="122" t="s">
        <v>144</v>
      </c>
      <c r="D41" s="123"/>
      <c r="E41" s="179"/>
      <c r="F41" s="179"/>
      <c r="G41" s="125"/>
    </row>
    <row r="42" spans="1:49" ht="22.5" x14ac:dyDescent="0.2">
      <c r="A42" s="126">
        <v>21</v>
      </c>
      <c r="B42" s="127" t="s">
        <v>123</v>
      </c>
      <c r="C42" s="128" t="s">
        <v>133</v>
      </c>
      <c r="D42" s="129" t="s">
        <v>67</v>
      </c>
      <c r="E42" s="177">
        <v>9.43</v>
      </c>
      <c r="F42" s="180"/>
      <c r="G42" s="130">
        <f t="shared" ref="G42:G49" si="6">E42*F42</f>
        <v>0</v>
      </c>
    </row>
    <row r="43" spans="1:49" ht="22.5" x14ac:dyDescent="0.2">
      <c r="A43" s="126">
        <v>22</v>
      </c>
      <c r="B43" s="127" t="s">
        <v>124</v>
      </c>
      <c r="C43" s="128" t="s">
        <v>134</v>
      </c>
      <c r="D43" s="129" t="s">
        <v>105</v>
      </c>
      <c r="E43" s="177">
        <v>5.66</v>
      </c>
      <c r="F43" s="180"/>
      <c r="G43" s="130">
        <f t="shared" si="6"/>
        <v>0</v>
      </c>
    </row>
    <row r="44" spans="1:49" ht="22.5" x14ac:dyDescent="0.2">
      <c r="A44" s="126">
        <v>23</v>
      </c>
      <c r="B44" s="127" t="s">
        <v>125</v>
      </c>
      <c r="C44" s="128" t="s">
        <v>135</v>
      </c>
      <c r="D44" s="129" t="s">
        <v>105</v>
      </c>
      <c r="E44" s="177">
        <v>6.6</v>
      </c>
      <c r="F44" s="180"/>
      <c r="G44" s="130">
        <f t="shared" si="6"/>
        <v>0</v>
      </c>
    </row>
    <row r="45" spans="1:49" ht="22.5" x14ac:dyDescent="0.2">
      <c r="A45" s="126">
        <v>24</v>
      </c>
      <c r="B45" s="127" t="s">
        <v>126</v>
      </c>
      <c r="C45" s="128" t="s">
        <v>136</v>
      </c>
      <c r="D45" s="129" t="s">
        <v>105</v>
      </c>
      <c r="E45" s="177">
        <v>3.3</v>
      </c>
      <c r="F45" s="180"/>
      <c r="G45" s="130">
        <f t="shared" si="6"/>
        <v>0</v>
      </c>
    </row>
    <row r="46" spans="1:49" ht="22.5" x14ac:dyDescent="0.2">
      <c r="A46" s="126">
        <v>25</v>
      </c>
      <c r="B46" s="127" t="s">
        <v>127</v>
      </c>
      <c r="C46" s="128" t="s">
        <v>137</v>
      </c>
      <c r="D46" s="129" t="s">
        <v>128</v>
      </c>
      <c r="E46" s="177">
        <v>2</v>
      </c>
      <c r="F46" s="180"/>
      <c r="G46" s="130">
        <f t="shared" si="6"/>
        <v>0</v>
      </c>
    </row>
    <row r="47" spans="1:49" ht="22.5" x14ac:dyDescent="0.2">
      <c r="A47" s="126">
        <v>26</v>
      </c>
      <c r="B47" s="127" t="s">
        <v>129</v>
      </c>
      <c r="C47" s="128" t="s">
        <v>138</v>
      </c>
      <c r="D47" s="129" t="s">
        <v>105</v>
      </c>
      <c r="E47" s="177">
        <v>6.6</v>
      </c>
      <c r="F47" s="180"/>
      <c r="G47" s="130">
        <f t="shared" si="6"/>
        <v>0</v>
      </c>
    </row>
    <row r="48" spans="1:49" ht="22.5" x14ac:dyDescent="0.2">
      <c r="A48" s="126">
        <v>27</v>
      </c>
      <c r="B48" s="127" t="s">
        <v>130</v>
      </c>
      <c r="C48" s="128" t="s">
        <v>139</v>
      </c>
      <c r="D48" s="129" t="s">
        <v>105</v>
      </c>
      <c r="E48" s="177">
        <v>6</v>
      </c>
      <c r="F48" s="180"/>
      <c r="G48" s="130">
        <f t="shared" si="6"/>
        <v>0</v>
      </c>
    </row>
    <row r="49" spans="1:49" x14ac:dyDescent="0.2">
      <c r="A49" s="126">
        <v>28</v>
      </c>
      <c r="B49" s="127" t="s">
        <v>132</v>
      </c>
      <c r="C49" s="128" t="s">
        <v>131</v>
      </c>
      <c r="D49" s="129" t="s">
        <v>51</v>
      </c>
      <c r="E49" s="180"/>
      <c r="F49" s="177">
        <f>(SUM(G42:G48))/100</f>
        <v>0</v>
      </c>
      <c r="G49" s="130">
        <f t="shared" si="6"/>
        <v>0</v>
      </c>
    </row>
    <row r="50" spans="1:49" x14ac:dyDescent="0.2">
      <c r="A50" s="131"/>
      <c r="B50" s="132" t="s">
        <v>64</v>
      </c>
      <c r="C50" s="133" t="str">
        <f>CONCATENATE(B41," ",C41)</f>
        <v>764 Konstrukce klempířské</v>
      </c>
      <c r="D50" s="131"/>
      <c r="E50" s="178"/>
      <c r="F50" s="178"/>
      <c r="G50" s="135">
        <f>SUM(G42:G49)</f>
        <v>0</v>
      </c>
      <c r="AS50" s="136">
        <f>SUM(AS41:AS49)</f>
        <v>0</v>
      </c>
      <c r="AT50" s="136">
        <f>SUM(AT41:AT49)</f>
        <v>0</v>
      </c>
      <c r="AU50" s="136">
        <f>SUM(AU41:AU49)</f>
        <v>0</v>
      </c>
      <c r="AV50" s="136">
        <f>SUM(AV41:AV49)</f>
        <v>0</v>
      </c>
      <c r="AW50" s="136">
        <f>SUM(AW41:AW49)</f>
        <v>0</v>
      </c>
    </row>
    <row r="51" spans="1:49" x14ac:dyDescent="0.2">
      <c r="A51" s="120" t="s">
        <v>61</v>
      </c>
      <c r="B51" s="121" t="s">
        <v>140</v>
      </c>
      <c r="C51" s="122" t="s">
        <v>141</v>
      </c>
      <c r="D51" s="123"/>
      <c r="E51" s="179"/>
      <c r="F51" s="179"/>
      <c r="G51" s="125"/>
    </row>
    <row r="52" spans="1:49" x14ac:dyDescent="0.2">
      <c r="A52" s="126">
        <v>29</v>
      </c>
      <c r="B52" s="127" t="s">
        <v>143</v>
      </c>
      <c r="C52" s="128" t="s">
        <v>142</v>
      </c>
      <c r="D52" s="129" t="s">
        <v>67</v>
      </c>
      <c r="E52" s="177">
        <f>E38</f>
        <v>26.092000000000006</v>
      </c>
      <c r="F52" s="180"/>
      <c r="G52" s="130">
        <f t="shared" ref="G52" si="7">E52*F52</f>
        <v>0</v>
      </c>
    </row>
    <row r="53" spans="1:49" x14ac:dyDescent="0.2">
      <c r="A53" s="131"/>
      <c r="B53" s="132" t="s">
        <v>64</v>
      </c>
      <c r="C53" s="133" t="str">
        <f>CONCATENATE(B51," ",C51)</f>
        <v>783 Nátěry</v>
      </c>
      <c r="D53" s="131"/>
      <c r="E53" s="178"/>
      <c r="F53" s="178"/>
      <c r="G53" s="135">
        <f>SUM(G52:G52)</f>
        <v>0</v>
      </c>
      <c r="AS53" s="136">
        <f>SUM(AS51:AS52)</f>
        <v>0</v>
      </c>
      <c r="AT53" s="136">
        <f>SUM(AT51:AT52)</f>
        <v>0</v>
      </c>
      <c r="AU53" s="136">
        <f>SUM(AU51:AU52)</f>
        <v>0</v>
      </c>
      <c r="AV53" s="136">
        <f>SUM(AV51:AV52)</f>
        <v>0</v>
      </c>
      <c r="AW53" s="136">
        <f>SUM(AW51:AW52)</f>
        <v>0</v>
      </c>
    </row>
    <row r="54" spans="1:49" x14ac:dyDescent="0.2">
      <c r="A54" s="120" t="s">
        <v>61</v>
      </c>
      <c r="B54" s="121" t="s">
        <v>74</v>
      </c>
      <c r="C54" s="122" t="s">
        <v>75</v>
      </c>
      <c r="D54" s="123"/>
      <c r="E54" s="179"/>
      <c r="F54" s="179"/>
      <c r="G54" s="125"/>
    </row>
    <row r="55" spans="1:49" x14ac:dyDescent="0.2">
      <c r="A55" s="126">
        <v>30</v>
      </c>
      <c r="B55" s="127" t="s">
        <v>146</v>
      </c>
      <c r="C55" s="128" t="s">
        <v>145</v>
      </c>
      <c r="D55" s="129" t="s">
        <v>149</v>
      </c>
      <c r="E55" s="177">
        <v>1</v>
      </c>
      <c r="F55" s="180"/>
      <c r="G55" s="130">
        <f t="shared" ref="G55" si="8">E55*F55</f>
        <v>0</v>
      </c>
    </row>
    <row r="56" spans="1:49" x14ac:dyDescent="0.2">
      <c r="A56" s="126">
        <v>31</v>
      </c>
      <c r="B56" s="127" t="s">
        <v>147</v>
      </c>
      <c r="C56" s="128" t="s">
        <v>148</v>
      </c>
      <c r="D56" s="129" t="s">
        <v>149</v>
      </c>
      <c r="E56" s="177">
        <v>1</v>
      </c>
      <c r="F56" s="180"/>
      <c r="G56" s="130">
        <f t="shared" ref="G56:G58" si="9">E56*F56</f>
        <v>0</v>
      </c>
    </row>
    <row r="57" spans="1:49" x14ac:dyDescent="0.2">
      <c r="A57" s="126">
        <v>32</v>
      </c>
      <c r="B57" s="127" t="s">
        <v>153</v>
      </c>
      <c r="C57" s="128" t="s">
        <v>152</v>
      </c>
      <c r="D57" s="129" t="s">
        <v>149</v>
      </c>
      <c r="E57" s="177">
        <v>1</v>
      </c>
      <c r="F57" s="180"/>
      <c r="G57" s="130">
        <f t="shared" si="9"/>
        <v>0</v>
      </c>
    </row>
    <row r="58" spans="1:49" x14ac:dyDescent="0.2">
      <c r="A58" s="126">
        <v>33</v>
      </c>
      <c r="B58" s="127" t="s">
        <v>151</v>
      </c>
      <c r="C58" s="128" t="s">
        <v>150</v>
      </c>
      <c r="D58" s="129" t="s">
        <v>149</v>
      </c>
      <c r="E58" s="177">
        <v>1</v>
      </c>
      <c r="F58" s="180"/>
      <c r="G58" s="130">
        <f t="shared" si="9"/>
        <v>0</v>
      </c>
    </row>
    <row r="59" spans="1:49" x14ac:dyDescent="0.2">
      <c r="A59" s="131"/>
      <c r="B59" s="132" t="s">
        <v>64</v>
      </c>
      <c r="C59" s="133" t="str">
        <f>CONCATENATE(B54," ",C54)</f>
        <v>O Ostatní</v>
      </c>
      <c r="D59" s="131"/>
      <c r="E59" s="134"/>
      <c r="F59" s="134"/>
      <c r="G59" s="135">
        <f>SUM(G55:G58)</f>
        <v>0</v>
      </c>
      <c r="AS59" s="136">
        <f>SUM(AS54:AS55)</f>
        <v>0</v>
      </c>
      <c r="AT59" s="136">
        <f>SUM(AT54:AT55)</f>
        <v>0</v>
      </c>
      <c r="AU59" s="136">
        <f>SUM(AU54:AU55)</f>
        <v>0</v>
      </c>
      <c r="AV59" s="136">
        <f>SUM(AV54:AV55)</f>
        <v>0</v>
      </c>
      <c r="AW59" s="136">
        <f>SUM(AW54:AW55)</f>
        <v>0</v>
      </c>
    </row>
    <row r="60" spans="1:49" ht="13.5" thickBot="1" x14ac:dyDescent="0.25">
      <c r="A60" s="181"/>
      <c r="B60" s="181"/>
      <c r="C60" s="181"/>
      <c r="D60" s="181"/>
      <c r="E60" s="182"/>
      <c r="F60" s="181"/>
      <c r="G60" s="181"/>
    </row>
    <row r="61" spans="1:49" x14ac:dyDescent="0.2">
      <c r="A61" s="108" t="s">
        <v>170</v>
      </c>
    </row>
    <row r="62" spans="1:49" x14ac:dyDescent="0.2">
      <c r="A62" s="117" t="s">
        <v>55</v>
      </c>
      <c r="B62" s="117" t="s">
        <v>71</v>
      </c>
      <c r="C62" s="118" t="s">
        <v>56</v>
      </c>
      <c r="D62" s="118" t="s">
        <v>57</v>
      </c>
      <c r="E62" s="118" t="s">
        <v>58</v>
      </c>
      <c r="F62" s="118" t="s">
        <v>59</v>
      </c>
      <c r="G62" s="119" t="s">
        <v>60</v>
      </c>
    </row>
    <row r="63" spans="1:49" x14ac:dyDescent="0.2">
      <c r="A63" s="183" t="s">
        <v>61</v>
      </c>
      <c r="B63" s="184" t="s">
        <v>168</v>
      </c>
      <c r="C63" s="185" t="s">
        <v>169</v>
      </c>
      <c r="D63" s="186"/>
      <c r="E63" s="187"/>
      <c r="F63" s="187"/>
      <c r="G63" s="188"/>
    </row>
    <row r="64" spans="1:49" x14ac:dyDescent="0.2">
      <c r="A64" s="126">
        <v>1</v>
      </c>
      <c r="B64" s="189"/>
      <c r="C64" s="190"/>
      <c r="D64" s="191"/>
      <c r="E64" s="180"/>
      <c r="F64" s="180"/>
      <c r="G64" s="130">
        <f t="shared" ref="G64:G67" si="10">E64*F64</f>
        <v>0</v>
      </c>
    </row>
    <row r="65" spans="1:7" x14ac:dyDescent="0.2">
      <c r="A65" s="126">
        <v>2</v>
      </c>
      <c r="B65" s="189"/>
      <c r="C65" s="190"/>
      <c r="D65" s="191"/>
      <c r="E65" s="180"/>
      <c r="F65" s="180"/>
      <c r="G65" s="130">
        <f t="shared" si="10"/>
        <v>0</v>
      </c>
    </row>
    <row r="66" spans="1:7" x14ac:dyDescent="0.2">
      <c r="A66" s="126">
        <v>3</v>
      </c>
      <c r="B66" s="189"/>
      <c r="C66" s="190"/>
      <c r="D66" s="191"/>
      <c r="E66" s="180"/>
      <c r="F66" s="180"/>
      <c r="G66" s="130">
        <f t="shared" si="10"/>
        <v>0</v>
      </c>
    </row>
    <row r="67" spans="1:7" x14ac:dyDescent="0.2">
      <c r="A67" s="126">
        <v>4</v>
      </c>
      <c r="B67" s="189"/>
      <c r="C67" s="190"/>
      <c r="D67" s="191"/>
      <c r="E67" s="180"/>
      <c r="F67" s="180"/>
      <c r="G67" s="130">
        <f t="shared" si="10"/>
        <v>0</v>
      </c>
    </row>
    <row r="68" spans="1:7" x14ac:dyDescent="0.2">
      <c r="A68" s="126">
        <v>5</v>
      </c>
      <c r="B68" s="189"/>
      <c r="C68" s="190"/>
      <c r="D68" s="191"/>
      <c r="E68" s="180"/>
      <c r="F68" s="180"/>
      <c r="G68" s="130">
        <f t="shared" ref="G68:G83" si="11">E68*F68</f>
        <v>0</v>
      </c>
    </row>
    <row r="69" spans="1:7" x14ac:dyDescent="0.2">
      <c r="A69" s="126">
        <v>6</v>
      </c>
      <c r="B69" s="189"/>
      <c r="C69" s="190"/>
      <c r="D69" s="191"/>
      <c r="E69" s="180"/>
      <c r="F69" s="180"/>
      <c r="G69" s="130">
        <f t="shared" si="11"/>
        <v>0</v>
      </c>
    </row>
    <row r="70" spans="1:7" x14ac:dyDescent="0.2">
      <c r="A70" s="126">
        <v>7</v>
      </c>
      <c r="B70" s="189"/>
      <c r="C70" s="190"/>
      <c r="D70" s="191"/>
      <c r="E70" s="180"/>
      <c r="F70" s="180"/>
      <c r="G70" s="130">
        <f t="shared" si="11"/>
        <v>0</v>
      </c>
    </row>
    <row r="71" spans="1:7" x14ac:dyDescent="0.2">
      <c r="A71" s="126">
        <v>8</v>
      </c>
      <c r="B71" s="189"/>
      <c r="C71" s="190"/>
      <c r="D71" s="191"/>
      <c r="E71" s="180"/>
      <c r="F71" s="180"/>
      <c r="G71" s="130">
        <f t="shared" si="11"/>
        <v>0</v>
      </c>
    </row>
    <row r="72" spans="1:7" x14ac:dyDescent="0.2">
      <c r="A72" s="126">
        <v>9</v>
      </c>
      <c r="B72" s="189"/>
      <c r="C72" s="190"/>
      <c r="D72" s="191"/>
      <c r="E72" s="180"/>
      <c r="F72" s="180"/>
      <c r="G72" s="130">
        <f t="shared" si="11"/>
        <v>0</v>
      </c>
    </row>
    <row r="73" spans="1:7" x14ac:dyDescent="0.2">
      <c r="A73" s="126">
        <v>10</v>
      </c>
      <c r="B73" s="189"/>
      <c r="C73" s="190"/>
      <c r="D73" s="191"/>
      <c r="E73" s="180"/>
      <c r="F73" s="180"/>
      <c r="G73" s="130">
        <f t="shared" si="11"/>
        <v>0</v>
      </c>
    </row>
    <row r="74" spans="1:7" x14ac:dyDescent="0.2">
      <c r="A74" s="126">
        <v>11</v>
      </c>
      <c r="B74" s="189"/>
      <c r="C74" s="190"/>
      <c r="D74" s="191"/>
      <c r="E74" s="180"/>
      <c r="F74" s="180"/>
      <c r="G74" s="130">
        <f t="shared" si="11"/>
        <v>0</v>
      </c>
    </row>
    <row r="75" spans="1:7" x14ac:dyDescent="0.2">
      <c r="A75" s="126">
        <v>12</v>
      </c>
      <c r="B75" s="189"/>
      <c r="C75" s="190"/>
      <c r="D75" s="191"/>
      <c r="E75" s="180"/>
      <c r="F75" s="180"/>
      <c r="G75" s="130">
        <f t="shared" si="11"/>
        <v>0</v>
      </c>
    </row>
    <row r="76" spans="1:7" x14ac:dyDescent="0.2">
      <c r="A76" s="126">
        <v>13</v>
      </c>
      <c r="B76" s="189"/>
      <c r="C76" s="190"/>
      <c r="D76" s="191"/>
      <c r="E76" s="180"/>
      <c r="F76" s="180"/>
      <c r="G76" s="130">
        <f t="shared" si="11"/>
        <v>0</v>
      </c>
    </row>
    <row r="77" spans="1:7" x14ac:dyDescent="0.2">
      <c r="A77" s="126">
        <v>14</v>
      </c>
      <c r="B77" s="189"/>
      <c r="C77" s="190"/>
      <c r="D77" s="191"/>
      <c r="E77" s="180"/>
      <c r="F77" s="180"/>
      <c r="G77" s="130">
        <f t="shared" si="11"/>
        <v>0</v>
      </c>
    </row>
    <row r="78" spans="1:7" x14ac:dyDescent="0.2">
      <c r="A78" s="126">
        <v>15</v>
      </c>
      <c r="B78" s="189"/>
      <c r="C78" s="190"/>
      <c r="D78" s="191"/>
      <c r="E78" s="180"/>
      <c r="F78" s="180"/>
      <c r="G78" s="130"/>
    </row>
    <row r="79" spans="1:7" x14ac:dyDescent="0.2">
      <c r="A79" s="126">
        <v>16</v>
      </c>
      <c r="B79" s="189"/>
      <c r="C79" s="190"/>
      <c r="D79" s="191"/>
      <c r="E79" s="180"/>
      <c r="F79" s="180"/>
      <c r="G79" s="130"/>
    </row>
    <row r="80" spans="1:7" x14ac:dyDescent="0.2">
      <c r="A80" s="126">
        <v>17</v>
      </c>
      <c r="B80" s="189"/>
      <c r="C80" s="190"/>
      <c r="D80" s="191"/>
      <c r="E80" s="180"/>
      <c r="F80" s="180"/>
      <c r="G80" s="130">
        <f t="shared" si="11"/>
        <v>0</v>
      </c>
    </row>
    <row r="81" spans="1:7" x14ac:dyDescent="0.2">
      <c r="A81" s="126">
        <v>18</v>
      </c>
      <c r="B81" s="189"/>
      <c r="C81" s="190"/>
      <c r="D81" s="191"/>
      <c r="E81" s="180"/>
      <c r="F81" s="180"/>
      <c r="G81" s="130">
        <f t="shared" si="11"/>
        <v>0</v>
      </c>
    </row>
    <row r="82" spans="1:7" x14ac:dyDescent="0.2">
      <c r="A82" s="126">
        <v>19</v>
      </c>
      <c r="B82" s="189"/>
      <c r="C82" s="190"/>
      <c r="D82" s="191"/>
      <c r="E82" s="180"/>
      <c r="F82" s="180"/>
      <c r="G82" s="130">
        <f t="shared" si="11"/>
        <v>0</v>
      </c>
    </row>
    <row r="83" spans="1:7" x14ac:dyDescent="0.2">
      <c r="A83" s="126">
        <v>20</v>
      </c>
      <c r="B83" s="189"/>
      <c r="C83" s="190"/>
      <c r="D83" s="191"/>
      <c r="E83" s="180"/>
      <c r="F83" s="180"/>
      <c r="G83" s="130">
        <f t="shared" si="11"/>
        <v>0</v>
      </c>
    </row>
    <row r="84" spans="1:7" x14ac:dyDescent="0.2">
      <c r="A84" s="131"/>
      <c r="B84" s="132" t="s">
        <v>64</v>
      </c>
      <c r="C84" s="133" t="str">
        <f>CONCATENATE(B63," ",C63)</f>
        <v>DOD Položky dodavatele</v>
      </c>
      <c r="D84" s="131"/>
      <c r="E84" s="134"/>
      <c r="F84" s="134"/>
      <c r="G84" s="135">
        <f>SUM(G64:G83)</f>
        <v>0</v>
      </c>
    </row>
  </sheetData>
  <sheetProtection algorithmName="SHA-512" hashValue="88fVV1Z680JBMGFXf51mRiNpueJN5TTkz8zSAxct5SfyeajHR21mZ7ImumN4PU6cxFRCoLpL9xE8IIp571AAkg==" saltValue="EYH/HsyjHa3m9UUH2oBgfQ==" spinCount="100000" sheet="1" objects="1" scenarios="1"/>
  <protectedRanges>
    <protectedRange sqref="B64:F83" name="Oblast2"/>
    <protectedRange sqref="F8:F9 F12:F15 F18 F21:F22 F25 E28 F31:F38 E39 F42:F48 E49 F52 F55:F58 F64:F83" name="Oblast1"/>
  </protectedRanges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2025-02-27T07:48:42Z</cp:lastPrinted>
  <dcterms:created xsi:type="dcterms:W3CDTF">2015-11-24T06:40:56Z</dcterms:created>
  <dcterms:modified xsi:type="dcterms:W3CDTF">2025-02-27T07:55:08Z</dcterms:modified>
</cp:coreProperties>
</file>